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<sst xmlns="http://schemas.openxmlformats.org/spreadsheetml/2006/main" count="97">
  <si>
    <t>【借款报销单】</t>
  </si>
  <si>
    <t xml:space="preserve">团号：HMQA-180905-JKH711 </t>
  </si>
  <si>
    <t>会议日期：2018/09/05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</si>
  <si>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</si>
  <si>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</si>
  <si>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</si>
  <si>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</si>
  <si>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</si>
  <si>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</si>
  <si>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</si>
  <si>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</si>
  <si>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</si>
  <si>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</si>
  <si>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</si>
  <si>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</si>
  <si>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</si>
  <si>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广九火车票</t>
  </si>
  <si>
    <t>可用项目：租车费、大交通、过路费、过桥费。
加油费（仅试驾活动可用，且只可使用活动当时当地的加油票）</t>
  </si>
  <si>
    <t>出租车和网约车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</si>
  <si>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</si>
  <si>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</si>
  <si>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</si>
  <si>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</si>
  <si>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</si>
  <si>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</si>
  <si>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</si>
  <si>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</si>
  <si>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餐+茶歇</t>
  </si>
  <si>
    <t>需提供刷卡联、菜单（小票）</t>
  </si>
  <si>
    <t>活动餐费合计</t>
  </si>
  <si>
    <t>现地采买费用</t>
  </si>
  <si>
    <t>会议花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</si>
  <si>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</si>
  <si>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</si>
  <si>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</si>
  <si>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</si>
  <si>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</si>
  <si>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</si>
  <si>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</si>
  <si>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淘宝下单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</si>
  <si>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</si>
  <si>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</si>
  <si>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</si>
  <si>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</si>
  <si>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</si>
  <si>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</si>
  <si>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</si>
  <si>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</si>
  <si>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注册费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</si>
  <si>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</si>
  <si>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</si>
  <si>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</si>
  <si>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</si>
  <si>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</si>
  <si>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</si>
  <si>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</si>
  <si>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</si>
  <si>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</si>
  <si>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</si>
  <si>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</si>
  <si>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</si>
  <si>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</si>
  <si>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</si>
  <si>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</si>
  <si>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</si>
  <si>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</si>
  <si>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</si>
  <si>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</si>
  <si>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</si>
  <si>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</si>
  <si>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报销日期:</t>
  </si>
  <si>
    <t>团号:</t>
  </si>
  <si>
    <t>HMQA-181113-STY711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</si>
  <si>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</si>
  <si>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</si>
  <si>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</si>
  <si>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</si>
  <si>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</si>
  <si>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</si>
  <si>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</si>
  <si>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</si>
  <si>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</si>
  <si>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</si>
  <si>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</si>
  <si>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</si>
  <si>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</si>
  <si>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</si>
  <si>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</si>
  <si>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</si>
  <si>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</si>
  <si>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</si>
  <si>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</si>
  <si>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</si>
  <si>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</si>
  <si>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</si>
  <si>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</si>
  <si>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2018/11/13-16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</si>
</sst>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1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1" borderId="21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12" borderId="17" applyNumberFormat="0" applyAlignment="0" applyProtection="0">
      <alignment vertical="center"/>
    </xf>
    <xf numFmtId="0" fontId="12" fillId="12" borderId="16" applyNumberFormat="0" applyAlignment="0" applyProtection="0">
      <alignment vertical="center"/>
    </xf>
    <xf numFmtId="0" fontId="17" fillId="22" borderId="1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B31" workbookViewId="0">
      <selection activeCell="I47" sqref="I47"/>
    </sheetView>
  </sheetViews>
  <sheetFormatPr defaultColWidth="9" defaultRowHeight="21" customHeight="1"/>
  <cols>
    <col min="1" max="1" width="9" style="53"/>
    <col min="2" max="2" width="16.75" customWidth="1"/>
    <col min="3" max="3" width="12.625" style="54" customWidth="1"/>
    <col min="5" max="5" width="12.625" customWidth="1"/>
    <col min="6" max="6" width="12.5" customWidth="1"/>
    <col min="8" max="8" width="13.75" customWidth="1"/>
    <col min="9" max="9" width="33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2196</v>
      </c>
      <c r="G8" s="65"/>
      <c r="H8" s="65">
        <f t="shared" ref="H8:H45" si="0">F8+G8</f>
        <v>2196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807.32</v>
      </c>
      <c r="G9" s="65">
        <v>0</v>
      </c>
      <c r="H9" s="65">
        <f t="shared" si="0"/>
        <v>807.32</v>
      </c>
      <c r="I9" s="86" t="s">
        <v>18</v>
      </c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19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3003.32</v>
      </c>
      <c r="G13" s="69">
        <f t="shared" ref="G13:H13" si="1">SUM(G8:G12)</f>
        <v>0</v>
      </c>
      <c r="H13" s="69">
        <f t="shared" si="1"/>
        <v>3003.32</v>
      </c>
      <c r="I13" s="89"/>
      <c r="J13" s="90"/>
    </row>
    <row r="14" customHeight="1" spans="1:10">
      <c r="A14" s="70">
        <v>2</v>
      </c>
      <c r="B14" s="71" t="s">
        <v>20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21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22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23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24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25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26</v>
      </c>
      <c r="C22" s="65"/>
      <c r="D22" s="66">
        <v>1</v>
      </c>
      <c r="E22" s="65">
        <f t="shared" si="2"/>
        <v>0</v>
      </c>
      <c r="F22" s="65">
        <v>52338.07</v>
      </c>
      <c r="G22" s="65">
        <v>0</v>
      </c>
      <c r="H22" s="65">
        <f t="shared" si="0"/>
        <v>52338.07</v>
      </c>
      <c r="I22" s="86" t="s">
        <v>27</v>
      </c>
      <c r="J22" s="91" t="s">
        <v>28</v>
      </c>
    </row>
    <row r="23" customHeight="1" spans="1:10">
      <c r="A23" s="63"/>
      <c r="B23" s="64"/>
      <c r="C23" s="65"/>
      <c r="D23" s="66"/>
      <c r="E23" s="65"/>
      <c r="F23" s="65"/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29</v>
      </c>
      <c r="C24" s="69">
        <f>SUM(C22)</f>
        <v>0</v>
      </c>
      <c r="D24" s="69">
        <f t="shared" ref="D24:E24" si="6">SUM(D22)</f>
        <v>1</v>
      </c>
      <c r="E24" s="69">
        <f t="shared" si="6"/>
        <v>0</v>
      </c>
      <c r="F24" s="69">
        <f>SUM(F22:F23)</f>
        <v>52338.07</v>
      </c>
      <c r="G24" s="69">
        <f t="shared" ref="G24:H24" si="7">SUM(G22:G23)</f>
        <v>0</v>
      </c>
      <c r="H24" s="69">
        <f t="shared" si="7"/>
        <v>52338.07</v>
      </c>
      <c r="I24" s="89"/>
      <c r="J24" s="93"/>
    </row>
    <row r="25" customHeight="1" spans="1:10">
      <c r="A25" s="70">
        <v>5</v>
      </c>
      <c r="B25" s="71" t="s">
        <v>30</v>
      </c>
      <c r="C25" s="72">
        <v>0</v>
      </c>
      <c r="D25" s="70"/>
      <c r="E25" s="72">
        <f t="shared" si="2"/>
        <v>0</v>
      </c>
      <c r="F25" s="65"/>
      <c r="G25" s="65">
        <v>0</v>
      </c>
      <c r="H25" s="65">
        <f t="shared" si="0"/>
        <v>0</v>
      </c>
      <c r="I25" s="86" t="s">
        <v>31</v>
      </c>
      <c r="J25" s="87" t="s">
        <v>32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33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34</v>
      </c>
      <c r="C28" s="65">
        <v>0</v>
      </c>
      <c r="D28" s="66"/>
      <c r="E28" s="65">
        <f t="shared" si="2"/>
        <v>0</v>
      </c>
      <c r="F28" s="65">
        <v>1800</v>
      </c>
      <c r="G28" s="65"/>
      <c r="H28" s="65">
        <f t="shared" si="0"/>
        <v>1800</v>
      </c>
      <c r="I28" s="86" t="s">
        <v>35</v>
      </c>
      <c r="J28" s="87" t="s">
        <v>36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37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1800</v>
      </c>
      <c r="G32" s="69">
        <f t="shared" ref="G32:H32" si="12">SUM(G28:G31)</f>
        <v>0</v>
      </c>
      <c r="H32" s="69">
        <f t="shared" si="12"/>
        <v>1800</v>
      </c>
      <c r="I32" s="89"/>
      <c r="J32" s="93"/>
    </row>
    <row r="33" customHeight="1" spans="1:10">
      <c r="A33" s="63">
        <v>7</v>
      </c>
      <c r="B33" s="64" t="s">
        <v>38</v>
      </c>
      <c r="C33" s="65">
        <v>0</v>
      </c>
      <c r="D33" s="66"/>
      <c r="E33" s="65">
        <f t="shared" si="2"/>
        <v>0</v>
      </c>
      <c r="F33" s="65"/>
      <c r="G33" s="65">
        <v>0</v>
      </c>
      <c r="H33" s="65">
        <f t="shared" si="0"/>
        <v>0</v>
      </c>
      <c r="I33" s="86" t="s">
        <v>39</v>
      </c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40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41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42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43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44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45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46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47</v>
      </c>
      <c r="C45" s="65">
        <v>0</v>
      </c>
      <c r="D45" s="66"/>
      <c r="E45" s="65">
        <f t="shared" si="2"/>
        <v>0</v>
      </c>
      <c r="F45" s="65">
        <v>18553.66</v>
      </c>
      <c r="G45" s="65">
        <v>0</v>
      </c>
      <c r="H45" s="65">
        <f t="shared" si="0"/>
        <v>18553.66</v>
      </c>
      <c r="I45" s="86" t="s">
        <v>48</v>
      </c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49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18553.66</v>
      </c>
      <c r="G52" s="69">
        <f t="shared" ref="G52:H52" si="21">SUM(G45:G51)</f>
        <v>0</v>
      </c>
      <c r="H52" s="69">
        <f t="shared" si="21"/>
        <v>18553.66</v>
      </c>
      <c r="I52" s="89"/>
      <c r="J52" s="96"/>
    </row>
    <row r="53" customHeight="1" spans="1:10">
      <c r="A53" s="67"/>
      <c r="B53" s="68" t="s">
        <v>50</v>
      </c>
      <c r="C53" s="69">
        <f>SUM(C52,C44,C40,C37,C32,C27,C24,C21,C16,C13)</f>
        <v>0</v>
      </c>
      <c r="D53" s="69">
        <f t="shared" ref="D53:H53" si="22">SUM(D52,D44,D40,D37,D32,D27,D24,D21,D16,D13)</f>
        <v>1</v>
      </c>
      <c r="E53" s="69">
        <f t="shared" si="22"/>
        <v>0</v>
      </c>
      <c r="F53" s="69">
        <f t="shared" si="22"/>
        <v>75695.05</v>
      </c>
      <c r="G53" s="69">
        <f t="shared" si="22"/>
        <v>0</v>
      </c>
      <c r="H53" s="69">
        <f t="shared" si="22"/>
        <v>75695.05</v>
      </c>
      <c r="I53" s="89"/>
      <c r="J53" s="97"/>
    </row>
    <row r="57" customHeight="1" spans="1:9">
      <c r="A57" s="77" t="s">
        <v>51</v>
      </c>
      <c r="B57" s="78"/>
      <c r="C57" s="79" t="s">
        <v>52</v>
      </c>
      <c r="D57" s="79"/>
      <c r="E57" s="79" t="s">
        <v>53</v>
      </c>
      <c r="F57" s="79"/>
      <c r="G57" s="79" t="s">
        <v>54</v>
      </c>
      <c r="H57" s="79"/>
      <c r="I57" s="98" t="s">
        <v>55</v>
      </c>
    </row>
    <row r="58" customHeight="1" spans="1:9">
      <c r="A58" s="80">
        <f>E53</f>
        <v>0</v>
      </c>
      <c r="B58" s="81"/>
      <c r="C58" s="81">
        <f>H53</f>
        <v>75695.05</v>
      </c>
      <c r="D58" s="81"/>
      <c r="E58" s="81">
        <f>F53</f>
        <v>75695.05</v>
      </c>
      <c r="F58" s="81"/>
      <c r="G58" s="81">
        <f>G53</f>
        <v>0</v>
      </c>
      <c r="H58" s="81"/>
      <c r="I58" s="99">
        <f>A58-C58</f>
        <v>-75695.05</v>
      </c>
    </row>
    <row r="60" customHeight="1" spans="1:9">
      <c r="A60" s="82" t="s">
        <v>56</v>
      </c>
      <c r="B60" s="83" t="s">
        <v>57</v>
      </c>
      <c r="C60" s="84" t="s">
        <v>58</v>
      </c>
      <c r="D60" s="82"/>
      <c r="E60" s="82" t="s">
        <v>59</v>
      </c>
      <c r="F60" s="82"/>
      <c r="G60" s="82" t="s">
        <v>60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5" workbookViewId="0">
      <selection activeCell="O34" sqref="O3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61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62</v>
      </c>
      <c r="E5" s="6"/>
      <c r="F5" s="7" t="s">
        <v>57</v>
      </c>
      <c r="G5" s="7"/>
      <c r="H5" s="6" t="s">
        <v>63</v>
      </c>
      <c r="I5" s="5"/>
      <c r="J5" s="7" t="s">
        <v>64</v>
      </c>
      <c r="K5" s="37"/>
    </row>
    <row r="6" ht="20.1" customHeight="1" spans="2:11">
      <c r="B6" s="8"/>
      <c r="C6" s="9"/>
      <c r="D6" s="10" t="s">
        <v>65</v>
      </c>
      <c r="E6" s="10"/>
      <c r="F6" s="11" t="s">
        <v>66</v>
      </c>
      <c r="G6" s="11"/>
      <c r="H6" s="10" t="s">
        <v>67</v>
      </c>
      <c r="I6" s="9"/>
      <c r="J6" s="11" t="s">
        <v>68</v>
      </c>
      <c r="K6" s="38"/>
    </row>
    <row r="7" ht="20.1" customHeight="1" spans="2:11">
      <c r="B7" s="8"/>
      <c r="C7" s="9"/>
      <c r="D7" s="10" t="s">
        <v>69</v>
      </c>
      <c r="E7" s="10"/>
      <c r="F7" s="12">
        <v>43417</v>
      </c>
      <c r="G7" s="11"/>
      <c r="H7" s="10" t="s">
        <v>70</v>
      </c>
      <c r="I7" s="39"/>
      <c r="J7" s="12">
        <v>43430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71</v>
      </c>
      <c r="I8" s="40"/>
      <c r="J8" s="16" t="s">
        <v>72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73</v>
      </c>
      <c r="E10" s="20" t="s">
        <v>74</v>
      </c>
      <c r="F10" s="21"/>
      <c r="G10" s="22" t="s">
        <v>75</v>
      </c>
      <c r="H10" s="21" t="s">
        <v>76</v>
      </c>
      <c r="I10" s="20" t="s">
        <v>77</v>
      </c>
      <c r="J10" s="21"/>
      <c r="K10" s="22" t="s">
        <v>78</v>
      </c>
    </row>
    <row r="11" ht="20.1" customHeight="1" spans="2:11">
      <c r="B11" s="23">
        <v>1</v>
      </c>
      <c r="C11" s="24"/>
      <c r="D11" s="25" t="s">
        <v>79</v>
      </c>
      <c r="E11" s="23" t="s">
        <v>80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81</v>
      </c>
      <c r="F12" s="28"/>
      <c r="G12" s="26">
        <v>0</v>
      </c>
      <c r="H12" s="26"/>
      <c r="I12" s="42"/>
      <c r="J12" s="43"/>
      <c r="K12" s="44" t="s">
        <v>82</v>
      </c>
    </row>
    <row r="13" ht="20.1" customHeight="1" spans="2:11">
      <c r="B13" s="23">
        <v>3</v>
      </c>
      <c r="C13" s="24"/>
      <c r="D13" s="27"/>
      <c r="E13" s="23" t="s">
        <v>83</v>
      </c>
      <c r="F13" s="24"/>
      <c r="G13" s="26">
        <v>0</v>
      </c>
      <c r="H13" s="26"/>
      <c r="I13" s="42"/>
      <c r="J13" s="43"/>
      <c r="K13" s="44" t="s">
        <v>84</v>
      </c>
    </row>
    <row r="14" ht="20.1" customHeight="1" spans="2:11">
      <c r="B14" s="23">
        <v>4</v>
      </c>
      <c r="C14" s="24"/>
      <c r="D14" s="27"/>
      <c r="E14" s="23" t="s">
        <v>85</v>
      </c>
      <c r="F14" s="24"/>
      <c r="G14" s="26">
        <v>0</v>
      </c>
      <c r="H14" s="26"/>
      <c r="I14" s="42"/>
      <c r="J14" s="43"/>
      <c r="K14" s="44" t="s">
        <v>86</v>
      </c>
    </row>
    <row r="15" ht="20.1" customHeight="1" spans="2:11">
      <c r="B15" s="23">
        <v>5</v>
      </c>
      <c r="C15" s="24"/>
      <c r="D15" s="25" t="s">
        <v>47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50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76</v>
      </c>
      <c r="C20" s="22"/>
      <c r="D20" s="22"/>
      <c r="E20" s="22"/>
      <c r="F20" s="22"/>
      <c r="G20" s="22" t="s">
        <v>87</v>
      </c>
      <c r="H20" s="22"/>
      <c r="I20" s="22"/>
      <c r="J20" s="22"/>
      <c r="K20" s="22" t="s">
        <v>88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89</v>
      </c>
      <c r="C23" s="17"/>
      <c r="D23" s="17" t="s">
        <v>57</v>
      </c>
      <c r="E23" s="17"/>
      <c r="F23" s="17" t="s">
        <v>58</v>
      </c>
      <c r="G23" s="17" t="s">
        <v>90</v>
      </c>
      <c r="H23" s="17"/>
      <c r="I23" s="17"/>
      <c r="J23" s="17" t="s">
        <v>60</v>
      </c>
      <c r="K23" s="17"/>
    </row>
    <row r="26" ht="18.75" spans="1:11">
      <c r="A26" s="2" t="s">
        <v>91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62</v>
      </c>
      <c r="E28" s="6"/>
      <c r="F28" s="7" t="str">
        <f>F5</f>
        <v>唐诗琳</v>
      </c>
      <c r="G28" s="7"/>
      <c r="H28" s="6" t="s">
        <v>63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65</v>
      </c>
      <c r="E29" s="10"/>
      <c r="F29" s="11" t="str">
        <f>F6</f>
        <v>广州</v>
      </c>
      <c r="G29" s="11"/>
      <c r="H29" s="10" t="s">
        <v>67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69</v>
      </c>
      <c r="E30" s="10"/>
      <c r="F30" s="11">
        <f>F7</f>
        <v>43417</v>
      </c>
      <c r="G30" s="11"/>
      <c r="H30" s="10" t="s">
        <v>70</v>
      </c>
      <c r="I30" s="39"/>
      <c r="J30" s="12">
        <f>J7</f>
        <v>43430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71</v>
      </c>
      <c r="I31" s="40"/>
      <c r="J31" s="16" t="str">
        <f>J8</f>
        <v>HMQA-181113-STY711</v>
      </c>
      <c r="K31" s="41"/>
    </row>
    <row r="32" ht="20.1" customHeight="1"/>
    <row r="33" ht="20.1" customHeight="1" spans="2:11">
      <c r="B33" s="28"/>
      <c r="C33" s="28"/>
      <c r="D33" s="33" t="s">
        <v>92</v>
      </c>
      <c r="E33" s="28" t="s">
        <v>93</v>
      </c>
      <c r="F33" s="28"/>
      <c r="G33" s="26" t="s">
        <v>94</v>
      </c>
      <c r="H33" s="26" t="s">
        <v>95</v>
      </c>
      <c r="I33" s="26" t="s">
        <v>50</v>
      </c>
      <c r="J33" s="26"/>
      <c r="K33" s="50" t="s">
        <v>78</v>
      </c>
    </row>
    <row r="34" ht="20.1" customHeight="1" spans="2:11">
      <c r="B34" s="28">
        <v>1</v>
      </c>
      <c r="C34" s="28"/>
      <c r="D34" s="34" t="s">
        <v>66</v>
      </c>
      <c r="E34" s="35" t="s">
        <v>96</v>
      </c>
      <c r="F34" s="28"/>
      <c r="G34" s="26">
        <v>100</v>
      </c>
      <c r="H34" s="26">
        <v>4</v>
      </c>
      <c r="I34" s="42">
        <f>G34*H34</f>
        <v>400</v>
      </c>
      <c r="J34" s="43"/>
      <c r="K34" s="51"/>
    </row>
    <row r="35" ht="20.1" customHeight="1" spans="2:11">
      <c r="B35" s="28">
        <v>2</v>
      </c>
      <c r="C35" s="28"/>
      <c r="D35" s="34" t="s">
        <v>66</v>
      </c>
      <c r="E35" s="35"/>
      <c r="F35" s="28"/>
      <c r="G35" s="26">
        <v>200</v>
      </c>
      <c r="H35" s="26"/>
      <c r="I35" s="42">
        <f t="shared" ref="I35:I36" si="0">G35*H35</f>
        <v>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/>
      <c r="I36" s="42">
        <f t="shared" si="0"/>
        <v>0</v>
      </c>
      <c r="J36" s="43"/>
      <c r="K36" s="51"/>
    </row>
    <row r="37" ht="20.1" customHeight="1" spans="2:11">
      <c r="B37" s="20" t="s">
        <v>50</v>
      </c>
      <c r="C37" s="30"/>
      <c r="D37" s="30"/>
      <c r="E37" s="30"/>
      <c r="F37" s="21"/>
      <c r="G37" s="31"/>
      <c r="H37" s="31">
        <f>SUM(H19:H36)</f>
        <v>4</v>
      </c>
      <c r="I37" s="45">
        <f>SUM(I34:J36)</f>
        <v>400</v>
      </c>
      <c r="J37" s="46"/>
      <c r="K37" s="47"/>
    </row>
    <row r="38" ht="20.1" customHeight="1" spans="2:11">
      <c r="B38" s="17" t="s">
        <v>89</v>
      </c>
      <c r="C38" s="17"/>
      <c r="D38" s="17"/>
      <c r="E38" s="17"/>
      <c r="F38" s="17" t="s">
        <v>58</v>
      </c>
      <c r="G38" s="17" t="s">
        <v>90</v>
      </c>
      <c r="H38" s="17"/>
      <c r="I38" s="17"/>
      <c r="J38" s="17" t="s">
        <v>60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2018-12-05T10:11:34Z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2052-11.1.0.8002</vt:lpwstr>
  </property>
</Properties>
</file>