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试驾旅行社" sheetId="16" r:id="rId1"/>
    <sheet name="杂费" sheetId="17" r:id="rId2"/>
    <sheet name="专车" sheetId="18" r:id="rId3"/>
  </sheets>
  <externalReferences>
    <externalReference r:id="rId4"/>
  </externalReferences>
  <definedNames>
    <definedName name="_xlnm.Print_Area" localSheetId="0">试驾旅行社!$A$1:$H$57</definedName>
    <definedName name="_xlnm.Print_Titles" localSheetId="0">试驾旅行社!$1:$7</definedName>
  </definedNames>
  <calcPr calcId="125725"/>
</workbook>
</file>

<file path=xl/calcChain.xml><?xml version="1.0" encoding="utf-8"?>
<calcChain xmlns="http://schemas.openxmlformats.org/spreadsheetml/2006/main">
  <c r="G10" i="16"/>
  <c r="G11"/>
  <c r="G12"/>
  <c r="G13"/>
  <c r="G14"/>
  <c r="G15"/>
  <c r="G16"/>
  <c r="G17"/>
  <c r="G18"/>
  <c r="G19"/>
  <c r="G20"/>
  <c r="G21"/>
  <c r="G23"/>
  <c r="G24"/>
  <c r="D25"/>
  <c r="G25"/>
  <c r="G26"/>
  <c r="G27"/>
  <c r="G29"/>
  <c r="G30"/>
  <c r="G31"/>
  <c r="G32"/>
  <c r="G33"/>
  <c r="G34"/>
  <c r="G35"/>
  <c r="G36"/>
  <c r="D37"/>
  <c r="G37"/>
  <c r="G39"/>
  <c r="G40"/>
  <c r="G41"/>
  <c r="G42"/>
  <c r="G43"/>
  <c r="G44"/>
  <c r="G45"/>
  <c r="G46"/>
  <c r="G48"/>
  <c r="G49"/>
  <c r="G53"/>
  <c r="G54"/>
  <c r="G55"/>
  <c r="B23" i="18"/>
  <c r="B14" i="17"/>
  <c r="G56" i="16" l="1"/>
  <c r="G57" s="1"/>
  <c r="D60" l="1"/>
</calcChain>
</file>

<file path=xl/sharedStrings.xml><?xml version="1.0" encoding="utf-8"?>
<sst xmlns="http://schemas.openxmlformats.org/spreadsheetml/2006/main" count="132" uniqueCount="113">
  <si>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</si>
  <si>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</si>
  <si>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</si>
  <si>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</si>
  <si>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</si>
  <si>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</si>
  <si>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</si>
  <si>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</si>
  <si>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2" type="noConversion"/>
  </si>
  <si>
    <t>大巴需求（根据媒体具体航班调整需求）</t>
    <phoneticPr fontId="2" type="noConversion"/>
  </si>
  <si>
    <t>媒体相关</t>
    <phoneticPr fontId="2" type="noConversion"/>
  </si>
  <si>
    <t>其他（请务必考虑如下明细的发票是否可以使用，是否需要增加税率）</t>
    <phoneticPr fontId="2" type="noConversion"/>
  </si>
  <si>
    <t xml:space="preserve">VENUE:                  </t>
    <phoneticPr fontId="2" type="noConversion"/>
  </si>
  <si>
    <t xml:space="preserve">Project No:               </t>
    <phoneticPr fontId="2" type="noConversion"/>
  </si>
  <si>
    <t>备注</t>
    <phoneticPr fontId="2" type="noConversion"/>
  </si>
  <si>
    <t>自付房费
一、客人签单部分由会务组负责人员负责确认是否划入总账
二、房型以酒店当时大床房数量决定</t>
    <phoneticPr fontId="2" type="noConversion"/>
  </si>
  <si>
    <t>考斯特</t>
    <phoneticPr fontId="2" type="noConversion"/>
  </si>
  <si>
    <t>储藏室</t>
    <phoneticPr fontId="2" type="noConversion"/>
  </si>
  <si>
    <t>存放媒体礼品等物料&amp;工作间</t>
    <phoneticPr fontId="2" type="noConversion"/>
  </si>
  <si>
    <t>酒店大堂允许背板搭建，酒店提供签到桌、桌布座椅</t>
    <phoneticPr fontId="2" type="noConversion"/>
  </si>
  <si>
    <t>GL8</t>
    <phoneticPr fontId="2" type="noConversion"/>
  </si>
  <si>
    <t>SGM工作人员（自付）；
上下浮动三间</t>
    <phoneticPr fontId="2" type="noConversion"/>
  </si>
  <si>
    <t>车辆相关</t>
    <phoneticPr fontId="2" type="noConversion"/>
  </si>
  <si>
    <t>场地相关</t>
    <phoneticPr fontId="2" type="noConversion"/>
  </si>
  <si>
    <t>含有简单茶歇
咖啡/茶水等</t>
    <phoneticPr fontId="2" type="noConversion"/>
  </si>
  <si>
    <t>陪车信封</t>
    <phoneticPr fontId="2" type="noConversion"/>
  </si>
  <si>
    <t>车上</t>
    <phoneticPr fontId="2" type="noConversion"/>
  </si>
  <si>
    <t>食品、饮品、物料：（具体内容有待更新）
依云矿泉水（每台车6瓶）
Blue Diamond蓝钻石盐焗扁桃仁（每台车一罐）
白色恋人（每台车1盒）
薄荷糖糖 1支
悠哈 UHA味觉软糖 40克装（每台车1袋）
Godiva巧克力（每车3块）
苹果数据线</t>
    <phoneticPr fontId="2" type="noConversion"/>
  </si>
  <si>
    <t>牛皮纸袋（大）</t>
    <phoneticPr fontId="2" type="noConversion"/>
  </si>
  <si>
    <t>牛皮纸袋（小）</t>
    <phoneticPr fontId="2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</si>
  <si>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4、早餐：均含单早
5、环境：干净、舒适、相对安静（尤其针是媒体）。媒体房间尽量保证大床房，房型统一
6、客房数量：确定好数量后允许再上下浮动10％
7、延时退房
8、欢迎水果</t>
    <phoneticPr fontId="2" type="noConversion"/>
  </si>
  <si>
    <t>GL8</t>
    <phoneticPr fontId="2" type="noConversion"/>
  </si>
  <si>
    <t>讲座场地租赁</t>
    <phoneticPr fontId="2" type="noConversion"/>
  </si>
  <si>
    <t>大巴</t>
    <phoneticPr fontId="2" type="noConversion"/>
  </si>
  <si>
    <t>2018年1月8日-13日</t>
    <phoneticPr fontId="2" type="noConversion"/>
  </si>
  <si>
    <t>1月9日-1月13日大床房（含服务费，宽带费用）</t>
    <phoneticPr fontId="2" type="noConversion"/>
  </si>
  <si>
    <t>1月8日零点入场搭建
1月8日下午彩排
1月9日-1月12日使用，12日晚上撤场</t>
    <phoneticPr fontId="2" type="noConversion"/>
  </si>
  <si>
    <t>1月7日-1月11日全天</t>
    <phoneticPr fontId="2" type="noConversion"/>
  </si>
  <si>
    <t>1月7日晚搭建</t>
    <phoneticPr fontId="2" type="noConversion"/>
  </si>
  <si>
    <t>10个地面连续固定车位
免费地下10个连续固定车位</t>
    <phoneticPr fontId="2" type="noConversion"/>
  </si>
  <si>
    <t>10台试驾车</t>
    <phoneticPr fontId="2" type="noConversion"/>
  </si>
  <si>
    <t>1月7日-1月12日使用</t>
    <phoneticPr fontId="2" type="noConversion"/>
  </si>
  <si>
    <t>另外预留10个左右地下停车位给自驾媒体，任意即可</t>
    <phoneticPr fontId="2" type="noConversion"/>
  </si>
  <si>
    <t>1月7日接机（机场-酒店）</t>
    <phoneticPr fontId="2" type="noConversion"/>
  </si>
  <si>
    <t>1月8日-11日接机（机场-酒店）</t>
    <phoneticPr fontId="2" type="noConversion"/>
  </si>
  <si>
    <t>大巴</t>
    <phoneticPr fontId="2" type="noConversion"/>
  </si>
  <si>
    <t>1月10日-13日送机（酒店-机场）</t>
    <phoneticPr fontId="2" type="noConversion"/>
  </si>
  <si>
    <t>10台</t>
    <phoneticPr fontId="2" type="noConversion"/>
  </si>
  <si>
    <t>1月8日-1月11日</t>
    <phoneticPr fontId="2" type="noConversion"/>
  </si>
  <si>
    <t>1月9日-12日过路过桥费&amp;午餐费用</t>
    <phoneticPr fontId="2" type="noConversion"/>
  </si>
  <si>
    <t>酒店相关：深圳东海朗庭酒店</t>
    <phoneticPr fontId="2" type="noConversion"/>
  </si>
  <si>
    <t>讲座地点-酒店24层 星愿廷 II</t>
    <phoneticPr fontId="2" type="noConversion"/>
  </si>
  <si>
    <t>擦车用毛巾</t>
    <phoneticPr fontId="2" type="noConversion"/>
  </si>
  <si>
    <t>车辆清洁加油及车辆管理</t>
    <phoneticPr fontId="2" type="noConversion"/>
  </si>
  <si>
    <t>别克君越Avenir全国媒体试驾&amp;品牌沟通会</t>
    <phoneticPr fontId="2" type="noConversion"/>
  </si>
  <si>
    <t>媒体交通补贴 45，600 （固定费用）</t>
    <phoneticPr fontId="2" type="noConversion"/>
  </si>
  <si>
    <t>苹果手机租赁</t>
    <phoneticPr fontId="2" type="noConversion"/>
  </si>
  <si>
    <t>别克君越Avenir全国媒体试驾&amp;品牌沟通会</t>
    <phoneticPr fontId="2" type="noConversion"/>
  </si>
  <si>
    <t>2018年1月8日-13日</t>
    <phoneticPr fontId="2" type="noConversion"/>
  </si>
  <si>
    <t>康辉集团北京国际会议展览有限公司</t>
    <phoneticPr fontId="2" type="noConversion"/>
  </si>
  <si>
    <t>总计（Net）</t>
    <phoneticPr fontId="2" type="noConversion"/>
  </si>
  <si>
    <t>服务费（10%）</t>
    <phoneticPr fontId="2" type="noConversion"/>
  </si>
  <si>
    <t>总计（不含增值税）</t>
    <phoneticPr fontId="2" type="noConversion"/>
  </si>
  <si>
    <t>公付房费</t>
    <phoneticPr fontId="2" type="noConversion"/>
  </si>
  <si>
    <t>1月7日-1月13日双床房（含服务费，宽带费用）</t>
    <phoneticPr fontId="2" type="noConversion"/>
  </si>
  <si>
    <t>上下浮动10%</t>
    <phoneticPr fontId="2" type="noConversion"/>
  </si>
  <si>
    <t>1月7日-1月12日双床房（含服务费，宽带费用）</t>
    <phoneticPr fontId="2" type="noConversion"/>
  </si>
  <si>
    <t>1月8日-1月10日大床房（含服务费，宽带费用）</t>
    <phoneticPr fontId="2" type="noConversion"/>
  </si>
  <si>
    <t>1月9日-1月11日大床房（含服务费，宽带费用）</t>
    <phoneticPr fontId="2" type="noConversion"/>
  </si>
  <si>
    <t>1月10日-1月12日大床房（含服务费，宽带费用）</t>
    <phoneticPr fontId="2" type="noConversion"/>
  </si>
  <si>
    <t>1月11日-1月13日大床房（含服务费，宽带费用）</t>
    <phoneticPr fontId="2" type="noConversion"/>
  </si>
  <si>
    <t>欢迎蛋糕/水果</t>
    <phoneticPr fontId="2" type="noConversion"/>
  </si>
  <si>
    <t>第一批媒体晚餐1月8日（酒店内or酒店周边）</t>
    <phoneticPr fontId="2" type="noConversion"/>
  </si>
  <si>
    <t>抵达日酒店自助
试驾日酒店自助或周边自由晚餐</t>
    <phoneticPr fontId="2" type="noConversion"/>
  </si>
  <si>
    <t>第二批媒体晚餐1月9日（酒店内or酒店周边）</t>
    <phoneticPr fontId="2" type="noConversion"/>
  </si>
  <si>
    <t>第三批媒体晚餐1月10日（酒店内or酒店周边）</t>
    <phoneticPr fontId="2" type="noConversion"/>
  </si>
  <si>
    <t>第四批媒体晚餐1月11日（酒店内or酒店周边）</t>
    <phoneticPr fontId="2" type="noConversion"/>
  </si>
  <si>
    <t>第四批媒体晚餐1月12日（酒店内or酒店周边）</t>
    <phoneticPr fontId="2" type="noConversion"/>
  </si>
  <si>
    <t>餐费</t>
    <phoneticPr fontId="2" type="noConversion"/>
  </si>
  <si>
    <t>媒体用餐</t>
    <phoneticPr fontId="2" type="noConversion"/>
  </si>
  <si>
    <t>上海金桥富豪房费朗知</t>
    <phoneticPr fontId="2" type="noConversion"/>
  </si>
  <si>
    <t>上海金桥富豪房费朗明</t>
    <phoneticPr fontId="2" type="noConversion"/>
  </si>
  <si>
    <t>补胎</t>
    <phoneticPr fontId="2" type="noConversion"/>
  </si>
  <si>
    <t>快递费</t>
    <phoneticPr fontId="2" type="noConversion"/>
  </si>
  <si>
    <t>手机卡充值范涛</t>
    <phoneticPr fontId="2" type="noConversion"/>
  </si>
  <si>
    <t>雨衣</t>
    <phoneticPr fontId="2" type="noConversion"/>
  </si>
  <si>
    <t>1月12号张鑫大堂吧</t>
    <phoneticPr fontId="2" type="noConversion"/>
  </si>
  <si>
    <t>1月10号送餐计元卿</t>
    <phoneticPr fontId="2" type="noConversion"/>
  </si>
  <si>
    <r>
      <t>1月</t>
    </r>
    <r>
      <rPr>
        <sz val="12"/>
        <rFont val="宋体"/>
        <family val="3"/>
        <charset val="134"/>
      </rPr>
      <t>11号大堂吧佳君</t>
    </r>
    <r>
      <rPr>
        <sz val="11"/>
        <color theme="1"/>
        <rFont val="宋体"/>
        <family val="2"/>
        <charset val="134"/>
        <scheme val="minor"/>
      </rPr>
      <t/>
    </r>
  </si>
  <si>
    <r>
      <t>1月</t>
    </r>
    <r>
      <rPr>
        <sz val="12"/>
        <rFont val="宋体"/>
        <family val="3"/>
        <charset val="134"/>
      </rPr>
      <t>10号大堂吧佳君</t>
    </r>
    <r>
      <rPr>
        <sz val="11"/>
        <color theme="1"/>
        <rFont val="宋体"/>
        <family val="2"/>
        <charset val="134"/>
        <scheme val="minor"/>
      </rPr>
      <t/>
    </r>
  </si>
  <si>
    <r>
      <t>1月</t>
    </r>
    <r>
      <rPr>
        <sz val="12"/>
        <rFont val="宋体"/>
        <family val="3"/>
        <charset val="134"/>
      </rPr>
      <t>9号大堂吧佳君</t>
    </r>
    <phoneticPr fontId="2" type="noConversion"/>
  </si>
  <si>
    <r>
      <t>1月</t>
    </r>
    <r>
      <rPr>
        <sz val="12"/>
        <rFont val="宋体"/>
        <family val="3"/>
        <charset val="134"/>
      </rPr>
      <t>8日接机</t>
    </r>
    <phoneticPr fontId="2" type="noConversion"/>
  </si>
  <si>
    <t>1月9日接机</t>
    <phoneticPr fontId="2" type="noConversion"/>
  </si>
  <si>
    <t>1月10日接机</t>
  </si>
  <si>
    <t>1月10日踩点张鑫</t>
    <phoneticPr fontId="2" type="noConversion"/>
  </si>
  <si>
    <t>1月10日送机</t>
    <phoneticPr fontId="2" type="noConversion"/>
  </si>
  <si>
    <t>1月11日送机</t>
  </si>
  <si>
    <t>1月12日送机</t>
  </si>
  <si>
    <t>司机</t>
    <phoneticPr fontId="2" type="noConversion"/>
  </si>
  <si>
    <t>10台</t>
    <phoneticPr fontId="2" type="noConversion"/>
  </si>
  <si>
    <t>1月8日-1月11日</t>
    <phoneticPr fontId="2" type="noConversion"/>
  </si>
  <si>
    <t>杂费</t>
    <phoneticPr fontId="2" type="noConversion"/>
  </si>
  <si>
    <t>专车</t>
    <phoneticPr fontId="2" type="noConversion"/>
  </si>
  <si>
    <t>车辆维修</t>
    <phoneticPr fontId="2" type="noConversion"/>
  </si>
  <si>
    <t>踩点1月6日</t>
    <phoneticPr fontId="2" type="noConversion"/>
  </si>
  <si>
    <t>踩点1月7日</t>
    <phoneticPr fontId="2" type="noConversion"/>
  </si>
  <si>
    <t>GL8</t>
    <phoneticPr fontId="2" type="noConversion"/>
  </si>
  <si>
    <t>接机人员</t>
    <phoneticPr fontId="2" type="noConversion"/>
  </si>
  <si>
    <t>制作物</t>
    <phoneticPr fontId="2" type="noConversion"/>
  </si>
  <si>
    <t>朗知</t>
    <phoneticPr fontId="2" type="noConversion"/>
  </si>
  <si>
    <t>朗知报销</t>
    <phoneticPr fontId="2" type="noConversion"/>
  </si>
  <si>
    <t>朗明</t>
    <phoneticPr fontId="2" type="noConversion"/>
  </si>
  <si>
    <t>运费</t>
    <phoneticPr fontId="2" type="noConversion"/>
  </si>
</sst>
</file>

<file path=xl/styles.xml><?xml version="1.0" encoding="utf-8"?>
<styleSheet xmlns="http://schemas.openxmlformats.org/spreadsheetml/2006/main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#,##0_ "/>
    <numFmt numFmtId="178" formatCode="_ &quot;￥&quot;* #,##0.00_ ;_ &quot;￥&quot;* \-#,##0.00_ ;_ &quot;￥&quot;* &quot;-&quot;??_ ;_ @_ "/>
    <numFmt numFmtId="179" formatCode="_-* #,##0.00\ _€_-;\-* #,##0.00\ _€_-;_-* &quot;-&quot;??\ _€_-;_-@_-"/>
    <numFmt numFmtId="180" formatCode="_-* #,##0.00\ [$€]_-;\-* #,##0.00\ [$€]_-;_-* &quot;-&quot;??\ [$€]_-;_-@_-"/>
    <numFmt numFmtId="181" formatCode="_-* #,##0.00\ [$€-1]_-;\-* #,##0.00\ [$€-1]_-;_-* &quot;-&quot;??\ [$€-1]_-"/>
    <numFmt numFmtId="182" formatCode="#,##0_);[Red]\(#,##0\)"/>
  </numFmts>
  <fonts count="3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3" fillId="0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7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9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8" fillId="20" borderId="1" applyNumberFormat="0" applyProtection="0">
      <alignment vertical="center"/>
    </xf>
    <xf numFmtId="0" fontId="9" fillId="21" borderId="2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2" fillId="0" borderId="3" applyNumberFormat="0" applyProtection="0">
      <alignment vertical="center"/>
    </xf>
    <xf numFmtId="0" fontId="13" fillId="0" borderId="4" applyNumberFormat="0" applyProtection="0">
      <alignment vertical="center"/>
    </xf>
    <xf numFmtId="0" fontId="14" fillId="0" borderId="5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7" borderId="1" applyNumberFormat="0" applyProtection="0">
      <alignment vertical="center"/>
    </xf>
    <xf numFmtId="0" fontId="16" fillId="0" borderId="6" applyNumberFormat="0" applyProtection="0">
      <alignment vertical="center"/>
    </xf>
    <xf numFmtId="0" fontId="17" fillId="22" borderId="0" applyNumberFormat="0" applyBorder="0" applyProtection="0">
      <alignment vertical="center"/>
    </xf>
    <xf numFmtId="0" fontId="22" fillId="23" borderId="7" applyNumberFormat="0" applyProtection="0">
      <alignment vertical="center"/>
    </xf>
    <xf numFmtId="0" fontId="18" fillId="20" borderId="8" applyNumberFormat="0" applyProtection="0">
      <alignment vertical="center"/>
    </xf>
    <xf numFmtId="0" fontId="19" fillId="0" borderId="0" applyNumberFormat="0" applyBorder="0" applyProtection="0">
      <alignment vertical="center"/>
    </xf>
    <xf numFmtId="0" fontId="20" fillId="0" borderId="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27" fillId="0" borderId="0"/>
    <xf numFmtId="0" fontId="4" fillId="0" borderId="0"/>
    <xf numFmtId="0" fontId="27" fillId="0" borderId="0"/>
    <xf numFmtId="0" fontId="22" fillId="0" borderId="0"/>
    <xf numFmtId="0" fontId="3" fillId="0" borderId="0"/>
    <xf numFmtId="0" fontId="22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2" fillId="0" borderId="0">
      <alignment vertical="center"/>
    </xf>
    <xf numFmtId="0" fontId="3" fillId="0" borderId="0"/>
    <xf numFmtId="181" fontId="3" fillId="0" borderId="0"/>
    <xf numFmtId="0" fontId="3" fillId="0" borderId="0"/>
    <xf numFmtId="0" fontId="29" fillId="0" borderId="0"/>
    <xf numFmtId="0" fontId="30" fillId="0" borderId="16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8" fillId="24" borderId="1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22" fillId="23" borderId="7" applyNumberFormat="0" applyFont="0" applyAlignment="0" applyProtection="0">
      <alignment vertical="center"/>
    </xf>
  </cellStyleXfs>
  <cellXfs count="107">
    <xf numFmtId="0" fontId="0" fillId="0" borderId="0" xfId="0">
      <alignment vertical="center"/>
    </xf>
    <xf numFmtId="0" fontId="23" fillId="24" borderId="0" xfId="46" applyFont="1" applyFill="1" applyAlignment="1">
      <alignment horizontal="center" vertical="center"/>
    </xf>
    <xf numFmtId="0" fontId="23" fillId="24" borderId="0" xfId="46" applyFont="1" applyFill="1" applyAlignment="1">
      <alignment vertical="center" wrapText="1"/>
    </xf>
    <xf numFmtId="0" fontId="23" fillId="24" borderId="0" xfId="46" applyFont="1" applyFill="1">
      <alignment vertical="center"/>
    </xf>
    <xf numFmtId="0" fontId="23" fillId="24" borderId="0" xfId="46" applyFont="1" applyFill="1" applyAlignment="1">
      <alignment horizontal="left" vertical="center"/>
    </xf>
    <xf numFmtId="57" fontId="23" fillId="24" borderId="0" xfId="46" applyNumberFormat="1" applyFont="1" applyFill="1" applyAlignment="1">
      <alignment horizontal="left" vertical="center"/>
    </xf>
    <xf numFmtId="0" fontId="25" fillId="24" borderId="0" xfId="46" applyFont="1" applyFill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0" fontId="24" fillId="20" borderId="10" xfId="46" applyFont="1" applyFill="1" applyBorder="1" applyAlignment="1">
      <alignment horizontal="left" vertical="center" wrapText="1"/>
    </xf>
    <xf numFmtId="0" fontId="24" fillId="20" borderId="10" xfId="46" applyFont="1" applyFill="1" applyBorder="1" applyAlignment="1">
      <alignment horizontal="center" vertical="center" wrapText="1"/>
    </xf>
    <xf numFmtId="0" fontId="23" fillId="25" borderId="10" xfId="46" applyFont="1" applyFill="1" applyBorder="1" applyAlignment="1">
      <alignment horizontal="center" vertical="center" wrapText="1"/>
    </xf>
    <xf numFmtId="0" fontId="23" fillId="26" borderId="10" xfId="46" applyFont="1" applyFill="1" applyBorder="1" applyAlignment="1">
      <alignment horizontal="center" vertical="center" wrapText="1"/>
    </xf>
    <xf numFmtId="177" fontId="23" fillId="26" borderId="10" xfId="46" applyNumberFormat="1" applyFont="1" applyFill="1" applyBorder="1" applyAlignment="1">
      <alignment horizontal="center" vertical="center"/>
    </xf>
    <xf numFmtId="177" fontId="23" fillId="0" borderId="10" xfId="46" applyNumberFormat="1" applyFont="1" applyFill="1" applyBorder="1" applyAlignment="1">
      <alignment horizontal="center" vertical="center"/>
    </xf>
    <xf numFmtId="0" fontId="23" fillId="0" borderId="10" xfId="46" applyFont="1" applyFill="1" applyBorder="1" applyAlignment="1">
      <alignment horizontal="center" vertical="center"/>
    </xf>
    <xf numFmtId="0" fontId="23" fillId="26" borderId="10" xfId="46" applyFont="1" applyFill="1" applyBorder="1" applyAlignment="1">
      <alignment vertical="center" wrapText="1"/>
    </xf>
    <xf numFmtId="0" fontId="23" fillId="0" borderId="0" xfId="46" applyFont="1" applyFill="1" applyAlignment="1">
      <alignment horizontal="center" vertical="center"/>
    </xf>
    <xf numFmtId="0" fontId="23" fillId="24" borderId="10" xfId="46" applyFont="1" applyFill="1" applyBorder="1" applyAlignment="1">
      <alignment vertical="center" wrapText="1"/>
    </xf>
    <xf numFmtId="0" fontId="23" fillId="24" borderId="0" xfId="46" applyFont="1" applyFill="1" applyAlignment="1">
      <alignment vertical="center"/>
    </xf>
    <xf numFmtId="0" fontId="23" fillId="26" borderId="0" xfId="46" applyFont="1" applyFill="1" applyAlignment="1">
      <alignment horizontal="center" vertical="center"/>
    </xf>
    <xf numFmtId="0" fontId="24" fillId="24" borderId="10" xfId="46" applyFont="1" applyFill="1" applyBorder="1" applyAlignment="1">
      <alignment horizontal="center" vertical="center" wrapText="1"/>
    </xf>
    <xf numFmtId="182" fontId="23" fillId="24" borderId="0" xfId="46" applyNumberFormat="1" applyFont="1" applyFill="1" applyAlignment="1">
      <alignment horizontal="center" vertical="center"/>
    </xf>
    <xf numFmtId="182" fontId="24" fillId="24" borderId="10" xfId="46" applyNumberFormat="1" applyFont="1" applyFill="1" applyBorder="1" applyAlignment="1">
      <alignment horizontal="center" vertical="center"/>
    </xf>
    <xf numFmtId="182" fontId="24" fillId="20" borderId="10" xfId="46" applyNumberFormat="1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center" vertical="center" wrapText="1"/>
    </xf>
    <xf numFmtId="182" fontId="23" fillId="26" borderId="10" xfId="46" applyNumberFormat="1" applyFont="1" applyFill="1" applyBorder="1" applyAlignment="1">
      <alignment horizontal="center" vertical="center"/>
    </xf>
    <xf numFmtId="0" fontId="23" fillId="26" borderId="0" xfId="46" applyFont="1" applyFill="1" applyAlignment="1">
      <alignment horizontal="left" vertical="center"/>
    </xf>
    <xf numFmtId="182" fontId="23" fillId="0" borderId="10" xfId="46" applyNumberFormat="1" applyFont="1" applyFill="1" applyBorder="1" applyAlignment="1">
      <alignment horizontal="center" vertical="center"/>
    </xf>
    <xf numFmtId="182" fontId="23" fillId="0" borderId="10" xfId="46" applyNumberFormat="1" applyFont="1" applyFill="1" applyBorder="1" applyAlignment="1">
      <alignment horizontal="center" vertical="center" wrapText="1"/>
    </xf>
    <xf numFmtId="0" fontId="23" fillId="0" borderId="0" xfId="46" applyFont="1" applyFill="1" applyAlignment="1">
      <alignment horizontal="left" vertical="center"/>
    </xf>
    <xf numFmtId="182" fontId="23" fillId="7" borderId="10" xfId="46" applyNumberFormat="1" applyFont="1" applyFill="1" applyBorder="1" applyAlignment="1">
      <alignment horizontal="center" vertical="center"/>
    </xf>
    <xf numFmtId="182" fontId="24" fillId="17" borderId="10" xfId="46" applyNumberFormat="1" applyFont="1" applyFill="1" applyBorder="1" applyAlignment="1">
      <alignment horizontal="center" vertical="center"/>
    </xf>
    <xf numFmtId="182" fontId="23" fillId="26" borderId="10" xfId="0" applyNumberFormat="1" applyFont="1" applyFill="1" applyBorder="1" applyAlignment="1">
      <alignment horizontal="center" vertical="center"/>
    </xf>
    <xf numFmtId="0" fontId="23" fillId="0" borderId="10" xfId="47" applyFont="1" applyFill="1" applyBorder="1" applyAlignment="1">
      <alignment horizontal="center" vertical="center" wrapText="1"/>
    </xf>
    <xf numFmtId="0" fontId="24" fillId="20" borderId="10" xfId="46" applyFont="1" applyFill="1" applyBorder="1" applyAlignment="1">
      <alignment vertical="center" wrapText="1"/>
    </xf>
    <xf numFmtId="58" fontId="23" fillId="0" borderId="10" xfId="46" applyNumberFormat="1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0" fontId="23" fillId="26" borderId="0" xfId="46" applyFont="1" applyFill="1" applyAlignment="1">
      <alignment horizontal="center" vertical="center"/>
    </xf>
    <xf numFmtId="0" fontId="23" fillId="26" borderId="10" xfId="0" applyFont="1" applyFill="1" applyBorder="1" applyAlignment="1" applyProtection="1">
      <alignment horizontal="left" vertical="center" wrapText="1"/>
    </xf>
    <xf numFmtId="0" fontId="23" fillId="0" borderId="10" xfId="47" applyFont="1" applyFill="1" applyBorder="1" applyAlignment="1">
      <alignment vertical="center" wrapText="1"/>
    </xf>
    <xf numFmtId="0" fontId="0" fillId="0" borderId="10" xfId="0" applyBorder="1">
      <alignment vertical="center"/>
    </xf>
    <xf numFmtId="0" fontId="23" fillId="0" borderId="10" xfId="46" applyFont="1" applyFill="1" applyBorder="1" applyAlignment="1">
      <alignment vertical="center" wrapText="1"/>
    </xf>
    <xf numFmtId="0" fontId="24" fillId="25" borderId="14" xfId="46" applyFont="1" applyFill="1" applyBorder="1" applyAlignment="1">
      <alignment vertical="center" wrapText="1"/>
    </xf>
    <xf numFmtId="0" fontId="24" fillId="25" borderId="19" xfId="46" applyFont="1" applyFill="1" applyBorder="1" applyAlignment="1">
      <alignment vertical="center" wrapText="1"/>
    </xf>
    <xf numFmtId="0" fontId="23" fillId="26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left" vertical="center" wrapText="1"/>
    </xf>
    <xf numFmtId="0" fontId="23" fillId="26" borderId="0" xfId="46" applyFont="1" applyFill="1" applyAlignment="1">
      <alignment horizontal="center" vertical="center"/>
    </xf>
    <xf numFmtId="0" fontId="23" fillId="26" borderId="11" xfId="46" applyFont="1" applyFill="1" applyBorder="1" applyAlignment="1">
      <alignment vertical="center" wrapText="1"/>
    </xf>
    <xf numFmtId="0" fontId="23" fillId="0" borderId="11" xfId="46" applyFont="1" applyFill="1" applyBorder="1" applyAlignment="1">
      <alignment horizontal="center" vertical="center" wrapText="1"/>
    </xf>
    <xf numFmtId="0" fontId="23" fillId="26" borderId="10" xfId="0" applyFont="1" applyFill="1" applyBorder="1" applyAlignment="1" applyProtection="1">
      <alignment horizontal="center" vertical="center" wrapText="1"/>
    </xf>
    <xf numFmtId="176" fontId="23" fillId="0" borderId="10" xfId="46" applyNumberFormat="1" applyFont="1" applyFill="1" applyBorder="1" applyAlignment="1" applyProtection="1">
      <alignment horizontal="left" vertical="center" wrapText="1"/>
    </xf>
    <xf numFmtId="0" fontId="23" fillId="24" borderId="10" xfId="46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23" fillId="26" borderId="11" xfId="46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176" fontId="23" fillId="26" borderId="10" xfId="46" applyNumberFormat="1" applyFont="1" applyFill="1" applyBorder="1" applyAlignment="1" applyProtection="1">
      <alignment horizontal="left" vertical="center" wrapText="1"/>
    </xf>
    <xf numFmtId="0" fontId="23" fillId="24" borderId="0" xfId="46" applyFont="1" applyFill="1" applyAlignment="1">
      <alignment horizontal="right" vertical="center" wrapText="1"/>
    </xf>
    <xf numFmtId="182" fontId="23" fillId="0" borderId="10" xfId="0" applyNumberFormat="1" applyFont="1" applyFill="1" applyBorder="1" applyAlignment="1">
      <alignment horizontal="center" vertical="center"/>
    </xf>
    <xf numFmtId="0" fontId="23" fillId="0" borderId="15" xfId="46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23" fillId="26" borderId="0" xfId="46" applyFont="1" applyFill="1" applyAlignment="1">
      <alignment horizontal="center" vertical="center"/>
    </xf>
    <xf numFmtId="0" fontId="23" fillId="0" borderId="13" xfId="46" applyFont="1" applyFill="1" applyBorder="1" applyAlignment="1">
      <alignment horizontal="left" vertical="center" wrapText="1"/>
    </xf>
    <xf numFmtId="0" fontId="22" fillId="0" borderId="0" xfId="46">
      <alignment vertical="center"/>
    </xf>
    <xf numFmtId="0" fontId="22" fillId="0" borderId="0" xfId="46" applyFont="1">
      <alignment vertical="center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left" vertical="center" wrapText="1"/>
    </xf>
    <xf numFmtId="0" fontId="0" fillId="0" borderId="10" xfId="0" applyFill="1" applyBorder="1">
      <alignment vertical="center"/>
    </xf>
    <xf numFmtId="0" fontId="0" fillId="0" borderId="0" xfId="0" applyFill="1">
      <alignment vertical="center"/>
    </xf>
    <xf numFmtId="0" fontId="23" fillId="0" borderId="19" xfId="46" applyFont="1" applyFill="1" applyBorder="1" applyAlignment="1">
      <alignment horizontal="left" vertical="center" wrapText="1"/>
    </xf>
    <xf numFmtId="0" fontId="23" fillId="0" borderId="20" xfId="46" applyFont="1" applyFill="1" applyBorder="1" applyAlignment="1">
      <alignment horizontal="left" vertical="center" wrapText="1"/>
    </xf>
    <xf numFmtId="58" fontId="23" fillId="0" borderId="10" xfId="46" applyNumberFormat="1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23" fillId="26" borderId="0" xfId="46" applyFont="1" applyFill="1" applyAlignment="1">
      <alignment horizontal="center" vertical="center"/>
    </xf>
    <xf numFmtId="0" fontId="23" fillId="26" borderId="0" xfId="46" applyFont="1" applyFill="1" applyAlignment="1">
      <alignment horizontal="center" vertical="center"/>
    </xf>
    <xf numFmtId="0" fontId="23" fillId="0" borderId="10" xfId="46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23" fillId="26" borderId="0" xfId="46" applyFont="1" applyFill="1" applyAlignment="1">
      <alignment horizontal="center" vertical="center"/>
    </xf>
    <xf numFmtId="0" fontId="23" fillId="0" borderId="11" xfId="46" applyFont="1" applyFill="1" applyBorder="1" applyAlignment="1">
      <alignment horizontal="left" vertical="center" wrapText="1"/>
    </xf>
    <xf numFmtId="0" fontId="23" fillId="0" borderId="12" xfId="46" applyFont="1" applyFill="1" applyBorder="1" applyAlignment="1">
      <alignment horizontal="left" vertical="center" wrapText="1"/>
    </xf>
    <xf numFmtId="58" fontId="23" fillId="0" borderId="10" xfId="46" applyNumberFormat="1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center" vertical="center" wrapText="1"/>
    </xf>
    <xf numFmtId="0" fontId="23" fillId="0" borderId="14" xfId="46" applyFont="1" applyFill="1" applyBorder="1" applyAlignment="1">
      <alignment horizontal="left" vertical="center" wrapText="1"/>
    </xf>
    <xf numFmtId="0" fontId="23" fillId="0" borderId="15" xfId="46" applyFont="1" applyFill="1" applyBorder="1" applyAlignment="1">
      <alignment horizontal="left" vertical="center" wrapText="1"/>
    </xf>
    <xf numFmtId="0" fontId="23" fillId="7" borderId="14" xfId="46" applyFont="1" applyFill="1" applyBorder="1" applyAlignment="1">
      <alignment horizontal="center" vertical="center"/>
    </xf>
    <xf numFmtId="0" fontId="23" fillId="7" borderId="19" xfId="46" applyFont="1" applyFill="1" applyBorder="1" applyAlignment="1">
      <alignment horizontal="center" vertical="center"/>
    </xf>
    <xf numFmtId="0" fontId="23" fillId="7" borderId="15" xfId="46" applyFont="1" applyFill="1" applyBorder="1" applyAlignment="1">
      <alignment horizontal="center" vertical="center"/>
    </xf>
    <xf numFmtId="0" fontId="24" fillId="17" borderId="14" xfId="46" applyFont="1" applyFill="1" applyBorder="1" applyAlignment="1">
      <alignment horizontal="center" vertical="center"/>
    </xf>
    <xf numFmtId="0" fontId="24" fillId="17" borderId="19" xfId="46" applyFont="1" applyFill="1" applyBorder="1" applyAlignment="1">
      <alignment horizontal="center" vertical="center"/>
    </xf>
    <xf numFmtId="0" fontId="24" fillId="17" borderId="15" xfId="46" applyFont="1" applyFill="1" applyBorder="1" applyAlignment="1">
      <alignment horizontal="center" vertical="center"/>
    </xf>
    <xf numFmtId="0" fontId="23" fillId="0" borderId="10" xfId="46" applyFont="1" applyFill="1" applyBorder="1" applyAlignment="1">
      <alignment horizontal="left" vertical="center" wrapText="1"/>
    </xf>
    <xf numFmtId="0" fontId="23" fillId="0" borderId="20" xfId="46" applyFont="1" applyFill="1" applyBorder="1" applyAlignment="1" applyProtection="1">
      <alignment horizontal="left" vertical="center" wrapText="1"/>
    </xf>
    <xf numFmtId="0" fontId="23" fillId="0" borderId="23" xfId="46" applyFont="1" applyFill="1" applyBorder="1" applyAlignment="1" applyProtection="1">
      <alignment horizontal="left" vertical="center" wrapText="1"/>
    </xf>
    <xf numFmtId="0" fontId="23" fillId="0" borderId="21" xfId="46" applyFont="1" applyFill="1" applyBorder="1" applyAlignment="1" applyProtection="1">
      <alignment horizontal="left" vertical="center" wrapText="1"/>
    </xf>
    <xf numFmtId="0" fontId="23" fillId="0" borderId="24" xfId="46" applyFont="1" applyFill="1" applyBorder="1" applyAlignment="1" applyProtection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23" fillId="26" borderId="0" xfId="46" applyFont="1" applyFill="1" applyAlignment="1">
      <alignment horizontal="center" vertical="center"/>
    </xf>
    <xf numFmtId="0" fontId="23" fillId="24" borderId="0" xfId="46" applyFont="1" applyFill="1" applyAlignment="1">
      <alignment horizontal="left" vertical="center" wrapText="1"/>
    </xf>
    <xf numFmtId="0" fontId="24" fillId="24" borderId="14" xfId="46" applyFont="1" applyFill="1" applyBorder="1" applyAlignment="1">
      <alignment horizontal="center" vertical="center" wrapText="1"/>
    </xf>
    <xf numFmtId="0" fontId="24" fillId="24" borderId="15" xfId="46" applyFont="1" applyFill="1" applyBorder="1" applyAlignment="1">
      <alignment horizontal="center" vertical="center" wrapText="1"/>
    </xf>
    <xf numFmtId="0" fontId="23" fillId="0" borderId="11" xfId="46" applyFont="1" applyFill="1" applyBorder="1" applyAlignment="1">
      <alignment horizontal="center" vertical="center" wrapText="1"/>
    </xf>
    <xf numFmtId="0" fontId="23" fillId="0" borderId="12" xfId="46" applyFont="1" applyFill="1" applyBorder="1" applyAlignment="1">
      <alignment horizontal="center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35;&#20811;&#21531;&#36234;Avenir&#20840;&#22269;&#23186;&#20307;&#35797;&#39550;&#27963;&#21160;&#65288;&#19978;&#28023;%20&#65289;&#21697;&#29260;&#27807;&#36890;&#20250;&#32467;&#31639;cc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试驾旅行社"/>
      <sheetName val="Sheet1"/>
    </sheetNames>
    <sheetDataSet>
      <sheetData sheetId="0">
        <row r="41">
          <cell r="G41">
            <v>271714.01400000002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60"/>
  <sheetViews>
    <sheetView tabSelected="1" view="pageBreakPreview" zoomScale="90" zoomScaleSheetLayoutView="90" workbookViewId="0">
      <pane xSplit="2" ySplit="8" topLeftCell="C27" activePane="bottomRight" state="frozen"/>
      <selection pane="topRight" activeCell="C1" sqref="C1"/>
      <selection pane="bottomLeft" activeCell="A9" sqref="A9"/>
      <selection pane="bottomRight" activeCell="G29" sqref="G29:G37"/>
    </sheetView>
  </sheetViews>
  <sheetFormatPr defaultColWidth="19.75" defaultRowHeight="14.25"/>
  <cols>
    <col min="1" max="1" width="31.5" style="18" customWidth="1" collapsed="1"/>
    <col min="2" max="2" width="25.25" style="4" customWidth="1" collapsed="1"/>
    <col min="3" max="3" width="28.625" style="1" customWidth="1"/>
    <col min="4" max="4" width="10.25" style="21" customWidth="1"/>
    <col min="5" max="5" width="9.25" style="21" customWidth="1"/>
    <col min="6" max="6" width="9.625" style="21" customWidth="1"/>
    <col min="7" max="7" width="10" style="21" customWidth="1"/>
    <col min="8" max="8" width="30.625" style="2" customWidth="1"/>
    <col min="9" max="9" width="19.75" style="4"/>
    <col min="10" max="16384" width="19.75" style="3"/>
  </cols>
  <sheetData>
    <row r="1" spans="1:9" ht="28.5" customHeight="1">
      <c r="A1" s="101"/>
      <c r="B1" s="101"/>
      <c r="C1" s="101"/>
    </row>
    <row r="2" spans="1:9">
      <c r="A2" s="18" t="s">
        <v>0</v>
      </c>
      <c r="B2" s="102" t="s">
        <v>54</v>
      </c>
      <c r="C2" s="102"/>
      <c r="D2" s="102"/>
      <c r="E2" s="102"/>
      <c r="H2" s="61" t="s">
        <v>57</v>
      </c>
    </row>
    <row r="3" spans="1:9">
      <c r="A3" s="18" t="s">
        <v>1</v>
      </c>
      <c r="B3" s="5" t="s">
        <v>34</v>
      </c>
      <c r="C3" s="6"/>
      <c r="H3" s="61" t="s">
        <v>58</v>
      </c>
    </row>
    <row r="4" spans="1:9">
      <c r="A4" s="18" t="s">
        <v>12</v>
      </c>
      <c r="H4" s="61" t="s">
        <v>59</v>
      </c>
    </row>
    <row r="5" spans="1:9" ht="9.75" customHeight="1">
      <c r="A5" s="18" t="s">
        <v>13</v>
      </c>
    </row>
    <row r="6" spans="1:9">
      <c r="A6" s="18" t="s">
        <v>8</v>
      </c>
    </row>
    <row r="7" spans="1:9" s="1" customFormat="1">
      <c r="A7" s="103" t="s">
        <v>2</v>
      </c>
      <c r="B7" s="104"/>
      <c r="C7" s="20" t="s">
        <v>3</v>
      </c>
      <c r="D7" s="22" t="s">
        <v>4</v>
      </c>
      <c r="E7" s="22" t="s">
        <v>5</v>
      </c>
      <c r="F7" s="22" t="s">
        <v>6</v>
      </c>
      <c r="G7" s="22" t="s">
        <v>7</v>
      </c>
      <c r="H7" s="20" t="s">
        <v>14</v>
      </c>
      <c r="I7" s="4"/>
    </row>
    <row r="8" spans="1:9" s="1" customFormat="1">
      <c r="A8" s="34" t="s">
        <v>50</v>
      </c>
      <c r="B8" s="8"/>
      <c r="C8" s="9"/>
      <c r="D8" s="23"/>
      <c r="E8" s="23"/>
      <c r="F8" s="23"/>
      <c r="G8" s="23"/>
      <c r="H8" s="10"/>
      <c r="I8" s="4"/>
    </row>
    <row r="9" spans="1:9" s="1" customFormat="1" ht="61.5" customHeight="1">
      <c r="A9" s="82" t="s">
        <v>30</v>
      </c>
      <c r="B9" s="49" t="s">
        <v>15</v>
      </c>
      <c r="C9" s="54" t="s">
        <v>35</v>
      </c>
      <c r="D9" s="12">
        <v>1200</v>
      </c>
      <c r="E9" s="12">
        <v>5</v>
      </c>
      <c r="F9" s="12">
        <v>10</v>
      </c>
      <c r="G9" s="11">
        <v>0</v>
      </c>
      <c r="H9" s="56" t="s">
        <v>21</v>
      </c>
    </row>
    <row r="10" spans="1:9" s="16" customFormat="1" ht="30" customHeight="1">
      <c r="A10" s="83"/>
      <c r="B10" s="105" t="s">
        <v>63</v>
      </c>
      <c r="C10" s="64" t="s">
        <v>64</v>
      </c>
      <c r="D10" s="13">
        <v>1320</v>
      </c>
      <c r="E10" s="13">
        <v>1</v>
      </c>
      <c r="F10" s="13">
        <v>26</v>
      </c>
      <c r="G10" s="27">
        <f t="shared" ref="G10:G21" si="0">D10*E10*F10</f>
        <v>34320</v>
      </c>
      <c r="H10" s="82" t="s">
        <v>65</v>
      </c>
    </row>
    <row r="11" spans="1:9" s="16" customFormat="1" ht="30" customHeight="1">
      <c r="A11" s="83"/>
      <c r="B11" s="106"/>
      <c r="C11" s="64" t="s">
        <v>66</v>
      </c>
      <c r="D11" s="13">
        <v>1320</v>
      </c>
      <c r="E11" s="13">
        <v>3</v>
      </c>
      <c r="F11" s="13">
        <v>4</v>
      </c>
      <c r="G11" s="27">
        <f t="shared" si="0"/>
        <v>15840</v>
      </c>
      <c r="H11" s="83"/>
    </row>
    <row r="12" spans="1:9" s="16" customFormat="1" ht="30" customHeight="1">
      <c r="A12" s="83"/>
      <c r="B12" s="106"/>
      <c r="C12" s="64" t="s">
        <v>67</v>
      </c>
      <c r="D12" s="13">
        <v>1200</v>
      </c>
      <c r="E12" s="13">
        <v>2</v>
      </c>
      <c r="F12" s="13">
        <v>16</v>
      </c>
      <c r="G12" s="27">
        <f t="shared" si="0"/>
        <v>38400</v>
      </c>
      <c r="H12" s="83"/>
    </row>
    <row r="13" spans="1:9" s="16" customFormat="1" ht="30" customHeight="1">
      <c r="A13" s="83"/>
      <c r="B13" s="106"/>
      <c r="C13" s="64" t="s">
        <v>68</v>
      </c>
      <c r="D13" s="13">
        <v>1200</v>
      </c>
      <c r="E13" s="13">
        <v>2</v>
      </c>
      <c r="F13" s="13">
        <v>13</v>
      </c>
      <c r="G13" s="27">
        <f t="shared" si="0"/>
        <v>31200</v>
      </c>
      <c r="H13" s="83"/>
    </row>
    <row r="14" spans="1:9" s="16" customFormat="1" ht="30" customHeight="1">
      <c r="A14" s="83"/>
      <c r="B14" s="106"/>
      <c r="C14" s="64" t="s">
        <v>69</v>
      </c>
      <c r="D14" s="13">
        <v>1200</v>
      </c>
      <c r="E14" s="13">
        <v>2</v>
      </c>
      <c r="F14" s="13">
        <v>21</v>
      </c>
      <c r="G14" s="27">
        <f t="shared" si="0"/>
        <v>50400</v>
      </c>
      <c r="H14" s="83"/>
    </row>
    <row r="15" spans="1:9" s="16" customFormat="1" ht="30" customHeight="1">
      <c r="A15" s="83"/>
      <c r="B15" s="106"/>
      <c r="C15" s="64" t="s">
        <v>70</v>
      </c>
      <c r="D15" s="13">
        <v>1200</v>
      </c>
      <c r="E15" s="13">
        <v>2</v>
      </c>
      <c r="F15" s="13">
        <v>9</v>
      </c>
      <c r="G15" s="27">
        <f t="shared" si="0"/>
        <v>21600</v>
      </c>
      <c r="H15" s="83"/>
    </row>
    <row r="16" spans="1:9" s="16" customFormat="1" ht="30" customHeight="1">
      <c r="A16" s="83"/>
      <c r="B16" s="106"/>
      <c r="C16" s="73" t="s">
        <v>71</v>
      </c>
      <c r="D16" s="13">
        <v>148</v>
      </c>
      <c r="E16" s="13">
        <v>1</v>
      </c>
      <c r="F16" s="13">
        <v>75</v>
      </c>
      <c r="G16" s="27">
        <f t="shared" si="0"/>
        <v>11100</v>
      </c>
      <c r="H16" s="66"/>
    </row>
    <row r="17" spans="1:9" s="16" customFormat="1" ht="30" customHeight="1">
      <c r="A17" s="85" t="s">
        <v>79</v>
      </c>
      <c r="B17" s="85" t="s">
        <v>78</v>
      </c>
      <c r="C17" s="64" t="s">
        <v>72</v>
      </c>
      <c r="D17" s="62">
        <v>300</v>
      </c>
      <c r="E17" s="62">
        <v>1</v>
      </c>
      <c r="F17" s="13">
        <v>31</v>
      </c>
      <c r="G17" s="62">
        <f t="shared" si="0"/>
        <v>9300</v>
      </c>
      <c r="H17" s="84" t="s">
        <v>73</v>
      </c>
      <c r="I17" s="29"/>
    </row>
    <row r="18" spans="1:9" s="16" customFormat="1" ht="30" customHeight="1">
      <c r="A18" s="85"/>
      <c r="B18" s="85"/>
      <c r="C18" s="64" t="s">
        <v>74</v>
      </c>
      <c r="D18" s="62">
        <v>300</v>
      </c>
      <c r="E18" s="62">
        <v>1</v>
      </c>
      <c r="F18" s="13">
        <v>42</v>
      </c>
      <c r="G18" s="62">
        <f t="shared" si="0"/>
        <v>12600</v>
      </c>
      <c r="H18" s="84"/>
      <c r="I18" s="29"/>
    </row>
    <row r="19" spans="1:9" s="16" customFormat="1" ht="30" customHeight="1">
      <c r="A19" s="85"/>
      <c r="B19" s="85"/>
      <c r="C19" s="64" t="s">
        <v>75</v>
      </c>
      <c r="D19" s="62">
        <v>300</v>
      </c>
      <c r="E19" s="62">
        <v>1</v>
      </c>
      <c r="F19" s="13">
        <v>48</v>
      </c>
      <c r="G19" s="62">
        <f t="shared" si="0"/>
        <v>14400</v>
      </c>
      <c r="H19" s="84"/>
      <c r="I19" s="29"/>
    </row>
    <row r="20" spans="1:9" s="16" customFormat="1" ht="30" customHeight="1">
      <c r="A20" s="85"/>
      <c r="B20" s="85"/>
      <c r="C20" s="64" t="s">
        <v>76</v>
      </c>
      <c r="D20" s="62">
        <v>300</v>
      </c>
      <c r="E20" s="62">
        <v>1</v>
      </c>
      <c r="F20" s="13">
        <v>47</v>
      </c>
      <c r="G20" s="62">
        <f t="shared" si="0"/>
        <v>14100</v>
      </c>
      <c r="H20" s="84"/>
      <c r="I20" s="29"/>
    </row>
    <row r="21" spans="1:9" s="16" customFormat="1" ht="30" customHeight="1">
      <c r="A21" s="85"/>
      <c r="B21" s="85"/>
      <c r="C21" s="64" t="s">
        <v>77</v>
      </c>
      <c r="D21" s="62">
        <v>300</v>
      </c>
      <c r="E21" s="62">
        <v>1</v>
      </c>
      <c r="F21" s="13">
        <v>22</v>
      </c>
      <c r="G21" s="62">
        <f t="shared" si="0"/>
        <v>6600</v>
      </c>
      <c r="H21" s="35"/>
      <c r="I21" s="29"/>
    </row>
    <row r="22" spans="1:9" s="1" customFormat="1" ht="15.75" customHeight="1">
      <c r="A22" s="43" t="s">
        <v>23</v>
      </c>
      <c r="B22" s="44"/>
      <c r="C22" s="44"/>
      <c r="D22" s="44"/>
      <c r="E22" s="44"/>
      <c r="F22" s="44"/>
      <c r="G22" s="44"/>
      <c r="H22" s="44"/>
      <c r="I22" s="4"/>
    </row>
    <row r="23" spans="1:9" s="38" customFormat="1" ht="42.75">
      <c r="A23" s="48" t="s">
        <v>32</v>
      </c>
      <c r="B23" s="37" t="s">
        <v>51</v>
      </c>
      <c r="C23" s="59" t="s">
        <v>36</v>
      </c>
      <c r="D23" s="12">
        <v>20000</v>
      </c>
      <c r="E23" s="12">
        <v>4</v>
      </c>
      <c r="F23" s="12">
        <v>1</v>
      </c>
      <c r="G23" s="25">
        <f>D23*E23*F23</f>
        <v>80000</v>
      </c>
      <c r="H23" s="15" t="s">
        <v>24</v>
      </c>
    </row>
    <row r="24" spans="1:9" s="19" customFormat="1" ht="20.100000000000001" customHeight="1">
      <c r="A24" s="42" t="s">
        <v>17</v>
      </c>
      <c r="B24" s="33" t="s">
        <v>18</v>
      </c>
      <c r="C24" s="58" t="s">
        <v>37</v>
      </c>
      <c r="D24" s="12">
        <v>0</v>
      </c>
      <c r="E24" s="13">
        <v>1</v>
      </c>
      <c r="F24" s="12">
        <v>1</v>
      </c>
      <c r="G24" s="25">
        <f t="shared" ref="G24:G27" si="1">D24*E24*F24</f>
        <v>0</v>
      </c>
      <c r="H24" s="15"/>
    </row>
    <row r="25" spans="1:9" s="65" customFormat="1" ht="20.100000000000001" customHeight="1">
      <c r="A25" s="42"/>
      <c r="B25" s="33"/>
      <c r="C25" s="64" t="s">
        <v>101</v>
      </c>
      <c r="D25" s="12">
        <f>杂费!B14</f>
        <v>5414</v>
      </c>
      <c r="E25" s="13">
        <v>1</v>
      </c>
      <c r="F25" s="12">
        <v>1</v>
      </c>
      <c r="G25" s="25">
        <f t="shared" si="1"/>
        <v>5414</v>
      </c>
      <c r="H25" s="15"/>
    </row>
    <row r="26" spans="1:9" s="1" customFormat="1" ht="20.100000000000001" customHeight="1">
      <c r="A26" s="94" t="s">
        <v>19</v>
      </c>
      <c r="B26" s="94"/>
      <c r="C26" s="35" t="s">
        <v>38</v>
      </c>
      <c r="D26" s="27">
        <v>0</v>
      </c>
      <c r="E26" s="27">
        <v>1</v>
      </c>
      <c r="F26" s="27">
        <v>1</v>
      </c>
      <c r="G26" s="25">
        <f t="shared" si="1"/>
        <v>0</v>
      </c>
      <c r="H26" s="7"/>
      <c r="I26" s="4"/>
    </row>
    <row r="27" spans="1:9" s="1" customFormat="1" ht="34.5" customHeight="1">
      <c r="A27" s="58" t="s">
        <v>39</v>
      </c>
      <c r="B27" s="24" t="s">
        <v>40</v>
      </c>
      <c r="C27" s="35" t="s">
        <v>41</v>
      </c>
      <c r="D27" s="25">
        <v>0</v>
      </c>
      <c r="E27" s="27">
        <v>6</v>
      </c>
      <c r="F27" s="27">
        <v>10</v>
      </c>
      <c r="G27" s="25">
        <f t="shared" si="1"/>
        <v>0</v>
      </c>
      <c r="H27" s="52" t="s">
        <v>42</v>
      </c>
      <c r="I27" s="4"/>
    </row>
    <row r="28" spans="1:9" s="1" customFormat="1">
      <c r="A28" s="34" t="s">
        <v>9</v>
      </c>
      <c r="B28" s="8"/>
      <c r="C28" s="9"/>
      <c r="D28" s="23"/>
      <c r="E28" s="23"/>
      <c r="F28" s="23"/>
      <c r="G28" s="23"/>
      <c r="H28" s="10"/>
      <c r="I28" s="4"/>
    </row>
    <row r="29" spans="1:9" s="16" customFormat="1">
      <c r="A29" s="86" t="s">
        <v>104</v>
      </c>
      <c r="B29" s="87"/>
      <c r="C29" s="75" t="s">
        <v>20</v>
      </c>
      <c r="D29" s="28">
        <v>1900</v>
      </c>
      <c r="E29" s="28">
        <v>1</v>
      </c>
      <c r="F29" s="28">
        <v>1</v>
      </c>
      <c r="G29" s="28">
        <f t="shared" ref="G29:G31" si="2">D29*E29*F29</f>
        <v>1900</v>
      </c>
      <c r="H29" s="76"/>
      <c r="I29" s="29"/>
    </row>
    <row r="30" spans="1:9" s="16" customFormat="1">
      <c r="A30" s="86" t="s">
        <v>105</v>
      </c>
      <c r="B30" s="87"/>
      <c r="C30" s="75" t="s">
        <v>106</v>
      </c>
      <c r="D30" s="28">
        <v>1900</v>
      </c>
      <c r="E30" s="28">
        <v>1</v>
      </c>
      <c r="F30" s="28">
        <v>1</v>
      </c>
      <c r="G30" s="28">
        <f t="shared" ref="G30" si="3">D30*E30*F30</f>
        <v>1900</v>
      </c>
      <c r="H30" s="76"/>
      <c r="I30" s="29"/>
    </row>
    <row r="31" spans="1:9" s="16" customFormat="1">
      <c r="A31" s="94" t="s">
        <v>43</v>
      </c>
      <c r="B31" s="94"/>
      <c r="C31" s="53" t="s">
        <v>16</v>
      </c>
      <c r="D31" s="27">
        <v>800</v>
      </c>
      <c r="E31" s="27">
        <v>2</v>
      </c>
      <c r="F31" s="28">
        <v>2</v>
      </c>
      <c r="G31" s="27">
        <f t="shared" si="2"/>
        <v>3200</v>
      </c>
      <c r="H31" s="24"/>
      <c r="I31" s="29"/>
    </row>
    <row r="32" spans="1:9" s="1" customFormat="1">
      <c r="A32" s="94" t="s">
        <v>44</v>
      </c>
      <c r="B32" s="94"/>
      <c r="C32" s="58" t="s">
        <v>45</v>
      </c>
      <c r="D32" s="27">
        <v>1100</v>
      </c>
      <c r="E32" s="27">
        <v>4</v>
      </c>
      <c r="F32" s="28">
        <v>1</v>
      </c>
      <c r="G32" s="27">
        <f t="shared" ref="G32:G33" si="4">D32*E32*F32</f>
        <v>4400</v>
      </c>
      <c r="H32" s="36"/>
      <c r="I32" s="4"/>
    </row>
    <row r="33" spans="1:9" s="1" customFormat="1">
      <c r="A33" s="94" t="s">
        <v>44</v>
      </c>
      <c r="B33" s="94"/>
      <c r="C33" s="55" t="s">
        <v>31</v>
      </c>
      <c r="D33" s="27">
        <v>500</v>
      </c>
      <c r="E33" s="27">
        <v>4</v>
      </c>
      <c r="F33" s="28">
        <v>4</v>
      </c>
      <c r="G33" s="27">
        <f t="shared" si="4"/>
        <v>8000</v>
      </c>
      <c r="H33" s="54"/>
      <c r="I33" s="4"/>
    </row>
    <row r="34" spans="1:9" s="1" customFormat="1" ht="14.25" customHeight="1">
      <c r="A34" s="94" t="s">
        <v>46</v>
      </c>
      <c r="B34" s="94"/>
      <c r="C34" s="57" t="s">
        <v>33</v>
      </c>
      <c r="D34" s="27">
        <v>1100</v>
      </c>
      <c r="E34" s="27">
        <v>4</v>
      </c>
      <c r="F34" s="28">
        <v>1</v>
      </c>
      <c r="G34" s="27">
        <f>D34*E34*F34</f>
        <v>4400</v>
      </c>
      <c r="H34" s="45"/>
    </row>
    <row r="35" spans="1:9" s="1" customFormat="1" ht="14.25" customHeight="1">
      <c r="A35" s="94" t="s">
        <v>46</v>
      </c>
      <c r="B35" s="94"/>
      <c r="C35" s="59" t="s">
        <v>20</v>
      </c>
      <c r="D35" s="27">
        <v>500</v>
      </c>
      <c r="E35" s="27">
        <v>4</v>
      </c>
      <c r="F35" s="28">
        <v>2</v>
      </c>
      <c r="G35" s="27">
        <f t="shared" ref="G35:G37" si="5">D35*E35*F35</f>
        <v>4000</v>
      </c>
      <c r="H35" s="54"/>
    </row>
    <row r="36" spans="1:9" s="1" customFormat="1" ht="14.25" customHeight="1">
      <c r="A36" s="76" t="s">
        <v>107</v>
      </c>
      <c r="B36" s="76"/>
      <c r="C36" s="76"/>
      <c r="D36" s="27">
        <v>500</v>
      </c>
      <c r="E36" s="27">
        <v>4</v>
      </c>
      <c r="F36" s="28">
        <v>2</v>
      </c>
      <c r="G36" s="27">
        <f t="shared" si="5"/>
        <v>4000</v>
      </c>
      <c r="H36" s="54"/>
    </row>
    <row r="37" spans="1:9" s="1" customFormat="1" ht="14.25" customHeight="1">
      <c r="A37" s="64" t="s">
        <v>102</v>
      </c>
      <c r="B37" s="64"/>
      <c r="C37" s="64" t="s">
        <v>102</v>
      </c>
      <c r="D37" s="27">
        <f>专车!B23</f>
        <v>4928</v>
      </c>
      <c r="E37" s="28">
        <v>1</v>
      </c>
      <c r="F37" s="28">
        <v>1</v>
      </c>
      <c r="G37" s="27">
        <f t="shared" si="5"/>
        <v>4928</v>
      </c>
      <c r="H37" s="54"/>
    </row>
    <row r="38" spans="1:9" s="1" customFormat="1">
      <c r="A38" s="34" t="s">
        <v>22</v>
      </c>
      <c r="B38" s="8"/>
      <c r="C38" s="9"/>
      <c r="D38" s="23"/>
      <c r="E38" s="23"/>
      <c r="F38" s="23"/>
      <c r="G38" s="23"/>
      <c r="H38" s="10"/>
      <c r="I38" s="4"/>
    </row>
    <row r="39" spans="1:9" customFormat="1" ht="15" customHeight="1">
      <c r="A39" s="40" t="s">
        <v>53</v>
      </c>
      <c r="B39" s="50" t="s">
        <v>47</v>
      </c>
      <c r="C39" s="39" t="s">
        <v>48</v>
      </c>
      <c r="D39" s="32">
        <v>400</v>
      </c>
      <c r="E39" s="32">
        <v>4</v>
      </c>
      <c r="F39" s="32">
        <v>10</v>
      </c>
      <c r="G39" s="32">
        <f t="shared" ref="G39:G46" si="6">D39*E39*F39</f>
        <v>16000</v>
      </c>
      <c r="H39" s="41"/>
    </row>
    <row r="40" spans="1:9" s="72" customFormat="1" ht="15" customHeight="1">
      <c r="A40" s="40" t="s">
        <v>98</v>
      </c>
      <c r="B40" s="69" t="s">
        <v>99</v>
      </c>
      <c r="C40" s="70" t="s">
        <v>100</v>
      </c>
      <c r="D40" s="62">
        <v>500</v>
      </c>
      <c r="E40" s="62">
        <v>6</v>
      </c>
      <c r="F40" s="62">
        <v>10</v>
      </c>
      <c r="G40" s="62">
        <f t="shared" si="6"/>
        <v>30000</v>
      </c>
      <c r="H40" s="71"/>
    </row>
    <row r="41" spans="1:9" customFormat="1" ht="15" customHeight="1">
      <c r="A41" s="40" t="s">
        <v>25</v>
      </c>
      <c r="B41" s="50"/>
      <c r="C41" s="39" t="s">
        <v>49</v>
      </c>
      <c r="D41" s="32">
        <v>700</v>
      </c>
      <c r="E41" s="32">
        <v>4</v>
      </c>
      <c r="F41" s="32">
        <v>10</v>
      </c>
      <c r="G41" s="32">
        <f t="shared" si="6"/>
        <v>28000</v>
      </c>
      <c r="H41" s="41"/>
    </row>
    <row r="42" spans="1:9" s="1" customFormat="1" ht="152.25" customHeight="1">
      <c r="A42" s="95" t="s">
        <v>26</v>
      </c>
      <c r="B42" s="96"/>
      <c r="C42" s="60" t="s">
        <v>27</v>
      </c>
      <c r="D42" s="27">
        <v>200</v>
      </c>
      <c r="E42" s="27">
        <v>4</v>
      </c>
      <c r="F42" s="27">
        <v>10</v>
      </c>
      <c r="G42" s="27">
        <f t="shared" si="6"/>
        <v>8000</v>
      </c>
      <c r="H42" s="52"/>
      <c r="I42" s="4"/>
    </row>
    <row r="43" spans="1:9" s="1" customFormat="1">
      <c r="A43" s="97"/>
      <c r="B43" s="98"/>
      <c r="C43" s="51" t="s">
        <v>52</v>
      </c>
      <c r="D43" s="27">
        <v>10</v>
      </c>
      <c r="E43" s="27">
        <v>4</v>
      </c>
      <c r="F43" s="27">
        <v>10</v>
      </c>
      <c r="G43" s="27">
        <f t="shared" si="6"/>
        <v>400</v>
      </c>
      <c r="H43" s="52"/>
      <c r="I43" s="4"/>
    </row>
    <row r="44" spans="1:9" s="1" customFormat="1">
      <c r="A44" s="97"/>
      <c r="B44" s="98"/>
      <c r="C44" s="51" t="s">
        <v>28</v>
      </c>
      <c r="D44" s="27">
        <v>10</v>
      </c>
      <c r="E44" s="27">
        <v>4</v>
      </c>
      <c r="F44" s="27">
        <v>10</v>
      </c>
      <c r="G44" s="27">
        <f t="shared" si="6"/>
        <v>400</v>
      </c>
      <c r="H44" s="52"/>
      <c r="I44" s="4"/>
    </row>
    <row r="45" spans="1:9" s="1" customFormat="1">
      <c r="A45" s="97"/>
      <c r="B45" s="98"/>
      <c r="C45" s="51" t="s">
        <v>29</v>
      </c>
      <c r="D45" s="27">
        <v>5</v>
      </c>
      <c r="E45" s="27">
        <v>4</v>
      </c>
      <c r="F45" s="27">
        <v>10</v>
      </c>
      <c r="G45" s="27">
        <f t="shared" si="6"/>
        <v>200</v>
      </c>
      <c r="H45" s="52"/>
      <c r="I45" s="4"/>
    </row>
    <row r="46" spans="1:9" s="1" customFormat="1">
      <c r="A46" s="99"/>
      <c r="B46" s="100"/>
      <c r="C46" s="51" t="s">
        <v>56</v>
      </c>
      <c r="D46" s="27">
        <v>200</v>
      </c>
      <c r="E46" s="27">
        <v>5</v>
      </c>
      <c r="F46" s="27">
        <v>10</v>
      </c>
      <c r="G46" s="27">
        <f t="shared" si="6"/>
        <v>10000</v>
      </c>
      <c r="H46" s="52"/>
      <c r="I46" s="4"/>
    </row>
    <row r="47" spans="1:9" s="1" customFormat="1">
      <c r="A47" s="34" t="s">
        <v>10</v>
      </c>
      <c r="B47" s="8"/>
      <c r="C47" s="34"/>
      <c r="D47" s="23"/>
      <c r="E47" s="23"/>
      <c r="F47" s="23"/>
      <c r="G47" s="23"/>
      <c r="H47" s="10"/>
      <c r="I47" s="4"/>
    </row>
    <row r="48" spans="1:9" s="47" customFormat="1">
      <c r="A48" s="46" t="s">
        <v>55</v>
      </c>
      <c r="B48" s="46"/>
      <c r="C48" s="15"/>
      <c r="D48" s="25">
        <v>29560.59</v>
      </c>
      <c r="E48" s="25">
        <v>1</v>
      </c>
      <c r="F48" s="27">
        <v>1</v>
      </c>
      <c r="G48" s="27">
        <f t="shared" ref="G48:G49" si="7">+D48*E48*F48</f>
        <v>29560.59</v>
      </c>
      <c r="H48" s="79" t="s">
        <v>111</v>
      </c>
      <c r="I48" s="26"/>
    </row>
    <row r="49" spans="1:9" s="78" customFormat="1">
      <c r="A49" s="54" t="s">
        <v>110</v>
      </c>
      <c r="B49" s="54"/>
      <c r="C49" s="15"/>
      <c r="D49" s="25">
        <v>7293.46</v>
      </c>
      <c r="E49" s="25">
        <v>1</v>
      </c>
      <c r="F49" s="27">
        <v>1</v>
      </c>
      <c r="G49" s="27">
        <f t="shared" si="7"/>
        <v>7293.46</v>
      </c>
      <c r="H49" s="79" t="s">
        <v>109</v>
      </c>
      <c r="I49" s="26"/>
    </row>
    <row r="50" spans="1:9" s="81" customFormat="1">
      <c r="A50" s="54" t="s">
        <v>112</v>
      </c>
      <c r="B50" s="54"/>
      <c r="C50" s="15"/>
      <c r="D50" s="25">
        <v>5459</v>
      </c>
      <c r="E50" s="25">
        <v>1</v>
      </c>
      <c r="F50" s="27">
        <v>1</v>
      </c>
      <c r="G50" s="27">
        <v>5459</v>
      </c>
      <c r="H50" s="80"/>
      <c r="I50" s="26"/>
    </row>
    <row r="51" spans="1:9" s="77" customFormat="1">
      <c r="A51" s="54" t="s">
        <v>108</v>
      </c>
      <c r="B51" s="54"/>
      <c r="C51" s="15"/>
      <c r="D51" s="25">
        <v>30000</v>
      </c>
      <c r="E51" s="25">
        <v>1</v>
      </c>
      <c r="F51" s="27">
        <v>1</v>
      </c>
      <c r="G51" s="27">
        <v>30000</v>
      </c>
      <c r="H51" s="76"/>
      <c r="I51" s="26"/>
    </row>
    <row r="52" spans="1:9" s="1" customFormat="1" ht="28.5">
      <c r="A52" s="34" t="s">
        <v>11</v>
      </c>
      <c r="B52" s="8"/>
      <c r="C52" s="9"/>
      <c r="D52" s="23"/>
      <c r="E52" s="23"/>
      <c r="F52" s="23"/>
      <c r="G52" s="23"/>
      <c r="H52" s="10"/>
      <c r="I52" s="4"/>
    </row>
    <row r="53" spans="1:9" s="16" customFormat="1">
      <c r="A53" s="74" t="s">
        <v>103</v>
      </c>
      <c r="B53" s="63"/>
      <c r="C53" s="64"/>
      <c r="D53" s="13">
        <v>7560</v>
      </c>
      <c r="E53" s="13">
        <v>1</v>
      </c>
      <c r="F53" s="13">
        <v>1</v>
      </c>
      <c r="G53" s="14">
        <f t="shared" ref="G53:G54" si="8">D53*E53*F53</f>
        <v>7560</v>
      </c>
      <c r="H53" s="64"/>
    </row>
    <row r="54" spans="1:9" s="16" customFormat="1">
      <c r="A54" s="74" t="s">
        <v>103</v>
      </c>
      <c r="B54" s="63"/>
      <c r="C54" s="64"/>
      <c r="D54" s="13">
        <v>2500</v>
      </c>
      <c r="E54" s="13">
        <v>1</v>
      </c>
      <c r="F54" s="13">
        <v>1</v>
      </c>
      <c r="G54" s="14">
        <f t="shared" si="8"/>
        <v>2500</v>
      </c>
      <c r="H54" s="64"/>
    </row>
    <row r="55" spans="1:9" s="18" customFormat="1">
      <c r="A55" s="88" t="s">
        <v>60</v>
      </c>
      <c r="B55" s="89"/>
      <c r="C55" s="89"/>
      <c r="D55" s="89"/>
      <c r="E55" s="89"/>
      <c r="F55" s="90"/>
      <c r="G55" s="30">
        <f>SUM(G10:G54)</f>
        <v>557375.05000000005</v>
      </c>
      <c r="H55" s="17"/>
      <c r="I55" s="4"/>
    </row>
    <row r="56" spans="1:9" s="18" customFormat="1">
      <c r="A56" s="88" t="s">
        <v>61</v>
      </c>
      <c r="B56" s="89"/>
      <c r="C56" s="89"/>
      <c r="D56" s="89"/>
      <c r="E56" s="89"/>
      <c r="F56" s="90"/>
      <c r="G56" s="30">
        <f>G55*0.1</f>
        <v>55737.505000000005</v>
      </c>
      <c r="H56" s="17"/>
      <c r="I56" s="4"/>
    </row>
    <row r="57" spans="1:9" ht="14.25" customHeight="1">
      <c r="A57" s="91" t="s">
        <v>62</v>
      </c>
      <c r="B57" s="92"/>
      <c r="C57" s="92"/>
      <c r="D57" s="92"/>
      <c r="E57" s="92"/>
      <c r="F57" s="93"/>
      <c r="G57" s="31">
        <f>SUM(G55:G56)</f>
        <v>613112.55500000005</v>
      </c>
      <c r="H57" s="17"/>
    </row>
    <row r="60" spans="1:9">
      <c r="D60" s="21">
        <f>G57+[1]试驾旅行社!$G$41</f>
        <v>884826.56900000013</v>
      </c>
    </row>
  </sheetData>
  <mergeCells count="21">
    <mergeCell ref="A1:C1"/>
    <mergeCell ref="B2:E2"/>
    <mergeCell ref="A7:B7"/>
    <mergeCell ref="A9:A16"/>
    <mergeCell ref="A26:B26"/>
    <mergeCell ref="B10:B16"/>
    <mergeCell ref="A55:F55"/>
    <mergeCell ref="A56:F56"/>
    <mergeCell ref="A57:F57"/>
    <mergeCell ref="A29:B29"/>
    <mergeCell ref="A31:B31"/>
    <mergeCell ref="A33:B33"/>
    <mergeCell ref="A32:B32"/>
    <mergeCell ref="A34:B34"/>
    <mergeCell ref="A35:B35"/>
    <mergeCell ref="A42:B46"/>
    <mergeCell ref="H10:H15"/>
    <mergeCell ref="H17:H20"/>
    <mergeCell ref="B17:B21"/>
    <mergeCell ref="A17:A21"/>
    <mergeCell ref="A30:B30"/>
  </mergeCells>
  <phoneticPr fontId="2" type="noConversion"/>
  <pageMargins left="0.60972222222222228" right="0.17916666666666667" top="0.4" bottom="0.50902777777777775" header="0.32916666666666666" footer="0.51111111111111107"/>
  <pageSetup paperSize="9" scale="50" firstPageNumber="4294963191" orientation="landscape" r:id="rId1"/>
  <headerFooter alignWithMargins="0"/>
  <rowBreaks count="1" manualBreakCount="1">
    <brk id="3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A26" sqref="A26"/>
    </sheetView>
  </sheetViews>
  <sheetFormatPr defaultRowHeight="14.25"/>
  <cols>
    <col min="1" max="1" width="22.75" style="67" bestFit="1" customWidth="1"/>
    <col min="2" max="16384" width="9" style="67"/>
  </cols>
  <sheetData>
    <row r="1" spans="1:2">
      <c r="A1" s="68" t="s">
        <v>90</v>
      </c>
      <c r="B1" s="67">
        <v>597</v>
      </c>
    </row>
    <row r="2" spans="1:2">
      <c r="A2" s="68" t="s">
        <v>89</v>
      </c>
      <c r="B2" s="67">
        <v>644</v>
      </c>
    </row>
    <row r="3" spans="1:2">
      <c r="A3" s="68" t="s">
        <v>88</v>
      </c>
      <c r="B3" s="67">
        <v>490</v>
      </c>
    </row>
    <row r="4" spans="1:2">
      <c r="A4" s="68" t="s">
        <v>87</v>
      </c>
      <c r="B4" s="67">
        <v>240</v>
      </c>
    </row>
    <row r="5" spans="1:2">
      <c r="A5" s="68" t="s">
        <v>86</v>
      </c>
      <c r="B5" s="67">
        <v>348</v>
      </c>
    </row>
    <row r="6" spans="1:2">
      <c r="A6" s="68" t="s">
        <v>85</v>
      </c>
      <c r="B6" s="67">
        <v>400</v>
      </c>
    </row>
    <row r="7" spans="1:2">
      <c r="A7" s="68" t="s">
        <v>84</v>
      </c>
      <c r="B7" s="67">
        <v>200</v>
      </c>
    </row>
    <row r="8" spans="1:2">
      <c r="A8" s="68" t="s">
        <v>83</v>
      </c>
      <c r="B8" s="67">
        <v>685</v>
      </c>
    </row>
    <row r="9" spans="1:2">
      <c r="A9" s="68" t="s">
        <v>82</v>
      </c>
      <c r="B9" s="67">
        <v>160</v>
      </c>
    </row>
    <row r="10" spans="1:2">
      <c r="A10" s="68" t="s">
        <v>81</v>
      </c>
      <c r="B10" s="67">
        <v>550</v>
      </c>
    </row>
    <row r="11" spans="1:2">
      <c r="A11" s="68" t="s">
        <v>80</v>
      </c>
      <c r="B11" s="67">
        <v>1100</v>
      </c>
    </row>
    <row r="12" spans="1:2">
      <c r="A12" s="68"/>
    </row>
    <row r="13" spans="1:2">
      <c r="A13" s="68"/>
    </row>
    <row r="14" spans="1:2">
      <c r="B14" s="67">
        <f>SUM(B1:B11)</f>
        <v>5414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A26" sqref="A26"/>
    </sheetView>
  </sheetViews>
  <sheetFormatPr defaultRowHeight="14.25"/>
  <cols>
    <col min="1" max="1" width="20.125" style="67" customWidth="1"/>
    <col min="2" max="16384" width="9" style="67"/>
  </cols>
  <sheetData>
    <row r="1" spans="1:2">
      <c r="A1" s="68" t="s">
        <v>91</v>
      </c>
      <c r="B1" s="67">
        <v>210</v>
      </c>
    </row>
    <row r="2" spans="1:2">
      <c r="A2" s="68" t="s">
        <v>91</v>
      </c>
      <c r="B2" s="67">
        <v>205</v>
      </c>
    </row>
    <row r="3" spans="1:2">
      <c r="A3" s="68" t="s">
        <v>92</v>
      </c>
      <c r="B3" s="67">
        <v>197</v>
      </c>
    </row>
    <row r="4" spans="1:2">
      <c r="A4" s="68" t="s">
        <v>92</v>
      </c>
      <c r="B4" s="67">
        <v>205</v>
      </c>
    </row>
    <row r="5" spans="1:2">
      <c r="A5" s="68" t="s">
        <v>92</v>
      </c>
      <c r="B5" s="67">
        <v>199</v>
      </c>
    </row>
    <row r="6" spans="1:2">
      <c r="A6" s="68" t="s">
        <v>92</v>
      </c>
      <c r="B6" s="67">
        <v>215</v>
      </c>
    </row>
    <row r="7" spans="1:2">
      <c r="A7" s="68" t="s">
        <v>93</v>
      </c>
      <c r="B7" s="67">
        <v>225</v>
      </c>
    </row>
    <row r="8" spans="1:2">
      <c r="A8" s="68" t="s">
        <v>93</v>
      </c>
      <c r="B8" s="67">
        <v>196</v>
      </c>
    </row>
    <row r="9" spans="1:2">
      <c r="A9" s="68" t="s">
        <v>93</v>
      </c>
      <c r="B9" s="67">
        <v>199</v>
      </c>
    </row>
    <row r="10" spans="1:2">
      <c r="A10" s="68" t="s">
        <v>93</v>
      </c>
      <c r="B10" s="67">
        <v>205</v>
      </c>
    </row>
    <row r="11" spans="1:2">
      <c r="A11" s="68" t="s">
        <v>94</v>
      </c>
      <c r="B11" s="67">
        <v>198</v>
      </c>
    </row>
    <row r="12" spans="1:2">
      <c r="A12" s="68" t="s">
        <v>95</v>
      </c>
      <c r="B12" s="67">
        <v>180</v>
      </c>
    </row>
    <row r="13" spans="1:2">
      <c r="A13" s="68" t="s">
        <v>95</v>
      </c>
      <c r="B13" s="67">
        <v>305</v>
      </c>
    </row>
    <row r="14" spans="1:2">
      <c r="A14" s="68" t="s">
        <v>95</v>
      </c>
      <c r="B14" s="67">
        <v>212</v>
      </c>
    </row>
    <row r="15" spans="1:2">
      <c r="A15" s="68" t="s">
        <v>95</v>
      </c>
      <c r="B15" s="67">
        <v>298</v>
      </c>
    </row>
    <row r="16" spans="1:2">
      <c r="A16" s="68" t="s">
        <v>95</v>
      </c>
      <c r="B16" s="67">
        <v>277</v>
      </c>
    </row>
    <row r="17" spans="1:2">
      <c r="A17" s="68" t="s">
        <v>96</v>
      </c>
      <c r="B17" s="67">
        <v>302</v>
      </c>
    </row>
    <row r="18" spans="1:2">
      <c r="A18" s="68" t="s">
        <v>96</v>
      </c>
      <c r="B18" s="67">
        <v>296</v>
      </c>
    </row>
    <row r="19" spans="1:2">
      <c r="A19" s="68" t="s">
        <v>97</v>
      </c>
      <c r="B19" s="67">
        <v>298</v>
      </c>
    </row>
    <row r="20" spans="1:2">
      <c r="A20" s="68" t="s">
        <v>97</v>
      </c>
      <c r="B20" s="67">
        <v>308</v>
      </c>
    </row>
    <row r="21" spans="1:2">
      <c r="A21" s="68" t="s">
        <v>97</v>
      </c>
      <c r="B21" s="67">
        <v>198</v>
      </c>
    </row>
    <row r="23" spans="1:2">
      <c r="B23" s="67">
        <f>SUM(B1:B21)</f>
        <v>4928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试驾旅行社</vt:lpstr>
      <vt:lpstr>杂费</vt:lpstr>
      <vt:lpstr>专车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2014-06-18T06:24:07Z</cp:lastPrinted>
  <dcterms:created xsi:type="dcterms:W3CDTF">1996-12-17T01:32:42Z</dcterms:created>
  <dcterms:modified xsi:type="dcterms:W3CDTF">2018-03-06T06:56:49Z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