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'报价单-地接社'!$A$1:$G$30</definedName>
    <definedName name="_xlnm.Print_Area" localSheetId="0">'结算单-地接社'!$A$1:$G$21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<sst xmlns="http://schemas.openxmlformats.org/spreadsheetml/2006/main" count="100" uniqueCount="53">
  <si>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</si>
  <si>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</si>
  <si>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</si>
  <si>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</si>
  <si>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</si>
  <si>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</si>
  <si>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</si>
  <si>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</si>
  <si>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</si>
  <si>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</si>
  <si>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</si>
  <si>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</si>
  <si>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</si>
  <si>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</si>
  <si>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</si>
  <si>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</si>
  <si>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</si>
  <si>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</si>
  <si>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</si>
  <si>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</si>
  <si>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</si>
  <si>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</si>
  <si>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</si>
  <si>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</si>
  <si>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</si>
  <si>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</si>
  <si>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</si>
  <si>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</si>
  <si>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</si>
  <si>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</si>
  <si>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</si>
  <si>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</si>
  <si>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</si>
  <si>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</si>
  <si>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日程单页</t>
  </si>
  <si>
    <t>A4，157g铜版纸</t>
  </si>
  <si>
    <t>普通A4彩印</t>
  </si>
  <si>
    <t>按页数报价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</si>
  <si>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</si>
  <si>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</si>
  <si>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</si>
  <si>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</si>
  <si>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</si>
  <si>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</si>
  <si>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</si>
  <si>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</si>
  <si>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</si>
  <si>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</si>
  <si>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</si>
  <si>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项目名称：2.3王晓娟新乡会-PUR2401031康辉报价</t>
  </si>
  <si>
    <t>活动时间：2024年2月3日</t>
  </si>
  <si>
    <t>活动地点：新乡</t>
  </si>
  <si>
    <t>拟参加人数：35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</si>
</sst>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4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44" applyNumberFormat="0" applyAlignment="0" applyProtection="0">
      <alignment vertical="center"/>
    </xf>
    <xf numFmtId="0" fontId="24" fillId="10" borderId="45" applyNumberFormat="0" applyAlignment="0" applyProtection="0">
      <alignment vertical="center"/>
    </xf>
    <xf numFmtId="0" fontId="25" fillId="10" borderId="44" applyNumberFormat="0" applyAlignment="0" applyProtection="0">
      <alignment vertical="center"/>
    </xf>
    <xf numFmtId="0" fontId="26" fillId="11" borderId="46" applyNumberFormat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right" vertical="center" wrapText="1"/>
    </xf>
    <xf numFmtId="0" fontId="10" fillId="5" borderId="14" xfId="0" applyFont="1" applyFill="1" applyBorder="1" applyAlignment="1">
      <alignment horizontal="righ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177" fontId="3" fillId="7" borderId="28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9"/>
  <sheetViews>
    <sheetView zoomScale="80" zoomScaleNormal="80" topLeftCell="A3" workbookViewId="0">
      <selection activeCell="O21" sqref="O21:P21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0"/>
      <c r="M1" s="82"/>
    </row>
    <row r="2" s="1" customFormat="1" spans="1:13">
      <c r="A2" s="9"/>
      <c r="B2" s="9"/>
      <c r="C2" s="10"/>
      <c r="D2" s="11"/>
      <c r="H2" s="70"/>
      <c r="M2" s="82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3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4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4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4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4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5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6"/>
    </row>
    <row r="11" s="3" customFormat="1" ht="21" customHeight="1" spans="1:13">
      <c r="A11" s="71" t="s">
        <v>23</v>
      </c>
      <c r="B11" s="72"/>
      <c r="C11" s="73" t="s">
        <v>24</v>
      </c>
      <c r="D11" s="40"/>
      <c r="E11" s="40"/>
      <c r="F11" s="40"/>
      <c r="G11" s="74">
        <f>D11*E11*F11</f>
        <v>0</v>
      </c>
      <c r="H11" s="40">
        <f>I11*J11*K11</f>
        <v>0</v>
      </c>
      <c r="I11" s="40"/>
      <c r="J11" s="40"/>
      <c r="K11" s="40"/>
      <c r="L11" s="87">
        <f>G11-H11</f>
        <v>0</v>
      </c>
      <c r="M11" s="88"/>
    </row>
    <row r="12" s="3" customFormat="1" ht="21" customHeight="1" spans="1:13">
      <c r="A12" s="75" t="s">
        <v>25</v>
      </c>
      <c r="B12" s="52"/>
      <c r="C12" s="52"/>
      <c r="D12" s="52"/>
      <c r="E12" s="52"/>
      <c r="F12" s="53"/>
      <c r="G12" s="54">
        <f>SUM(G11:G11)</f>
        <v>0</v>
      </c>
      <c r="H12" s="76">
        <f>SUM(H11:H11)</f>
        <v>0</v>
      </c>
      <c r="I12" s="89"/>
      <c r="J12" s="89"/>
      <c r="K12" s="89"/>
      <c r="L12" s="89"/>
      <c r="M12" s="90"/>
    </row>
    <row r="13" s="4" customFormat="1" ht="18" customHeight="1" spans="1:13">
      <c r="A13" s="24" t="s">
        <v>26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86"/>
    </row>
    <row r="14" s="3" customFormat="1" ht="18" customHeight="1" spans="1:13">
      <c r="A14" s="27" t="s">
        <v>27</v>
      </c>
      <c r="B14" s="28" t="s">
        <v>28</v>
      </c>
      <c r="C14" s="28" t="s">
        <v>24</v>
      </c>
      <c r="D14" s="29">
        <v>2000</v>
      </c>
      <c r="E14" s="29">
        <v>1</v>
      </c>
      <c r="F14" s="29">
        <v>1</v>
      </c>
      <c r="G14" s="30">
        <f>F14*E14*D14</f>
        <v>2000</v>
      </c>
      <c r="H14" s="40">
        <f>I14*J14*K14</f>
        <v>0</v>
      </c>
      <c r="I14" s="91"/>
      <c r="J14" s="91">
        <v>27</v>
      </c>
      <c r="K14" s="91">
        <v>1</v>
      </c>
      <c r="L14" s="40">
        <f>H14-G14</f>
        <v>-2000</v>
      </c>
      <c r="M14" s="92"/>
    </row>
    <row r="15" s="3" customFormat="1" ht="17.25" customHeight="1" spans="1:13">
      <c r="A15" s="31" t="s">
        <v>29</v>
      </c>
      <c r="B15" s="32"/>
      <c r="C15" s="32"/>
      <c r="D15" s="32"/>
      <c r="E15" s="32"/>
      <c r="F15" s="32"/>
      <c r="G15" s="33">
        <f>SUM(G14:G14)</f>
        <v>2000</v>
      </c>
      <c r="H15" s="77">
        <f>SUM(H14:H14)</f>
        <v>0</v>
      </c>
      <c r="I15" s="93"/>
      <c r="J15" s="94"/>
      <c r="K15" s="94"/>
      <c r="L15" s="94"/>
      <c r="M15" s="95"/>
    </row>
    <row r="16" s="3" customFormat="1" ht="17.25" customHeight="1" spans="1:14">
      <c r="A16" s="34" t="s">
        <v>30</v>
      </c>
      <c r="B16" s="35"/>
      <c r="C16" s="35"/>
      <c r="D16" s="35"/>
      <c r="E16" s="35"/>
      <c r="F16" s="35"/>
      <c r="G16" s="36">
        <f>SUM(G14:G14)</f>
        <v>2000</v>
      </c>
      <c r="H16" s="78">
        <f>SUM(H14:H14)</f>
        <v>0</v>
      </c>
      <c r="I16" s="96"/>
      <c r="J16" s="97"/>
      <c r="K16" s="97"/>
      <c r="L16" s="97"/>
      <c r="M16" s="98"/>
      <c r="N16" s="37"/>
    </row>
    <row r="17" s="4" customFormat="1" ht="17.25" customHeight="1" spans="1:13">
      <c r="A17" s="24" t="s">
        <v>31</v>
      </c>
      <c r="B17" s="25"/>
      <c r="C17" s="25"/>
      <c r="D17" s="25"/>
      <c r="E17" s="25"/>
      <c r="F17" s="25"/>
      <c r="G17" s="25"/>
      <c r="H17" s="24"/>
      <c r="I17" s="25"/>
      <c r="J17" s="25"/>
      <c r="K17" s="25"/>
      <c r="L17" s="25"/>
      <c r="M17" s="86"/>
    </row>
    <row r="18" s="3" customFormat="1" ht="17.25" customHeight="1" spans="1:13">
      <c r="A18" s="38" t="s">
        <v>32</v>
      </c>
      <c r="B18" s="38" t="s">
        <v>33</v>
      </c>
      <c r="C18" s="38" t="s">
        <v>24</v>
      </c>
      <c r="D18" s="39">
        <v>200</v>
      </c>
      <c r="E18" s="40">
        <v>1</v>
      </c>
      <c r="F18" s="40">
        <v>1</v>
      </c>
      <c r="G18" s="41">
        <f>F18*E18*D18</f>
        <v>200</v>
      </c>
      <c r="H18" s="39">
        <f>I18*J18*K18</f>
        <v>0</v>
      </c>
      <c r="I18" s="39"/>
      <c r="J18" s="40">
        <v>24</v>
      </c>
      <c r="K18" s="40">
        <v>1</v>
      </c>
      <c r="L18" s="40">
        <f>H18-G18</f>
        <v>-200</v>
      </c>
      <c r="M18" s="99"/>
    </row>
    <row r="19" s="3" customFormat="1" ht="15.75" customHeight="1" spans="1:13">
      <c r="A19" s="38" t="s">
        <v>34</v>
      </c>
      <c r="B19" s="38" t="s">
        <v>35</v>
      </c>
      <c r="C19" s="38"/>
      <c r="D19" s="40">
        <v>5</v>
      </c>
      <c r="E19" s="40">
        <v>30</v>
      </c>
      <c r="F19" s="40">
        <v>1</v>
      </c>
      <c r="G19" s="41">
        <f>F19*E19*D19</f>
        <v>150</v>
      </c>
      <c r="H19" s="39">
        <f>I19*J19*K19</f>
        <v>0</v>
      </c>
      <c r="I19" s="39"/>
      <c r="J19" s="40">
        <v>0</v>
      </c>
      <c r="K19" s="40">
        <v>1</v>
      </c>
      <c r="L19" s="40">
        <f>H19-G19</f>
        <v>-150</v>
      </c>
      <c r="M19" s="99"/>
    </row>
    <row r="20" s="5" customFormat="1" ht="17.25" customHeight="1" spans="1:13">
      <c r="A20" s="38" t="s">
        <v>36</v>
      </c>
      <c r="B20" s="38" t="s">
        <v>37</v>
      </c>
      <c r="C20" s="38" t="s">
        <v>24</v>
      </c>
      <c r="D20" s="39">
        <v>1.2</v>
      </c>
      <c r="E20" s="40">
        <v>35</v>
      </c>
      <c r="F20" s="40">
        <v>4</v>
      </c>
      <c r="G20" s="41">
        <f>F20*E20*D20</f>
        <v>168</v>
      </c>
      <c r="H20" s="40">
        <f>I20*J20*K20</f>
        <v>0</v>
      </c>
      <c r="I20" s="40"/>
      <c r="J20" s="40">
        <v>1</v>
      </c>
      <c r="K20" s="40">
        <v>1</v>
      </c>
      <c r="L20" s="40">
        <f>H20-G20</f>
        <v>-168</v>
      </c>
      <c r="M20" s="99"/>
    </row>
    <row r="21" s="5" customFormat="1" ht="17.25" customHeight="1" spans="1:13">
      <c r="A21" s="38" t="s">
        <v>38</v>
      </c>
      <c r="B21" s="38" t="s">
        <v>39</v>
      </c>
      <c r="C21" s="38" t="s">
        <v>24</v>
      </c>
      <c r="D21" s="39">
        <v>8</v>
      </c>
      <c r="E21" s="40">
        <v>35</v>
      </c>
      <c r="F21" s="40">
        <v>1</v>
      </c>
      <c r="G21" s="41">
        <f>F21*E21*D21</f>
        <v>280</v>
      </c>
      <c r="H21" s="40">
        <f>I21*J21*K21</f>
        <v>0</v>
      </c>
      <c r="I21" s="40"/>
      <c r="J21" s="40">
        <v>60</v>
      </c>
      <c r="K21" s="40">
        <v>1</v>
      </c>
      <c r="L21" s="40">
        <f>H21-G21</f>
        <v>-280</v>
      </c>
      <c r="M21" s="99"/>
    </row>
    <row r="22" spans="1:13">
      <c r="A22" s="34" t="s">
        <v>40</v>
      </c>
      <c r="B22" s="35"/>
      <c r="C22" s="35"/>
      <c r="D22" s="35"/>
      <c r="E22" s="35"/>
      <c r="F22" s="35"/>
      <c r="G22" s="36">
        <f>SUM(G18:G21)</f>
        <v>798</v>
      </c>
      <c r="H22" s="79">
        <f>SUM(H18:H21)</f>
        <v>0</v>
      </c>
      <c r="I22" s="97"/>
      <c r="J22" s="97"/>
      <c r="K22" s="97"/>
      <c r="L22" s="97"/>
      <c r="M22" s="100"/>
    </row>
    <row r="23" spans="1:13">
      <c r="A23" s="24" t="s">
        <v>41</v>
      </c>
      <c r="B23" s="25"/>
      <c r="C23" s="25"/>
      <c r="D23" s="25"/>
      <c r="E23" s="25"/>
      <c r="F23" s="25"/>
      <c r="G23" s="26"/>
      <c r="H23" s="24"/>
      <c r="I23" s="25"/>
      <c r="J23" s="25"/>
      <c r="K23" s="25"/>
      <c r="L23" s="25"/>
      <c r="M23" s="86"/>
    </row>
    <row r="24" spans="1:13">
      <c r="A24" s="45" t="s">
        <v>42</v>
      </c>
      <c r="B24" s="46"/>
      <c r="C24" s="47">
        <v>0.06</v>
      </c>
      <c r="D24" s="48"/>
      <c r="E24" s="48"/>
      <c r="F24" s="49"/>
      <c r="G24" s="50">
        <f>(G16+G22+G12)*C24</f>
        <v>167.88</v>
      </c>
      <c r="H24" s="80">
        <f>(H12+H16+H22)*0.06</f>
        <v>0</v>
      </c>
      <c r="I24" s="3"/>
      <c r="J24" s="3"/>
      <c r="K24" s="3"/>
      <c r="L24" s="3"/>
      <c r="M24" s="101"/>
    </row>
    <row r="25" spans="1:13">
      <c r="A25" s="51" t="s">
        <v>43</v>
      </c>
      <c r="B25" s="52"/>
      <c r="C25" s="52"/>
      <c r="D25" s="52"/>
      <c r="E25" s="52"/>
      <c r="F25" s="53"/>
      <c r="G25" s="54">
        <f>G16+G22+G24+G12</f>
        <v>2965.88</v>
      </c>
      <c r="H25" s="76">
        <f>H12+H16+H22+H24</f>
        <v>0</v>
      </c>
      <c r="I25" s="89"/>
      <c r="J25" s="89"/>
      <c r="K25" s="89"/>
      <c r="L25" s="89"/>
      <c r="M25" s="90"/>
    </row>
    <row r="26" spans="1:13">
      <c r="A26" s="55" t="s">
        <v>44</v>
      </c>
      <c r="B26" s="56"/>
      <c r="C26" s="56"/>
      <c r="D26" s="56"/>
      <c r="E26" s="56"/>
      <c r="F26" s="56"/>
      <c r="G26" s="57"/>
      <c r="H26" s="55"/>
      <c r="I26" s="56"/>
      <c r="J26" s="56"/>
      <c r="K26" s="56"/>
      <c r="L26" s="56"/>
      <c r="M26" s="102"/>
    </row>
    <row r="27" spans="1:13">
      <c r="A27" s="58" t="s">
        <v>45</v>
      </c>
      <c r="B27" s="59"/>
      <c r="C27" s="60">
        <v>0.06</v>
      </c>
      <c r="D27" s="61"/>
      <c r="E27" s="61"/>
      <c r="F27" s="62"/>
      <c r="G27" s="63">
        <f>G25*C27</f>
        <v>177.9528</v>
      </c>
      <c r="H27" s="81">
        <f>H25*0.06</f>
        <v>0</v>
      </c>
      <c r="I27" s="103"/>
      <c r="J27" s="103"/>
      <c r="K27" s="103"/>
      <c r="L27" s="103"/>
      <c r="M27" s="104"/>
    </row>
    <row r="28" spans="1:13">
      <c r="A28" s="64" t="s">
        <v>46</v>
      </c>
      <c r="B28" s="65"/>
      <c r="C28" s="65"/>
      <c r="D28" s="65"/>
      <c r="E28" s="65"/>
      <c r="F28" s="65"/>
      <c r="G28" s="66">
        <f>G25+G27</f>
        <v>3143.8328</v>
      </c>
      <c r="H28" s="66">
        <f>H25+H27</f>
        <v>0</v>
      </c>
      <c r="I28" s="105"/>
      <c r="J28" s="105"/>
      <c r="K28" s="105"/>
      <c r="L28" s="105"/>
      <c r="M28" s="106"/>
    </row>
    <row r="29" spans="1:13">
      <c r="A29" s="67" t="s">
        <v>47</v>
      </c>
      <c r="B29" s="68"/>
      <c r="C29" s="68"/>
      <c r="D29" s="68"/>
      <c r="E29" s="68"/>
      <c r="F29" s="68"/>
      <c r="G29" s="66">
        <f>G28/35</f>
        <v>89.8237942857143</v>
      </c>
      <c r="H29" s="66">
        <f>H28/50</f>
        <v>0</v>
      </c>
      <c r="I29" s="105"/>
      <c r="J29" s="105"/>
      <c r="K29" s="105"/>
      <c r="L29" s="105"/>
      <c r="M29" s="106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5:F15"/>
    <mergeCell ref="I15:M15"/>
    <mergeCell ref="A16:F16"/>
    <mergeCell ref="I16:M16"/>
    <mergeCell ref="A17:G17"/>
    <mergeCell ref="H17:M17"/>
    <mergeCell ref="A22:F22"/>
    <mergeCell ref="I22:M22"/>
    <mergeCell ref="A23:G23"/>
    <mergeCell ref="H23:M23"/>
    <mergeCell ref="A24:B24"/>
    <mergeCell ref="C24:F24"/>
    <mergeCell ref="A25:F25"/>
    <mergeCell ref="A26:G26"/>
    <mergeCell ref="H26:M26"/>
    <mergeCell ref="A27:B27"/>
    <mergeCell ref="C27:F27"/>
    <mergeCell ref="I27:M27"/>
    <mergeCell ref="A28:F28"/>
    <mergeCell ref="A29:F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0"/>
  <sheetViews>
    <sheetView tabSelected="1" zoomScale="104" zoomScaleNormal="104" topLeftCell="A9" workbookViewId="0">
      <selection activeCell="A11" sqref="A11:E11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48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49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50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51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52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18" customHeight="1" spans="1:7">
      <c r="A10" s="24" t="s">
        <v>26</v>
      </c>
      <c r="B10" s="25"/>
      <c r="C10" s="25"/>
      <c r="D10" s="25"/>
      <c r="E10" s="25"/>
      <c r="F10" s="25"/>
      <c r="G10" s="26"/>
    </row>
    <row r="11" s="3" customFormat="1" ht="18" customHeight="1" spans="1:7">
      <c r="A11" s="27" t="s">
        <v>27</v>
      </c>
      <c r="B11" s="28" t="s">
        <v>28</v>
      </c>
      <c r="C11" s="28" t="s">
        <v>24</v>
      </c>
      <c r="D11" s="29">
        <v>2000</v>
      </c>
      <c r="E11" s="29">
        <v>1</v>
      </c>
      <c r="F11" s="29">
        <v>1</v>
      </c>
      <c r="G11" s="30">
        <f>F11*E11*D11</f>
        <v>2000</v>
      </c>
    </row>
    <row r="12" s="3" customFormat="1" ht="17.25" customHeight="1" spans="1:7">
      <c r="A12" s="31" t="s">
        <v>29</v>
      </c>
      <c r="B12" s="32"/>
      <c r="C12" s="32"/>
      <c r="D12" s="32"/>
      <c r="E12" s="32"/>
      <c r="F12" s="32"/>
      <c r="G12" s="33">
        <f>SUM(G11:G11)</f>
        <v>2000</v>
      </c>
    </row>
    <row r="13" s="3" customFormat="1" ht="17.25" customHeight="1" spans="1:8">
      <c r="A13" s="34" t="s">
        <v>30</v>
      </c>
      <c r="B13" s="35"/>
      <c r="C13" s="35"/>
      <c r="D13" s="35"/>
      <c r="E13" s="35"/>
      <c r="F13" s="35"/>
      <c r="G13" s="36">
        <f>SUM(G11:G11)</f>
        <v>2000</v>
      </c>
      <c r="H13" s="37"/>
    </row>
    <row r="14" s="4" customFormat="1" ht="17.25" customHeight="1" spans="1:7">
      <c r="A14" s="24" t="s">
        <v>31</v>
      </c>
      <c r="B14" s="25"/>
      <c r="C14" s="25"/>
      <c r="D14" s="25"/>
      <c r="E14" s="25"/>
      <c r="F14" s="25"/>
      <c r="G14" s="25"/>
    </row>
    <row r="15" s="3" customFormat="1" ht="17.25" customHeight="1" spans="1:7">
      <c r="A15" s="38" t="s">
        <v>32</v>
      </c>
      <c r="B15" s="38" t="s">
        <v>33</v>
      </c>
      <c r="C15" s="38" t="s">
        <v>24</v>
      </c>
      <c r="D15" s="39">
        <v>200</v>
      </c>
      <c r="E15" s="40">
        <v>1</v>
      </c>
      <c r="F15" s="40">
        <v>1</v>
      </c>
      <c r="G15" s="41">
        <f t="shared" ref="G15:G18" si="0">F15*E15*D15</f>
        <v>200</v>
      </c>
    </row>
    <row r="16" s="5" customFormat="1" ht="17.25" customHeight="1" spans="1:7">
      <c r="A16" s="38" t="s">
        <v>34</v>
      </c>
      <c r="B16" s="38" t="s">
        <v>35</v>
      </c>
      <c r="C16" s="38"/>
      <c r="D16" s="40">
        <v>5</v>
      </c>
      <c r="E16" s="40">
        <v>30</v>
      </c>
      <c r="F16" s="40">
        <v>1</v>
      </c>
      <c r="G16" s="41">
        <f t="shared" si="0"/>
        <v>150</v>
      </c>
    </row>
    <row r="17" s="3" customFormat="1" ht="15.75" customHeight="1" spans="1:7">
      <c r="A17" s="38" t="s">
        <v>36</v>
      </c>
      <c r="B17" s="38" t="s">
        <v>37</v>
      </c>
      <c r="C17" s="38" t="s">
        <v>24</v>
      </c>
      <c r="D17" s="39">
        <v>1.2</v>
      </c>
      <c r="E17" s="40">
        <v>35</v>
      </c>
      <c r="F17" s="40">
        <v>4</v>
      </c>
      <c r="G17" s="41">
        <f t="shared" si="0"/>
        <v>168</v>
      </c>
    </row>
    <row r="18" s="3" customFormat="1" ht="17.25" customHeight="1" spans="1:7">
      <c r="A18" s="38" t="s">
        <v>38</v>
      </c>
      <c r="B18" s="38" t="s">
        <v>39</v>
      </c>
      <c r="C18" s="38" t="s">
        <v>24</v>
      </c>
      <c r="D18" s="39">
        <v>8</v>
      </c>
      <c r="E18" s="40">
        <v>35</v>
      </c>
      <c r="F18" s="40">
        <v>1</v>
      </c>
      <c r="G18" s="41">
        <f t="shared" si="0"/>
        <v>280</v>
      </c>
    </row>
    <row r="19" s="3" customFormat="1" ht="17.25" customHeight="1" spans="1:7">
      <c r="A19" s="42"/>
      <c r="B19" s="43"/>
      <c r="C19" s="44"/>
      <c r="D19" s="39"/>
      <c r="E19" s="40"/>
      <c r="F19" s="40"/>
      <c r="G19" s="41">
        <f>F19*E19*D19</f>
        <v>0</v>
      </c>
    </row>
    <row r="20" s="3" customFormat="1" ht="17.25" customHeight="1" spans="1:7">
      <c r="A20" s="34" t="s">
        <v>40</v>
      </c>
      <c r="B20" s="35"/>
      <c r="C20" s="35"/>
      <c r="D20" s="35"/>
      <c r="E20" s="35"/>
      <c r="F20" s="35"/>
      <c r="G20" s="36">
        <f>SUM(G15:G18)</f>
        <v>798</v>
      </c>
    </row>
    <row r="21" s="4" customFormat="1" ht="17.25" customHeight="1" spans="1:7">
      <c r="A21" s="24" t="s">
        <v>41</v>
      </c>
      <c r="B21" s="25"/>
      <c r="C21" s="25"/>
      <c r="D21" s="25"/>
      <c r="E21" s="25"/>
      <c r="F21" s="25"/>
      <c r="G21" s="26"/>
    </row>
    <row r="22" s="3" customFormat="1" ht="17.25" customHeight="1" spans="1:7">
      <c r="A22" s="45" t="s">
        <v>42</v>
      </c>
      <c r="B22" s="46"/>
      <c r="C22" s="47">
        <v>0.06</v>
      </c>
      <c r="D22" s="48"/>
      <c r="E22" s="48"/>
      <c r="F22" s="49"/>
      <c r="G22" s="50">
        <f>(G13+G20)*C22</f>
        <v>167.88</v>
      </c>
    </row>
    <row r="23" s="3" customFormat="1" ht="21" customHeight="1" spans="1:7">
      <c r="A23" s="51" t="s">
        <v>43</v>
      </c>
      <c r="B23" s="52"/>
      <c r="C23" s="52"/>
      <c r="D23" s="52"/>
      <c r="E23" s="52"/>
      <c r="F23" s="53"/>
      <c r="G23" s="54">
        <f>G13+G20+G22</f>
        <v>2965.88</v>
      </c>
    </row>
    <row r="24" s="4" customFormat="1" ht="17.25" customHeight="1" spans="1:7">
      <c r="A24" s="55" t="s">
        <v>44</v>
      </c>
      <c r="B24" s="56"/>
      <c r="C24" s="56"/>
      <c r="D24" s="56"/>
      <c r="E24" s="56"/>
      <c r="F24" s="56"/>
      <c r="G24" s="57"/>
    </row>
    <row r="25" s="3" customFormat="1" ht="17.25" customHeight="1" spans="1:7">
      <c r="A25" s="58" t="s">
        <v>45</v>
      </c>
      <c r="B25" s="59"/>
      <c r="C25" s="60">
        <v>0.06</v>
      </c>
      <c r="D25" s="61"/>
      <c r="E25" s="61"/>
      <c r="F25" s="62"/>
      <c r="G25" s="63">
        <f>G23*C25</f>
        <v>177.9528</v>
      </c>
    </row>
    <row r="26" s="3" customFormat="1" ht="17.25" customHeight="1" spans="1:7">
      <c r="A26" s="64" t="s">
        <v>46</v>
      </c>
      <c r="B26" s="65"/>
      <c r="C26" s="65"/>
      <c r="D26" s="65"/>
      <c r="E26" s="65"/>
      <c r="F26" s="65"/>
      <c r="G26" s="66">
        <f>G23+G25</f>
        <v>3143.8328</v>
      </c>
    </row>
    <row r="27" s="3" customFormat="1" ht="17.25" customHeight="1" spans="1:7">
      <c r="A27" s="67" t="s">
        <v>47</v>
      </c>
      <c r="B27" s="68"/>
      <c r="C27" s="68"/>
      <c r="D27" s="68"/>
      <c r="E27" s="68"/>
      <c r="F27" s="68"/>
      <c r="G27" s="66">
        <f>G26/35</f>
        <v>89.8237942857143</v>
      </c>
    </row>
    <row r="28" s="3" customFormat="1" spans="1:7">
      <c r="A28" s="6"/>
      <c r="B28" s="6"/>
      <c r="C28" s="6"/>
      <c r="D28" s="6"/>
      <c r="E28" s="6"/>
      <c r="F28" s="6"/>
      <c r="G28" s="6"/>
    </row>
    <row r="29" s="3" customFormat="1" ht="12.75" customHeight="1" spans="1:7">
      <c r="A29" s="69"/>
      <c r="B29" s="69"/>
      <c r="C29" s="69"/>
      <c r="D29" s="69"/>
      <c r="E29" s="69"/>
      <c r="F29" s="69"/>
      <c r="G29" s="69"/>
    </row>
    <row r="30" s="3" customFormat="1" ht="11.4" spans="1:7">
      <c r="A30" s="69"/>
      <c r="B30" s="69"/>
      <c r="C30" s="69"/>
      <c r="D30" s="69"/>
      <c r="E30" s="69"/>
      <c r="F30" s="69"/>
      <c r="G30" s="69"/>
    </row>
  </sheetData>
  <mergeCells count="22">
    <mergeCell ref="A3:G3"/>
    <mergeCell ref="A4:B4"/>
    <mergeCell ref="A5:B5"/>
    <mergeCell ref="A6:B6"/>
    <mergeCell ref="A7:B7"/>
    <mergeCell ref="A9:B9"/>
    <mergeCell ref="A10:G10"/>
    <mergeCell ref="A12:F12"/>
    <mergeCell ref="A13:F13"/>
    <mergeCell ref="A14:G14"/>
    <mergeCell ref="A19:B19"/>
    <mergeCell ref="A20:F20"/>
    <mergeCell ref="A21:G21"/>
    <mergeCell ref="A22:B22"/>
    <mergeCell ref="C22:F22"/>
    <mergeCell ref="A23:F23"/>
    <mergeCell ref="A24:G24"/>
    <mergeCell ref="A25:B25"/>
    <mergeCell ref="C25:F25"/>
    <mergeCell ref="A26:F26"/>
    <mergeCell ref="A27:F27"/>
    <mergeCell ref="A29:G30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2024-01-29T08:54:24Z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2052-12.1.0.16120</vt:lpwstr>
  </property>
</Properties>
</file>