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Hill 1/Desktop/"/>
    </mc:Choice>
  </mc:AlternateContent>
  <bookViews>
    <workbookView xWindow="0" yWindow="460" windowWidth="28800" windowHeight="16180"/>
  </bookViews>
  <sheets>
    <sheet name="结算对比" sheetId="6" r:id="rId1"/>
    <sheet name="机票明细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8" i="6" l="1"/>
  <c r="N30" i="6"/>
  <c r="N32" i="6"/>
  <c r="N34" i="6"/>
  <c r="N17" i="6"/>
  <c r="N18" i="6"/>
  <c r="N19" i="6"/>
  <c r="N20" i="6"/>
  <c r="N21" i="6"/>
  <c r="N22" i="6"/>
  <c r="N23" i="6"/>
  <c r="N24" i="6"/>
  <c r="N25" i="6"/>
  <c r="N26" i="6"/>
  <c r="N27" i="6"/>
  <c r="N29" i="6"/>
  <c r="N31" i="6"/>
  <c r="N33" i="6"/>
  <c r="N35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63" i="6"/>
  <c r="N60" i="6"/>
  <c r="N61" i="6"/>
  <c r="N62" i="6"/>
  <c r="N64" i="6"/>
  <c r="N4" i="6"/>
  <c r="N5" i="6"/>
  <c r="N6" i="6"/>
  <c r="N7" i="6"/>
  <c r="N8" i="6"/>
  <c r="N9" i="6"/>
  <c r="N10" i="6"/>
  <c r="N11" i="6"/>
  <c r="N12" i="6"/>
  <c r="N13" i="6"/>
  <c r="N14" i="6"/>
  <c r="N65" i="6"/>
  <c r="N66" i="6"/>
  <c r="F4" i="6"/>
  <c r="F5" i="6"/>
  <c r="F6" i="6"/>
  <c r="F7" i="6"/>
  <c r="F8" i="6"/>
  <c r="F9" i="6"/>
  <c r="F10" i="6"/>
  <c r="F11" i="6"/>
  <c r="F12" i="6"/>
  <c r="F13" i="6"/>
  <c r="F14" i="6"/>
  <c r="F17" i="6"/>
  <c r="F18" i="6"/>
  <c r="F20" i="6"/>
  <c r="F22" i="6"/>
  <c r="F25" i="6"/>
  <c r="F27" i="6"/>
  <c r="F29" i="6"/>
  <c r="F31" i="6"/>
  <c r="F33" i="6"/>
  <c r="F35" i="6"/>
  <c r="F38" i="6"/>
  <c r="F39" i="6"/>
  <c r="F40" i="6"/>
  <c r="F41" i="6"/>
  <c r="F43" i="6"/>
  <c r="F47" i="6"/>
  <c r="F48" i="6"/>
  <c r="F49" i="6"/>
  <c r="F50" i="6"/>
  <c r="F51" i="6"/>
  <c r="F53" i="6"/>
  <c r="F54" i="6"/>
  <c r="F55" i="6"/>
  <c r="F56" i="6"/>
  <c r="F57" i="6"/>
  <c r="F59" i="6"/>
  <c r="J50" i="3"/>
  <c r="J42" i="3"/>
  <c r="J32" i="3"/>
  <c r="J24" i="3"/>
  <c r="J14" i="3"/>
  <c r="J4" i="3"/>
  <c r="J51" i="3"/>
  <c r="J53" i="3"/>
  <c r="J54" i="3"/>
</calcChain>
</file>

<file path=xl/sharedStrings.xml><?xml version="1.0" encoding="utf-8"?>
<sst xmlns="http://schemas.openxmlformats.org/spreadsheetml/2006/main" count="254" uniqueCount="142">
  <si>
    <t>内容</t>
  </si>
  <si>
    <t>明细</t>
  </si>
  <si>
    <t>单价</t>
  </si>
  <si>
    <t>单位数</t>
  </si>
  <si>
    <t>天数</t>
  </si>
  <si>
    <t>合计</t>
  </si>
  <si>
    <t>备注</t>
  </si>
  <si>
    <t>布里斯班 雷洁斯南岸酒店（暂估）</t>
  </si>
  <si>
    <t>迪拜机场酒店</t>
  </si>
  <si>
    <t>奥克兰千禧大酒店</t>
  </si>
  <si>
    <t>悉尼 达令港假日</t>
  </si>
  <si>
    <t>悉尼半天用车</t>
  </si>
  <si>
    <t>布里斯班 7座</t>
  </si>
  <si>
    <t>布里斯班 21座</t>
  </si>
  <si>
    <t>布里斯班 12座</t>
  </si>
  <si>
    <t>奥克兰12座</t>
  </si>
  <si>
    <t>悉尼 21座</t>
  </si>
  <si>
    <t>悉尼7座</t>
  </si>
  <si>
    <t>悉尼 12座</t>
  </si>
  <si>
    <t>摄影师</t>
  </si>
  <si>
    <t>用车</t>
    <phoneticPr fontId="1" type="noConversion"/>
  </si>
  <si>
    <t>房间</t>
    <phoneticPr fontId="1" type="noConversion"/>
  </si>
  <si>
    <t>布里斯班 雷洁斯南岸酒店</t>
    <phoneticPr fontId="1" type="noConversion"/>
  </si>
  <si>
    <t>序号</t>
  </si>
  <si>
    <t>路程</t>
  </si>
  <si>
    <t>出发地</t>
  </si>
  <si>
    <t>到达地</t>
  </si>
  <si>
    <t>时间</t>
  </si>
  <si>
    <t>航班号</t>
  </si>
  <si>
    <t>价格/人</t>
  </si>
  <si>
    <t>价格小计</t>
  </si>
  <si>
    <t>去程</t>
  </si>
  <si>
    <t>北京
[2号航站楼]</t>
  </si>
  <si>
    <t>广州
[白云机场]</t>
  </si>
  <si>
    <t>8月1日 
13:30-16:55</t>
  </si>
  <si>
    <t>南方航空CZ3106</t>
  </si>
  <si>
    <t>布里斯班
[布里斯班机场]</t>
  </si>
  <si>
    <t>8月1日 
21:20-08:25+1</t>
  </si>
  <si>
    <t>南方航空
CZ381</t>
  </si>
  <si>
    <t>转程</t>
  </si>
  <si>
    <t>布里斯班
机场 I</t>
  </si>
  <si>
    <t>奥克兰
国际机场I</t>
  </si>
  <si>
    <t>8月5日
9:10-14:20</t>
  </si>
  <si>
    <t>澳洲航空QF123</t>
  </si>
  <si>
    <t>回程</t>
  </si>
  <si>
    <t>8月6日 
22:00-06:00+1</t>
  </si>
  <si>
    <t>南方航空
CZ306</t>
  </si>
  <si>
    <t>8月7日 
09:00-12:15</t>
  </si>
  <si>
    <t>南方航空
CZ3099</t>
  </si>
  <si>
    <t>布里斯班
机场D</t>
  </si>
  <si>
    <t>悉尼
金斯福德史密斯机场T3</t>
  </si>
  <si>
    <t>8月6日
10:05-11:40</t>
  </si>
  <si>
    <t>澳洲航空QF517</t>
  </si>
  <si>
    <t>悉尼
金斯福德史密斯机场T1</t>
  </si>
  <si>
    <t>8月9日 
12:25-22:15</t>
  </si>
  <si>
    <t>东方航空MU8419</t>
  </si>
  <si>
    <t>8月1日 
14:30-18:00</t>
  </si>
  <si>
    <t>南方航空CZ3162</t>
  </si>
  <si>
    <t>8月9日 
10:45-18:30</t>
  </si>
  <si>
    <t>南方航空
CZ326</t>
  </si>
  <si>
    <t>8月9日 
22:00-01:10+1</t>
  </si>
  <si>
    <t>南方航空
CZ3165</t>
  </si>
  <si>
    <t>北京
[3号航站楼]</t>
  </si>
  <si>
    <t>悉尼
金斯福德史密斯机场T1</t>
    <phoneticPr fontId="1" type="noConversion"/>
  </si>
  <si>
    <t>8月1日 
00:50-14:50</t>
    <phoneticPr fontId="1" type="noConversion"/>
  </si>
  <si>
    <t>中国国航
CA173</t>
    <phoneticPr fontId="1" type="noConversion"/>
  </si>
  <si>
    <t>悉尼
金斯福德史密斯机场</t>
  </si>
  <si>
    <t>布里斯班机场 
国际航站楼</t>
  </si>
  <si>
    <t>8月1日 
21:45-23:15</t>
  </si>
  <si>
    <t>澳洲航空
QF556</t>
  </si>
  <si>
    <t>澳洲航空
QF517</t>
  </si>
  <si>
    <t>澳洲航空
QF107</t>
  </si>
  <si>
    <t>价格合计</t>
  </si>
  <si>
    <t>数量</t>
    <phoneticPr fontId="1" type="noConversion"/>
  </si>
  <si>
    <t>次数</t>
    <phoneticPr fontId="1" type="noConversion"/>
  </si>
  <si>
    <t>服务费10%</t>
    <phoneticPr fontId="1" type="noConversion"/>
  </si>
  <si>
    <t>行程表</t>
    <phoneticPr fontId="1" type="noConversion"/>
  </si>
  <si>
    <t>布里斯班 雷洁斯南岸酒店（暂估）</t>
    <phoneticPr fontId="1" type="noConversion"/>
  </si>
  <si>
    <t>报价单</t>
    <phoneticPr fontId="1" type="noConversion"/>
  </si>
  <si>
    <t>结算单</t>
    <phoneticPr fontId="1" type="noConversion"/>
  </si>
  <si>
    <t>结算金额</t>
    <phoneticPr fontId="1" type="noConversion"/>
  </si>
  <si>
    <t>工作4小时</t>
    <phoneticPr fontId="1" type="noConversion"/>
  </si>
  <si>
    <t>布里斯班 雷洁斯南岸酒店</t>
    <phoneticPr fontId="1" type="noConversion"/>
  </si>
  <si>
    <t xml:space="preserve">布里斯班 7座   全天用车 </t>
    <phoneticPr fontId="1" type="noConversion"/>
  </si>
  <si>
    <t>布里斯班 21座 全天用车 +超时2小时</t>
    <phoneticPr fontId="1" type="noConversion"/>
  </si>
  <si>
    <t>实际工作8小时</t>
    <phoneticPr fontId="1" type="noConversion"/>
  </si>
  <si>
    <t>布里斯班 7座 提前取消用车</t>
    <phoneticPr fontId="1" type="noConversion"/>
  </si>
  <si>
    <r>
      <t xml:space="preserve">布里斯班 雷洁斯南岸酒店
</t>
    </r>
    <r>
      <rPr>
        <sz val="10"/>
        <color theme="4"/>
        <rFont val="微软雅黑"/>
        <family val="2"/>
        <charset val="134"/>
      </rPr>
      <t>李月、郑松山</t>
    </r>
    <phoneticPr fontId="1" type="noConversion"/>
  </si>
  <si>
    <r>
      <t xml:space="preserve">布里斯班 雷洁斯南岸酒店大床房
</t>
    </r>
    <r>
      <rPr>
        <sz val="10"/>
        <color theme="4"/>
        <rFont val="微软雅黑"/>
        <family val="2"/>
        <charset val="134"/>
      </rPr>
      <t>黄友义、于洋、张晶晶、柴瑛、张晓丹、闫国卿（单男）李月（单女）</t>
    </r>
    <phoneticPr fontId="1" type="noConversion"/>
  </si>
  <si>
    <r>
      <t xml:space="preserve">布里斯班 雷洁斯南岸酒店双床房
</t>
    </r>
    <r>
      <rPr>
        <sz val="10"/>
        <color theme="4"/>
        <rFont val="微软雅黑"/>
        <family val="2"/>
        <charset val="134"/>
      </rPr>
      <t>郑松山/王霄、史四美/张娇、李春玉/郝雅琦</t>
    </r>
    <phoneticPr fontId="1" type="noConversion"/>
  </si>
  <si>
    <r>
      <t xml:space="preserve">布里斯班 雷洁斯南岸酒店大床房
</t>
    </r>
    <r>
      <rPr>
        <sz val="10"/>
        <color theme="4"/>
        <rFont val="微软雅黑"/>
        <family val="2"/>
        <charset val="134"/>
      </rPr>
      <t>黄友义、于洋、张晶晶、柴瑛、张晓丹、闫国卿（单男）李月（单女）</t>
    </r>
    <phoneticPr fontId="1" type="noConversion"/>
  </si>
  <si>
    <r>
      <t xml:space="preserve">布里斯班 雷洁斯南岸酒店双床房
</t>
    </r>
    <r>
      <rPr>
        <sz val="10"/>
        <color theme="4"/>
        <rFont val="微软雅黑"/>
        <family val="2"/>
        <charset val="134"/>
      </rPr>
      <t>郑松山/王霄(提前退房前往悉尼，订单无法取消）、史四美/张娇、李春玉/郝雅琦</t>
    </r>
    <phoneticPr fontId="1" type="noConversion"/>
  </si>
  <si>
    <r>
      <t xml:space="preserve">布里斯班 雷洁斯南岸酒店大床房
</t>
    </r>
    <r>
      <rPr>
        <sz val="10"/>
        <color theme="4"/>
        <rFont val="微软雅黑"/>
        <family val="2"/>
        <charset val="134"/>
      </rPr>
      <t>于洋、柴瑛、闫国卿（单男）李月（单女）</t>
    </r>
    <phoneticPr fontId="1" type="noConversion"/>
  </si>
  <si>
    <r>
      <t xml:space="preserve">布里斯班 雷洁斯南岸酒店双床房
</t>
    </r>
    <r>
      <rPr>
        <sz val="10"/>
        <color theme="4"/>
        <rFont val="微软雅黑"/>
        <family val="2"/>
        <charset val="134"/>
      </rPr>
      <t>郑松山/王霄(提前退房前往悉尼，订单无法取消）、史四美/张娇、李春玉/郝雅琦（郝雅琦去新西兰，未住）</t>
    </r>
    <phoneticPr fontId="1" type="noConversion"/>
  </si>
  <si>
    <r>
      <t xml:space="preserve">奥克兰千禧大酒店
</t>
    </r>
    <r>
      <rPr>
        <sz val="10"/>
        <color theme="4"/>
        <rFont val="微软雅黑"/>
        <family val="2"/>
        <charset val="134"/>
      </rPr>
      <t>黄友义、张晶晶、张晓丹、郝雅琦</t>
    </r>
    <phoneticPr fontId="1" type="noConversion"/>
  </si>
  <si>
    <r>
      <t xml:space="preserve">悉尼 达令港假日
</t>
    </r>
    <r>
      <rPr>
        <sz val="10"/>
        <color theme="4"/>
        <rFont val="微软雅黑"/>
        <family val="2"/>
        <charset val="134"/>
      </rPr>
      <t>郑松山/王霄（提前抵达悉尼，增加住房）</t>
    </r>
    <phoneticPr fontId="1" type="noConversion"/>
  </si>
  <si>
    <r>
      <t xml:space="preserve">悉尼 达令港假日大床房
</t>
    </r>
    <r>
      <rPr>
        <sz val="10"/>
        <color theme="4"/>
        <rFont val="微软雅黑"/>
        <family val="2"/>
        <charset val="134"/>
      </rPr>
      <t>于洋、柴瑛、闫国卿（单男）</t>
    </r>
    <phoneticPr fontId="1" type="noConversion"/>
  </si>
  <si>
    <r>
      <t xml:space="preserve">悉尼 达令港假日双床房
</t>
    </r>
    <r>
      <rPr>
        <sz val="10"/>
        <color theme="4"/>
        <rFont val="微软雅黑"/>
        <family val="2"/>
        <charset val="134"/>
      </rPr>
      <t>郑松山/王霄、史四美/张娇、李月/李春玉</t>
    </r>
    <phoneticPr fontId="1" type="noConversion"/>
  </si>
  <si>
    <t>迪拜机场酒店</t>
    <phoneticPr fontId="1" type="noConversion"/>
  </si>
  <si>
    <t>布里斯班 7座  接机Budin</t>
    <phoneticPr fontId="1" type="noConversion"/>
  </si>
  <si>
    <r>
      <t xml:space="preserve">布里斯班 7座接机
</t>
    </r>
    <r>
      <rPr>
        <sz val="10"/>
        <color theme="4"/>
        <rFont val="微软雅黑"/>
        <family val="2"/>
        <charset val="134"/>
      </rPr>
      <t>李月、郑松山接机</t>
    </r>
    <phoneticPr fontId="1" type="noConversion"/>
  </si>
  <si>
    <r>
      <t xml:space="preserve">布里斯班送机
</t>
    </r>
    <r>
      <rPr>
        <sz val="10"/>
        <color theme="4"/>
        <rFont val="微软雅黑"/>
        <family val="2"/>
        <charset val="134"/>
      </rPr>
      <t>郑松山、王霄送机</t>
    </r>
    <phoneticPr fontId="1" type="noConversion"/>
  </si>
  <si>
    <r>
      <t xml:space="preserve">布里斯班酒店就餐
</t>
    </r>
    <r>
      <rPr>
        <sz val="10"/>
        <color theme="4"/>
        <rFont val="微软雅黑"/>
        <family val="2"/>
        <charset val="134"/>
      </rPr>
      <t>Budin/郝雅琦</t>
    </r>
    <phoneticPr fontId="1" type="noConversion"/>
  </si>
  <si>
    <t>澳大利亚期间采买矿泉水</t>
    <phoneticPr fontId="1" type="noConversion"/>
  </si>
  <si>
    <t>17张电话卡
澳大利亚期间13人次、新西兰期间4人次</t>
    <phoneticPr fontId="1" type="noConversion"/>
  </si>
  <si>
    <r>
      <t xml:space="preserve">悉尼 12座
</t>
    </r>
    <r>
      <rPr>
        <sz val="10"/>
        <color theme="4"/>
        <rFont val="微软雅黑"/>
        <family val="2"/>
        <charset val="134"/>
      </rPr>
      <t>柴瑛、闫国卿、王霄、史四美、张娇、李春玉送机</t>
    </r>
    <phoneticPr fontId="1" type="noConversion"/>
  </si>
  <si>
    <r>
      <t xml:space="preserve">奥克兰12座
</t>
    </r>
    <r>
      <rPr>
        <sz val="10"/>
        <color theme="4"/>
        <rFont val="微软雅黑"/>
        <family val="2"/>
        <charset val="134"/>
      </rPr>
      <t>黄友义、张晶晶、张晓丹、郝雅琦新西兰接机及用车</t>
    </r>
    <phoneticPr fontId="1" type="noConversion"/>
  </si>
  <si>
    <r>
      <t xml:space="preserve">布里斯班 7座 全天用车
</t>
    </r>
    <r>
      <rPr>
        <sz val="10"/>
        <color theme="4"/>
        <rFont val="微软雅黑"/>
        <family val="2"/>
        <charset val="134"/>
      </rPr>
      <t>接机及全天用车</t>
    </r>
    <phoneticPr fontId="1" type="noConversion"/>
  </si>
  <si>
    <t>布里斯班14座 全天用车</t>
    <phoneticPr fontId="1" type="noConversion"/>
  </si>
  <si>
    <t>第三方人员小计：</t>
    <phoneticPr fontId="1" type="noConversion"/>
  </si>
  <si>
    <t>工作人员酒店</t>
    <phoneticPr fontId="1" type="noConversion"/>
  </si>
  <si>
    <t>工作人员酒店</t>
    <phoneticPr fontId="1" type="noConversion"/>
  </si>
  <si>
    <t>— —</t>
    <phoneticPr fontId="1" type="noConversion"/>
  </si>
  <si>
    <t>工作人员房间小计：</t>
    <phoneticPr fontId="1" type="noConversion"/>
  </si>
  <si>
    <t>工作人员用车</t>
    <phoneticPr fontId="1" type="noConversion"/>
  </si>
  <si>
    <t>其他新增小计：</t>
    <phoneticPr fontId="1" type="noConversion"/>
  </si>
  <si>
    <t>合计：</t>
    <phoneticPr fontId="1" type="noConversion"/>
  </si>
  <si>
    <t>合计：</t>
    <phoneticPr fontId="1" type="noConversion"/>
  </si>
  <si>
    <t>最终优惠价：</t>
    <phoneticPr fontId="1" type="noConversion"/>
  </si>
  <si>
    <t>8月3日</t>
    <phoneticPr fontId="1" type="noConversion"/>
  </si>
  <si>
    <t>外邀嘉宾及第三方人员相关费用</t>
    <rPh sb="0" eb="1">
      <t>wia'yao'qing</t>
    </rPh>
    <rPh sb="2" eb="3">
      <t>jia'bin</t>
    </rPh>
    <rPh sb="4" eb="5">
      <t>ji</t>
    </rPh>
    <rPh sb="10" eb="11">
      <t>xiang'guan</t>
    </rPh>
    <rPh sb="12" eb="13">
      <t>fei'yong</t>
    </rPh>
    <phoneticPr fontId="1" type="noConversion"/>
  </si>
  <si>
    <t>布里斯班 7座 提前取消用车</t>
    <phoneticPr fontId="1" type="noConversion"/>
  </si>
  <si>
    <t>结算超出原因：
1、布里斯班酒店实际价格上涨，导致房间费用上涨
2、摄影师因活动原因增加了工作时间，导致费用上涨</t>
    <rPh sb="0" eb="1">
      <t>jie'suan</t>
    </rPh>
    <rPh sb="2" eb="3">
      <t>caho'chu</t>
    </rPh>
    <rPh sb="4" eb="5">
      <t>yuan'yin</t>
    </rPh>
    <rPh sb="10" eb="11">
      <t>bu'li'si'ban</t>
    </rPh>
    <rPh sb="14" eb="15">
      <t>jiu'dian</t>
    </rPh>
    <rPh sb="16" eb="17">
      <t>shi'ji</t>
    </rPh>
    <rPh sb="18" eb="19">
      <t>jia'ge</t>
    </rPh>
    <rPh sb="20" eb="21">
      <t>shang'zhang</t>
    </rPh>
    <rPh sb="23" eb="24">
      <t>dao'zhi</t>
    </rPh>
    <rPh sb="25" eb="26">
      <t>fang'jian</t>
    </rPh>
    <rPh sb="27" eb="28">
      <t>fei'yong</t>
    </rPh>
    <rPh sb="29" eb="30">
      <t>shang'zhang</t>
    </rPh>
    <rPh sb="34" eb="35">
      <t>she'ying'shi</t>
    </rPh>
    <rPh sb="37" eb="38">
      <t>yin</t>
    </rPh>
    <rPh sb="38" eb="39">
      <t>huo'dong</t>
    </rPh>
    <rPh sb="40" eb="41">
      <t>yuan'yin</t>
    </rPh>
    <rPh sb="42" eb="43">
      <t>zeng'jia</t>
    </rPh>
    <rPh sb="44" eb="45">
      <t>le</t>
    </rPh>
    <rPh sb="45" eb="46">
      <t>gong'zuo</t>
    </rPh>
    <rPh sb="47" eb="48">
      <t>shi'jian</t>
    </rPh>
    <rPh sb="50" eb="51">
      <t>dao'zhi</t>
    </rPh>
    <rPh sb="52" eb="53">
      <t>fei'yogn</t>
    </rPh>
    <rPh sb="54" eb="55">
      <t>shang'zhang</t>
    </rPh>
    <phoneticPr fontId="1" type="noConversion"/>
  </si>
  <si>
    <t>结算低于预算原因：
1、房间实际价格虽然略高于预算价格，但由于实际房间数量有所减少，所以整体费用低于预算费用</t>
    <rPh sb="0" eb="1">
      <t>jie'suan</t>
    </rPh>
    <rPh sb="2" eb="3">
      <t>di'yu</t>
    </rPh>
    <rPh sb="4" eb="5">
      <t>yu'suan</t>
    </rPh>
    <rPh sb="6" eb="7">
      <t>yuan'yin</t>
    </rPh>
    <rPh sb="12" eb="13">
      <t>fang'jian</t>
    </rPh>
    <rPh sb="14" eb="15">
      <t>shi'ji</t>
    </rPh>
    <rPh sb="16" eb="17">
      <t>jia'ge</t>
    </rPh>
    <rPh sb="18" eb="19">
      <t>sui'ran</t>
    </rPh>
    <rPh sb="20" eb="21">
      <t>lue'gao'yu</t>
    </rPh>
    <rPh sb="23" eb="24">
      <t>yu'suan</t>
    </rPh>
    <rPh sb="25" eb="26">
      <t>jia'ge</t>
    </rPh>
    <rPh sb="28" eb="29">
      <t>dan</t>
    </rPh>
    <rPh sb="29" eb="30">
      <t>you'yu</t>
    </rPh>
    <rPh sb="31" eb="32">
      <t>shi'ji</t>
    </rPh>
    <rPh sb="33" eb="34">
      <t>fang'jian</t>
    </rPh>
    <rPh sb="35" eb="36">
      <t>shu'liang</t>
    </rPh>
    <rPh sb="37" eb="38">
      <t>you'suo</t>
    </rPh>
    <rPh sb="39" eb="40">
      <t>jian'shao</t>
    </rPh>
    <rPh sb="42" eb="43">
      <t>suo'yi</t>
    </rPh>
    <rPh sb="44" eb="45">
      <t>zheng'ti</t>
    </rPh>
    <rPh sb="46" eb="47">
      <t>fei'yong</t>
    </rPh>
    <rPh sb="48" eb="49">
      <t>di'yu</t>
    </rPh>
    <rPh sb="50" eb="51">
      <t>yu'suan</t>
    </rPh>
    <rPh sb="52" eb="53">
      <t>fei'yong</t>
    </rPh>
    <phoneticPr fontId="1" type="noConversion"/>
  </si>
  <si>
    <t>工作用车小计：</t>
    <phoneticPr fontId="1" type="noConversion"/>
  </si>
  <si>
    <t>布里斯班 21座 全天用车+超时2小时</t>
    <phoneticPr fontId="1" type="noConversion"/>
  </si>
  <si>
    <t>悉尼 21座全天用车+超时2小时</t>
    <phoneticPr fontId="1" type="noConversion"/>
  </si>
  <si>
    <t>悉尼7座 全天用车+超时1小时</t>
    <phoneticPr fontId="1" type="noConversion"/>
  </si>
  <si>
    <r>
      <t xml:space="preserve">悉尼半天用车
</t>
    </r>
    <r>
      <rPr>
        <sz val="10"/>
        <color theme="4"/>
        <rFont val="微软雅黑"/>
        <family val="2"/>
        <charset val="134"/>
      </rPr>
      <t>李月、郑松山接机及用车</t>
    </r>
    <phoneticPr fontId="1" type="noConversion"/>
  </si>
  <si>
    <r>
      <t xml:space="preserve">布里斯班 21座 全天用车+超时2小时
</t>
    </r>
    <r>
      <rPr>
        <sz val="10"/>
        <color theme="4"/>
        <rFont val="微软雅黑"/>
        <family val="2"/>
        <charset val="134"/>
      </rPr>
      <t>接机及全天用车</t>
    </r>
    <phoneticPr fontId="1" type="noConversion"/>
  </si>
  <si>
    <r>
      <t xml:space="preserve">悉尼接机
</t>
    </r>
    <r>
      <rPr>
        <sz val="10"/>
        <color theme="4"/>
        <rFont val="微软雅黑"/>
        <family val="2"/>
        <charset val="134"/>
      </rPr>
      <t>郑松山、王霄接机</t>
    </r>
    <phoneticPr fontId="1" type="noConversion"/>
  </si>
  <si>
    <r>
      <t xml:space="preserve">布里斯班 7座送机
</t>
    </r>
    <r>
      <rPr>
        <sz val="10"/>
        <color theme="4"/>
        <rFont val="微软雅黑"/>
        <family val="2"/>
        <charset val="134"/>
      </rPr>
      <t>黄友义、张晶晶、张晓丹、郝雅琦</t>
    </r>
    <phoneticPr fontId="1" type="noConversion"/>
  </si>
  <si>
    <r>
      <t xml:space="preserve">奥克兰12座
</t>
    </r>
    <r>
      <rPr>
        <sz val="10"/>
        <color theme="4"/>
        <rFont val="微软雅黑"/>
        <family val="2"/>
        <charset val="134"/>
      </rPr>
      <t>黄友义、张晶晶、张晓丹、郝雅琦新西兰用车</t>
    </r>
    <phoneticPr fontId="1" type="noConversion"/>
  </si>
  <si>
    <r>
      <t xml:space="preserve">布里斯班送机
</t>
    </r>
    <r>
      <rPr>
        <sz val="10"/>
        <color theme="4"/>
        <rFont val="微软雅黑"/>
        <family val="2"/>
        <charset val="134"/>
      </rPr>
      <t>于洋、柴瑛、闫国卿、史四美、张娇、李春玉、李月</t>
    </r>
    <phoneticPr fontId="1" type="noConversion"/>
  </si>
  <si>
    <r>
      <t xml:space="preserve">布里斯班 7座 
</t>
    </r>
    <r>
      <rPr>
        <sz val="10"/>
        <color theme="4"/>
        <rFont val="微软雅黑"/>
        <family val="2"/>
        <charset val="134"/>
      </rPr>
      <t>Budin送机</t>
    </r>
    <phoneticPr fontId="1" type="noConversion"/>
  </si>
  <si>
    <r>
      <t xml:space="preserve">悉尼7座
</t>
    </r>
    <r>
      <rPr>
        <sz val="10"/>
        <color theme="4"/>
        <rFont val="微软雅黑"/>
        <family val="2"/>
        <charset val="134"/>
      </rPr>
      <t>于洋、李月、郑松山送机</t>
    </r>
    <phoneticPr fontId="1" type="noConversion"/>
  </si>
  <si>
    <t>结算超出原因：
1、由于活动期间实际行程及相关安排有所调整，包括部分人员拜访当地合作院校、机构、公司等情况，增加临时用车需求，导致费用增加。
2、增加部分包括增加全天使用车俩费用及部分用车超时费用</t>
    <rPh sb="10" eb="11">
      <t>you'yu</t>
    </rPh>
    <rPh sb="12" eb="13">
      <t>huo'dong</t>
    </rPh>
    <rPh sb="14" eb="15">
      <t>qi'jian</t>
    </rPh>
    <rPh sb="16" eb="17">
      <t>shi'ji</t>
    </rPh>
    <rPh sb="18" eb="19">
      <t>xing'cheng</t>
    </rPh>
    <rPh sb="20" eb="21">
      <t>ji</t>
    </rPh>
    <rPh sb="21" eb="22">
      <t>xiang'guan</t>
    </rPh>
    <rPh sb="23" eb="24">
      <t>an'pai</t>
    </rPh>
    <rPh sb="25" eb="26">
      <t>you'suo</t>
    </rPh>
    <rPh sb="27" eb="28">
      <t>tiao'zheng</t>
    </rPh>
    <rPh sb="30" eb="31">
      <t>bao'kuo</t>
    </rPh>
    <rPh sb="32" eb="33">
      <t>bu'fen</t>
    </rPh>
    <rPh sb="34" eb="35">
      <t>rne'yuan</t>
    </rPh>
    <rPh sb="36" eb="37">
      <t>bai'fang</t>
    </rPh>
    <rPh sb="38" eb="39">
      <t>dang'di</t>
    </rPh>
    <rPh sb="40" eb="41">
      <t>he'zuo</t>
    </rPh>
    <rPh sb="42" eb="43">
      <t>yuan'xiao</t>
    </rPh>
    <rPh sb="45" eb="46">
      <t>ji'gou</t>
    </rPh>
    <rPh sb="48" eb="49">
      <t>gong'si</t>
    </rPh>
    <rPh sb="50" eb="51">
      <t>deng</t>
    </rPh>
    <rPh sb="51" eb="52">
      <t>qing'kuang</t>
    </rPh>
    <rPh sb="54" eb="55">
      <t>zeng'jia</t>
    </rPh>
    <rPh sb="56" eb="57">
      <t>lin'shi</t>
    </rPh>
    <rPh sb="58" eb="59">
      <t>yong'che</t>
    </rPh>
    <rPh sb="60" eb="61">
      <t>xu'qiu</t>
    </rPh>
    <rPh sb="63" eb="64">
      <t>dao'zhi</t>
    </rPh>
    <rPh sb="65" eb="66">
      <t>fei'yong</t>
    </rPh>
    <rPh sb="67" eb="68">
      <t>zeng'jia</t>
    </rPh>
    <rPh sb="73" eb="74">
      <t>zeng'jia</t>
    </rPh>
    <rPh sb="75" eb="76">
      <t>bu'fen</t>
    </rPh>
    <rPh sb="77" eb="78">
      <t>bao'kuo</t>
    </rPh>
    <rPh sb="79" eb="80">
      <t>zeng'jia</t>
    </rPh>
    <rPh sb="81" eb="82">
      <t>quan'tian</t>
    </rPh>
    <rPh sb="83" eb="84">
      <t>shi'yong</t>
    </rPh>
    <rPh sb="85" eb="86">
      <t>che'lia</t>
    </rPh>
    <rPh sb="87" eb="88">
      <t>fei'yong</t>
    </rPh>
    <rPh sb="89" eb="90">
      <t>ji</t>
    </rPh>
    <rPh sb="90" eb="91">
      <t>bu'fen</t>
    </rPh>
    <rPh sb="92" eb="93">
      <t>yong'che</t>
    </rPh>
    <rPh sb="94" eb="95">
      <t>chao'hsi</t>
    </rPh>
    <rPh sb="96" eb="97">
      <t>fei'yong</t>
    </rPh>
    <phoneticPr fontId="1" type="noConversion"/>
  </si>
  <si>
    <t>其他新增（根据实际需求，增加部分费用）</t>
    <rPh sb="5" eb="6">
      <t>gen'ju</t>
    </rPh>
    <rPh sb="7" eb="8">
      <t>shi'ji</t>
    </rPh>
    <rPh sb="9" eb="10">
      <t>xu'qiu</t>
    </rPh>
    <rPh sb="12" eb="13">
      <t>zeng'jia</t>
    </rPh>
    <rPh sb="14" eb="15">
      <t>bu'fen</t>
    </rPh>
    <rPh sb="16" eb="17">
      <t>fei'yong</t>
    </rPh>
    <phoneticPr fontId="1" type="noConversion"/>
  </si>
  <si>
    <t>最终结算增加部分金额合计</t>
    <rPh sb="0" eb="1">
      <t>zui'zhong</t>
    </rPh>
    <rPh sb="2" eb="3">
      <t>jie'suan</t>
    </rPh>
    <rPh sb="4" eb="5">
      <t>zeng'jia</t>
    </rPh>
    <rPh sb="6" eb="7">
      <t>bu'fen</t>
    </rPh>
    <rPh sb="8" eb="9">
      <t>jin'e</t>
    </rPh>
    <rPh sb="10" eb="11">
      <t>he'ji</t>
    </rPh>
    <phoneticPr fontId="1" type="noConversion"/>
  </si>
  <si>
    <t>王霄、郑松山布里斯班-悉尼机票改签费</t>
    <rPh sb="0" eb="1">
      <t>wang'xiao</t>
    </rPh>
    <rPh sb="3" eb="4">
      <t>zheng'song'shan</t>
    </rPh>
    <rPh sb="6" eb="7">
      <t>bu'li'si'ban</t>
    </rPh>
    <rPh sb="11" eb="12">
      <t>xi'ni</t>
    </rPh>
    <rPh sb="13" eb="14">
      <t>ji'piao</t>
    </rPh>
    <rPh sb="15" eb="16">
      <t>gai'qian</t>
    </rPh>
    <rPh sb="17" eb="18">
      <t>fei</t>
    </rPh>
    <phoneticPr fontId="1" type="noConversion"/>
  </si>
  <si>
    <t>改期（增加）</t>
    <rPh sb="3" eb="4">
      <t>zeng'jia</t>
    </rPh>
    <phoneticPr fontId="1" type="noConversion"/>
  </si>
  <si>
    <t>所有人员在澳大利亚及新西兰期间保险费用</t>
    <rPh sb="0" eb="1">
      <t>suo'you</t>
    </rPh>
    <rPh sb="2" eb="3">
      <t>ren'yuan</t>
    </rPh>
    <rPh sb="4" eb="5">
      <t>zai</t>
    </rPh>
    <rPh sb="5" eb="6">
      <t>ao'da'li'ya</t>
    </rPh>
    <rPh sb="9" eb="10">
      <t>ji</t>
    </rPh>
    <rPh sb="10" eb="11">
      <t>xin'xi'lan</t>
    </rPh>
    <rPh sb="13" eb="14">
      <t>qi'jian</t>
    </rPh>
    <rPh sb="15" eb="16">
      <t>bao'xian</t>
    </rPh>
    <rPh sb="17" eb="18">
      <t>fei'yong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</si>
</sst>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.00;[Red]&quot;¥&quot;\-#,##0.00"/>
    <numFmt numFmtId="177" formatCode="_ &quot;¥&quot;* #,##0.00_ ;_ &quot;¥&quot;* \-#,##0.00_ ;_ &quot;¥&quot;* &quot;-&quot;??_ ;_ @_ "/>
    <numFmt numFmtId="178" formatCode="m&quot;月&quot;d&quot;日&quot;;@"/>
  </numFmts>
  <fonts count="16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0"/>
      <color theme="4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DengXian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2" fillId="5" borderId="1" xfId="0" applyNumberFormat="1" applyFont="1" applyFill="1" applyBorder="1" applyAlignment="1">
      <alignment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7" fontId="11" fillId="3" borderId="1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177" fontId="14" fillId="3" borderId="1" xfId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left" vertical="center" wrapText="1"/>
    </xf>
    <xf numFmtId="0" fontId="14" fillId="8" borderId="0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58" fontId="2" fillId="0" borderId="8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58" fontId="2" fillId="0" borderId="9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58" fontId="2" fillId="0" borderId="5" xfId="0" applyNumberFormat="1" applyFont="1" applyFill="1" applyBorder="1" applyAlignment="1">
      <alignment horizontal="center" vertical="center"/>
    </xf>
    <xf numFmtId="58" fontId="2" fillId="0" borderId="10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7" xfId="0" applyNumberFormat="1" applyFont="1" applyFill="1" applyBorder="1" applyAlignment="1">
      <alignment horizontal="center" vertical="center"/>
    </xf>
    <xf numFmtId="58" fontId="2" fillId="0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right" vertical="center"/>
    </xf>
    <xf numFmtId="176" fontId="10" fillId="8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right" vertical="center"/>
    </xf>
    <xf numFmtId="0" fontId="8" fillId="9" borderId="7" xfId="0" applyFont="1" applyFill="1" applyBorder="1" applyAlignment="1">
      <alignment horizontal="right" vertical="center"/>
    </xf>
    <xf numFmtId="0" fontId="8" fillId="9" borderId="6" xfId="0" applyFont="1" applyFill="1" applyBorder="1" applyAlignment="1">
      <alignment horizontal="right" vertical="center"/>
    </xf>
    <xf numFmtId="176" fontId="8" fillId="9" borderId="2" xfId="0" applyNumberFormat="1" applyFont="1" applyFill="1" applyBorder="1" applyAlignment="1">
      <alignment horizontal="center" vertical="center"/>
    </xf>
    <xf numFmtId="176" fontId="8" fillId="9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7" fontId="14" fillId="3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7" fontId="11" fillId="3" borderId="1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15" fillId="3" borderId="1" xfId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="80" zoomScaleNormal="80" zoomScalePageLayoutView="80" workbookViewId="0">
      <selection sqref="A1:G1"/>
    </sheetView>
  </sheetViews>
  <sheetFormatPr baseColWidth="10" defaultColWidth="8.83203125" defaultRowHeight="15" x14ac:dyDescent="0.2"/>
  <cols>
    <col min="1" max="1" width="6.83203125" style="1" customWidth="1"/>
    <col min="2" max="2" width="7.1640625" style="1" bestFit="1" customWidth="1"/>
    <col min="3" max="3" width="10.1640625" style="1" bestFit="1" customWidth="1"/>
    <col min="4" max="4" width="7" style="1" bestFit="1" customWidth="1"/>
    <col min="5" max="5" width="5.1640625" style="1" bestFit="1" customWidth="1"/>
    <col min="6" max="6" width="13.83203125" style="1" customWidth="1"/>
    <col min="7" max="7" width="27.5" style="1" customWidth="1"/>
    <col min="8" max="8" width="2.1640625" style="11" customWidth="1"/>
    <col min="9" max="9" width="7" style="1" bestFit="1" customWidth="1"/>
    <col min="10" max="10" width="7.1640625" style="1" bestFit="1" customWidth="1"/>
    <col min="11" max="11" width="10.33203125" style="1" bestFit="1" customWidth="1"/>
    <col min="12" max="12" width="7" style="1" bestFit="1" customWidth="1"/>
    <col min="13" max="13" width="5.1640625" style="1" bestFit="1" customWidth="1"/>
    <col min="14" max="14" width="11.5" style="1" bestFit="1" customWidth="1"/>
    <col min="15" max="15" width="38.6640625" style="1" customWidth="1"/>
    <col min="16" max="16384" width="8.83203125" style="1"/>
  </cols>
  <sheetData>
    <row r="1" spans="1:15" ht="28.5" customHeight="1" x14ac:dyDescent="0.2">
      <c r="A1" s="53" t="s">
        <v>78</v>
      </c>
      <c r="B1" s="53"/>
      <c r="C1" s="53"/>
      <c r="D1" s="53"/>
      <c r="E1" s="53"/>
      <c r="F1" s="53"/>
      <c r="G1" s="53"/>
      <c r="H1" s="21"/>
      <c r="I1" s="53" t="s">
        <v>79</v>
      </c>
      <c r="J1" s="53"/>
      <c r="K1" s="53"/>
      <c r="L1" s="53"/>
      <c r="M1" s="53"/>
      <c r="N1" s="53"/>
      <c r="O1" s="53"/>
    </row>
    <row r="2" spans="1:15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I2" s="10" t="s">
        <v>0</v>
      </c>
      <c r="J2" s="10" t="s">
        <v>1</v>
      </c>
      <c r="K2" s="10" t="s">
        <v>2</v>
      </c>
      <c r="L2" s="10" t="s">
        <v>3</v>
      </c>
      <c r="M2" s="10" t="s">
        <v>4</v>
      </c>
      <c r="N2" s="10" t="s">
        <v>5</v>
      </c>
      <c r="O2" s="10" t="s">
        <v>6</v>
      </c>
    </row>
    <row r="3" spans="1:15" ht="17" x14ac:dyDescent="0.2">
      <c r="A3" s="50" t="s">
        <v>120</v>
      </c>
      <c r="B3" s="50"/>
      <c r="C3" s="50"/>
      <c r="D3" s="50"/>
      <c r="E3" s="50"/>
      <c r="F3" s="50"/>
      <c r="G3" s="50"/>
      <c r="H3" s="12"/>
      <c r="I3" s="50" t="s">
        <v>120</v>
      </c>
      <c r="J3" s="50"/>
      <c r="K3" s="50"/>
      <c r="L3" s="50"/>
      <c r="M3" s="50"/>
      <c r="N3" s="50"/>
      <c r="O3" s="50"/>
    </row>
    <row r="4" spans="1:15" ht="25" customHeight="1" x14ac:dyDescent="0.2">
      <c r="A4" s="54" t="s">
        <v>21</v>
      </c>
      <c r="B4" s="2">
        <v>42948</v>
      </c>
      <c r="C4" s="3">
        <v>1422</v>
      </c>
      <c r="D4" s="8">
        <v>2</v>
      </c>
      <c r="E4" s="8">
        <v>1</v>
      </c>
      <c r="F4" s="3">
        <f t="shared" ref="F4:F13" si="0">C4*D4*E4</f>
        <v>2844</v>
      </c>
      <c r="G4" s="4" t="s">
        <v>8</v>
      </c>
      <c r="I4" s="54" t="s">
        <v>21</v>
      </c>
      <c r="J4" s="2">
        <v>42948</v>
      </c>
      <c r="K4" s="3">
        <v>1422</v>
      </c>
      <c r="L4" s="8">
        <v>2</v>
      </c>
      <c r="M4" s="8">
        <v>1</v>
      </c>
      <c r="N4" s="3">
        <f t="shared" ref="N4:N8" si="1">K4*L4*M4</f>
        <v>2844</v>
      </c>
      <c r="O4" s="4" t="s">
        <v>98</v>
      </c>
    </row>
    <row r="5" spans="1:15" ht="25" customHeight="1" x14ac:dyDescent="0.2">
      <c r="A5" s="54"/>
      <c r="B5" s="2">
        <v>42949</v>
      </c>
      <c r="C5" s="3">
        <v>1580</v>
      </c>
      <c r="D5" s="8">
        <v>1</v>
      </c>
      <c r="E5" s="8">
        <v>1</v>
      </c>
      <c r="F5" s="3">
        <f t="shared" si="0"/>
        <v>1580</v>
      </c>
      <c r="G5" s="4" t="s">
        <v>77</v>
      </c>
      <c r="I5" s="54"/>
      <c r="J5" s="2">
        <v>42949</v>
      </c>
      <c r="K5" s="3">
        <v>1880</v>
      </c>
      <c r="L5" s="8">
        <v>1</v>
      </c>
      <c r="M5" s="8">
        <v>1</v>
      </c>
      <c r="N5" s="3">
        <f t="shared" si="1"/>
        <v>1880</v>
      </c>
      <c r="O5" s="4" t="s">
        <v>22</v>
      </c>
    </row>
    <row r="6" spans="1:15" ht="25" customHeight="1" x14ac:dyDescent="0.2">
      <c r="A6" s="54"/>
      <c r="B6" s="2">
        <v>42950</v>
      </c>
      <c r="C6" s="3">
        <v>1580</v>
      </c>
      <c r="D6" s="8">
        <v>3</v>
      </c>
      <c r="E6" s="8">
        <v>1</v>
      </c>
      <c r="F6" s="3">
        <f t="shared" si="0"/>
        <v>4740</v>
      </c>
      <c r="G6" s="4" t="s">
        <v>7</v>
      </c>
      <c r="I6" s="54"/>
      <c r="J6" s="2">
        <v>42950</v>
      </c>
      <c r="K6" s="3">
        <v>1880</v>
      </c>
      <c r="L6" s="8">
        <v>3</v>
      </c>
      <c r="M6" s="8">
        <v>1</v>
      </c>
      <c r="N6" s="3">
        <f t="shared" si="1"/>
        <v>5640</v>
      </c>
      <c r="O6" s="4" t="s">
        <v>22</v>
      </c>
    </row>
    <row r="7" spans="1:15" ht="25" customHeight="1" x14ac:dyDescent="0.2">
      <c r="A7" s="54"/>
      <c r="B7" s="2">
        <v>42951</v>
      </c>
      <c r="C7" s="3">
        <v>1580</v>
      </c>
      <c r="D7" s="8">
        <v>3</v>
      </c>
      <c r="E7" s="8">
        <v>1</v>
      </c>
      <c r="F7" s="3">
        <f t="shared" si="0"/>
        <v>4740</v>
      </c>
      <c r="G7" s="4" t="s">
        <v>7</v>
      </c>
      <c r="I7" s="54"/>
      <c r="J7" s="2">
        <v>42951</v>
      </c>
      <c r="K7" s="3">
        <v>1880</v>
      </c>
      <c r="L7" s="8">
        <v>3</v>
      </c>
      <c r="M7" s="8">
        <v>1</v>
      </c>
      <c r="N7" s="3">
        <f t="shared" si="1"/>
        <v>5640</v>
      </c>
      <c r="O7" s="4" t="s">
        <v>22</v>
      </c>
    </row>
    <row r="8" spans="1:15" ht="25" customHeight="1" x14ac:dyDescent="0.2">
      <c r="A8" s="54"/>
      <c r="B8" s="2">
        <v>42952</v>
      </c>
      <c r="C8" s="3">
        <v>1580</v>
      </c>
      <c r="D8" s="8">
        <v>1</v>
      </c>
      <c r="E8" s="8">
        <v>1</v>
      </c>
      <c r="F8" s="3">
        <f t="shared" si="0"/>
        <v>1580</v>
      </c>
      <c r="G8" s="4" t="s">
        <v>7</v>
      </c>
      <c r="I8" s="54"/>
      <c r="J8" s="2">
        <v>42952</v>
      </c>
      <c r="K8" s="3">
        <v>1880</v>
      </c>
      <c r="L8" s="8">
        <v>1</v>
      </c>
      <c r="M8" s="8">
        <v>1</v>
      </c>
      <c r="N8" s="3">
        <f t="shared" si="1"/>
        <v>1880</v>
      </c>
      <c r="O8" s="4" t="s">
        <v>22</v>
      </c>
    </row>
    <row r="9" spans="1:15" ht="25" customHeight="1" x14ac:dyDescent="0.2">
      <c r="A9" s="54"/>
      <c r="B9" s="2">
        <v>42953</v>
      </c>
      <c r="C9" s="5">
        <v>1580</v>
      </c>
      <c r="D9" s="8">
        <v>1</v>
      </c>
      <c r="E9" s="8">
        <v>1</v>
      </c>
      <c r="F9" s="3">
        <f>C9*D9*E9</f>
        <v>1580</v>
      </c>
      <c r="G9" s="4" t="s">
        <v>7</v>
      </c>
      <c r="I9" s="54"/>
      <c r="J9" s="2">
        <v>42953</v>
      </c>
      <c r="K9" s="3">
        <v>1880</v>
      </c>
      <c r="L9" s="8">
        <v>1</v>
      </c>
      <c r="M9" s="8">
        <v>1</v>
      </c>
      <c r="N9" s="3">
        <f>K9*L9*M9</f>
        <v>1880</v>
      </c>
      <c r="O9" s="4" t="s">
        <v>82</v>
      </c>
    </row>
    <row r="10" spans="1:15" ht="25" customHeight="1" x14ac:dyDescent="0.2">
      <c r="A10" s="54" t="s">
        <v>20</v>
      </c>
      <c r="B10" s="2">
        <v>42949</v>
      </c>
      <c r="C10" s="3">
        <v>1400</v>
      </c>
      <c r="D10" s="8">
        <v>1</v>
      </c>
      <c r="E10" s="8">
        <v>1</v>
      </c>
      <c r="F10" s="3">
        <f t="shared" si="0"/>
        <v>1400</v>
      </c>
      <c r="G10" s="4" t="s">
        <v>12</v>
      </c>
      <c r="I10" s="54" t="s">
        <v>20</v>
      </c>
      <c r="J10" s="2">
        <v>42949</v>
      </c>
      <c r="K10" s="3">
        <v>1400</v>
      </c>
      <c r="L10" s="8">
        <v>1</v>
      </c>
      <c r="M10" s="8">
        <v>1</v>
      </c>
      <c r="N10" s="3">
        <f t="shared" ref="N10:N13" si="2">K10*L10*M10</f>
        <v>1400</v>
      </c>
      <c r="O10" s="4" t="s">
        <v>99</v>
      </c>
    </row>
    <row r="11" spans="1:15" ht="25" customHeight="1" x14ac:dyDescent="0.2">
      <c r="A11" s="55"/>
      <c r="B11" s="2">
        <v>42950</v>
      </c>
      <c r="C11" s="3">
        <v>1400</v>
      </c>
      <c r="D11" s="8">
        <v>1</v>
      </c>
      <c r="E11" s="8">
        <v>1</v>
      </c>
      <c r="F11" s="3">
        <f t="shared" si="0"/>
        <v>1400</v>
      </c>
      <c r="G11" s="4" t="s">
        <v>12</v>
      </c>
      <c r="I11" s="54"/>
      <c r="J11" s="2">
        <v>42950</v>
      </c>
      <c r="K11" s="3">
        <v>0</v>
      </c>
      <c r="L11" s="8">
        <v>1</v>
      </c>
      <c r="M11" s="8">
        <v>1</v>
      </c>
      <c r="N11" s="3">
        <f t="shared" si="2"/>
        <v>0</v>
      </c>
      <c r="O11" s="4" t="s">
        <v>121</v>
      </c>
    </row>
    <row r="12" spans="1:15" ht="25" customHeight="1" x14ac:dyDescent="0.2">
      <c r="A12" s="55"/>
      <c r="B12" s="2">
        <v>42952</v>
      </c>
      <c r="C12" s="3">
        <v>1400</v>
      </c>
      <c r="D12" s="8">
        <v>1</v>
      </c>
      <c r="E12" s="8">
        <v>1</v>
      </c>
      <c r="F12" s="3">
        <f t="shared" si="0"/>
        <v>1400</v>
      </c>
      <c r="G12" s="4" t="s">
        <v>12</v>
      </c>
      <c r="I12" s="54"/>
      <c r="J12" s="2">
        <v>42952</v>
      </c>
      <c r="K12" s="3">
        <v>0</v>
      </c>
      <c r="L12" s="8">
        <v>1</v>
      </c>
      <c r="M12" s="8">
        <v>1</v>
      </c>
      <c r="N12" s="3">
        <f t="shared" si="2"/>
        <v>0</v>
      </c>
      <c r="O12" s="4" t="s">
        <v>86</v>
      </c>
    </row>
    <row r="13" spans="1:15" ht="25" customHeight="1" x14ac:dyDescent="0.2">
      <c r="A13" s="8" t="s">
        <v>19</v>
      </c>
      <c r="B13" s="2">
        <v>42950</v>
      </c>
      <c r="C13" s="3">
        <v>10000</v>
      </c>
      <c r="D13" s="8">
        <v>1</v>
      </c>
      <c r="E13" s="8">
        <v>1</v>
      </c>
      <c r="F13" s="3">
        <f t="shared" si="0"/>
        <v>10000</v>
      </c>
      <c r="G13" s="4" t="s">
        <v>81</v>
      </c>
      <c r="I13" s="8" t="s">
        <v>19</v>
      </c>
      <c r="J13" s="2">
        <v>42950</v>
      </c>
      <c r="K13" s="3">
        <v>20000</v>
      </c>
      <c r="L13" s="8">
        <v>1</v>
      </c>
      <c r="M13" s="8">
        <v>1</v>
      </c>
      <c r="N13" s="3">
        <f t="shared" si="2"/>
        <v>20000</v>
      </c>
      <c r="O13" s="4" t="s">
        <v>85</v>
      </c>
    </row>
    <row r="14" spans="1:15" ht="16" x14ac:dyDescent="0.2">
      <c r="A14" s="51" t="s">
        <v>109</v>
      </c>
      <c r="B14" s="51"/>
      <c r="C14" s="51"/>
      <c r="D14" s="51"/>
      <c r="E14" s="51"/>
      <c r="F14" s="52">
        <f>SUM(F4:F13)</f>
        <v>31264</v>
      </c>
      <c r="G14" s="52"/>
      <c r="I14" s="51" t="s">
        <v>109</v>
      </c>
      <c r="J14" s="51"/>
      <c r="K14" s="51"/>
      <c r="L14" s="51"/>
      <c r="M14" s="51"/>
      <c r="N14" s="52">
        <f>SUM(N4:N13)</f>
        <v>41164</v>
      </c>
      <c r="O14" s="52"/>
    </row>
    <row r="15" spans="1:15" ht="55" customHeight="1" x14ac:dyDescent="0.2">
      <c r="A15" s="38" t="s">
        <v>122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17" x14ac:dyDescent="0.2">
      <c r="A16" s="50" t="s">
        <v>110</v>
      </c>
      <c r="B16" s="50"/>
      <c r="C16" s="50"/>
      <c r="D16" s="50"/>
      <c r="E16" s="50"/>
      <c r="F16" s="50"/>
      <c r="G16" s="50"/>
      <c r="H16" s="12"/>
      <c r="I16" s="50" t="s">
        <v>111</v>
      </c>
      <c r="J16" s="50"/>
      <c r="K16" s="50"/>
      <c r="L16" s="50"/>
      <c r="M16" s="50"/>
      <c r="N16" s="50"/>
      <c r="O16" s="50"/>
    </row>
    <row r="17" spans="1:15" ht="32" x14ac:dyDescent="0.2">
      <c r="A17" s="47">
        <v>42948</v>
      </c>
      <c r="B17" s="49"/>
      <c r="C17" s="16">
        <v>1580</v>
      </c>
      <c r="D17" s="15">
        <v>2</v>
      </c>
      <c r="E17" s="15">
        <v>1</v>
      </c>
      <c r="F17" s="17">
        <f>C17*D17*E17</f>
        <v>3160</v>
      </c>
      <c r="G17" s="18" t="s">
        <v>22</v>
      </c>
      <c r="I17" s="47">
        <v>42948</v>
      </c>
      <c r="J17" s="49"/>
      <c r="K17" s="16">
        <v>1880</v>
      </c>
      <c r="L17" s="15">
        <v>2</v>
      </c>
      <c r="M17" s="15">
        <v>1</v>
      </c>
      <c r="N17" s="17">
        <f>K17*L17*M17</f>
        <v>3760</v>
      </c>
      <c r="O17" s="19" t="s">
        <v>87</v>
      </c>
    </row>
    <row r="18" spans="1:15" ht="48" x14ac:dyDescent="0.2">
      <c r="A18" s="41">
        <v>42949</v>
      </c>
      <c r="B18" s="42"/>
      <c r="C18" s="36">
        <v>1580</v>
      </c>
      <c r="D18" s="37">
        <v>13</v>
      </c>
      <c r="E18" s="37">
        <v>1</v>
      </c>
      <c r="F18" s="36">
        <f t="shared" ref="F18:F56" si="3">C18*D18*E18</f>
        <v>20540</v>
      </c>
      <c r="G18" s="35" t="s">
        <v>22</v>
      </c>
      <c r="I18" s="41">
        <v>42949</v>
      </c>
      <c r="J18" s="42"/>
      <c r="K18" s="16">
        <v>1880</v>
      </c>
      <c r="L18" s="15">
        <v>7</v>
      </c>
      <c r="M18" s="15">
        <v>1</v>
      </c>
      <c r="N18" s="17">
        <f t="shared" ref="N18:N63" si="4">K18*L18*M18</f>
        <v>13160</v>
      </c>
      <c r="O18" s="19" t="s">
        <v>88</v>
      </c>
    </row>
    <row r="19" spans="1:15" ht="32" x14ac:dyDescent="0.2">
      <c r="A19" s="45"/>
      <c r="B19" s="46"/>
      <c r="C19" s="36"/>
      <c r="D19" s="37"/>
      <c r="E19" s="37"/>
      <c r="F19" s="36"/>
      <c r="G19" s="35"/>
      <c r="I19" s="45"/>
      <c r="J19" s="46"/>
      <c r="K19" s="16">
        <v>1980</v>
      </c>
      <c r="L19" s="15">
        <v>3</v>
      </c>
      <c r="M19" s="15">
        <v>1</v>
      </c>
      <c r="N19" s="17">
        <f t="shared" si="4"/>
        <v>5940</v>
      </c>
      <c r="O19" s="19" t="s">
        <v>89</v>
      </c>
    </row>
    <row r="20" spans="1:15" ht="48" x14ac:dyDescent="0.2">
      <c r="A20" s="41">
        <v>42950</v>
      </c>
      <c r="B20" s="42"/>
      <c r="C20" s="36">
        <v>1580</v>
      </c>
      <c r="D20" s="37">
        <v>13</v>
      </c>
      <c r="E20" s="37">
        <v>1</v>
      </c>
      <c r="F20" s="36">
        <f>C20*D20*E20</f>
        <v>20540</v>
      </c>
      <c r="G20" s="35" t="s">
        <v>22</v>
      </c>
      <c r="I20" s="41">
        <v>42950</v>
      </c>
      <c r="J20" s="42"/>
      <c r="K20" s="16">
        <v>1880</v>
      </c>
      <c r="L20" s="15">
        <v>7</v>
      </c>
      <c r="M20" s="15">
        <v>1</v>
      </c>
      <c r="N20" s="17">
        <f t="shared" si="4"/>
        <v>13160</v>
      </c>
      <c r="O20" s="19" t="s">
        <v>90</v>
      </c>
    </row>
    <row r="21" spans="1:15" ht="32" x14ac:dyDescent="0.2">
      <c r="A21" s="45"/>
      <c r="B21" s="46"/>
      <c r="C21" s="36"/>
      <c r="D21" s="37"/>
      <c r="E21" s="37"/>
      <c r="F21" s="36"/>
      <c r="G21" s="35"/>
      <c r="I21" s="45"/>
      <c r="J21" s="46"/>
      <c r="K21" s="16">
        <v>1980</v>
      </c>
      <c r="L21" s="15">
        <v>3</v>
      </c>
      <c r="M21" s="15">
        <v>1</v>
      </c>
      <c r="N21" s="17">
        <f t="shared" si="4"/>
        <v>5940</v>
      </c>
      <c r="O21" s="19" t="s">
        <v>89</v>
      </c>
    </row>
    <row r="22" spans="1:15" ht="48" x14ac:dyDescent="0.2">
      <c r="A22" s="41">
        <v>42951</v>
      </c>
      <c r="B22" s="42"/>
      <c r="C22" s="36">
        <v>1580</v>
      </c>
      <c r="D22" s="37">
        <v>13</v>
      </c>
      <c r="E22" s="37">
        <v>1</v>
      </c>
      <c r="F22" s="36">
        <f>C22*D22*E22</f>
        <v>20540</v>
      </c>
      <c r="G22" s="35" t="s">
        <v>22</v>
      </c>
      <c r="I22" s="41">
        <v>42951</v>
      </c>
      <c r="J22" s="42"/>
      <c r="K22" s="16">
        <v>1880</v>
      </c>
      <c r="L22" s="15">
        <v>7</v>
      </c>
      <c r="M22" s="15">
        <v>1</v>
      </c>
      <c r="N22" s="17">
        <f t="shared" si="4"/>
        <v>13160</v>
      </c>
      <c r="O22" s="19" t="s">
        <v>90</v>
      </c>
    </row>
    <row r="23" spans="1:15" ht="48" x14ac:dyDescent="0.2">
      <c r="A23" s="43"/>
      <c r="B23" s="44"/>
      <c r="C23" s="36"/>
      <c r="D23" s="37"/>
      <c r="E23" s="37"/>
      <c r="F23" s="36"/>
      <c r="G23" s="35"/>
      <c r="I23" s="43"/>
      <c r="J23" s="44"/>
      <c r="K23" s="16">
        <v>1980</v>
      </c>
      <c r="L23" s="15">
        <v>3</v>
      </c>
      <c r="M23" s="15">
        <v>1</v>
      </c>
      <c r="N23" s="17">
        <f t="shared" si="4"/>
        <v>5940</v>
      </c>
      <c r="O23" s="19" t="s">
        <v>91</v>
      </c>
    </row>
    <row r="24" spans="1:15" ht="32" x14ac:dyDescent="0.2">
      <c r="A24" s="45"/>
      <c r="B24" s="46"/>
      <c r="C24" s="36"/>
      <c r="D24" s="37"/>
      <c r="E24" s="37"/>
      <c r="F24" s="36"/>
      <c r="G24" s="35"/>
      <c r="I24" s="45"/>
      <c r="J24" s="46"/>
      <c r="K24" s="16">
        <v>1880</v>
      </c>
      <c r="L24" s="15">
        <v>1</v>
      </c>
      <c r="M24" s="15">
        <v>1</v>
      </c>
      <c r="N24" s="17">
        <f t="shared" si="4"/>
        <v>1880</v>
      </c>
      <c r="O24" s="19" t="s">
        <v>95</v>
      </c>
    </row>
    <row r="25" spans="1:15" ht="32" x14ac:dyDescent="0.2">
      <c r="A25" s="41">
        <v>42952</v>
      </c>
      <c r="B25" s="42"/>
      <c r="C25" s="36">
        <v>1580</v>
      </c>
      <c r="D25" s="37">
        <v>9</v>
      </c>
      <c r="E25" s="37">
        <v>1</v>
      </c>
      <c r="F25" s="36">
        <f t="shared" si="3"/>
        <v>14220</v>
      </c>
      <c r="G25" s="35" t="s">
        <v>22</v>
      </c>
      <c r="I25" s="41">
        <v>42952</v>
      </c>
      <c r="J25" s="42"/>
      <c r="K25" s="16">
        <v>1880</v>
      </c>
      <c r="L25" s="15">
        <v>4</v>
      </c>
      <c r="M25" s="15">
        <v>1</v>
      </c>
      <c r="N25" s="17">
        <f t="shared" si="4"/>
        <v>7520</v>
      </c>
      <c r="O25" s="19" t="s">
        <v>92</v>
      </c>
    </row>
    <row r="26" spans="1:15" ht="64" x14ac:dyDescent="0.2">
      <c r="A26" s="43"/>
      <c r="B26" s="44"/>
      <c r="C26" s="36"/>
      <c r="D26" s="37"/>
      <c r="E26" s="37"/>
      <c r="F26" s="36"/>
      <c r="G26" s="35"/>
      <c r="I26" s="43"/>
      <c r="J26" s="44"/>
      <c r="K26" s="16">
        <v>1980</v>
      </c>
      <c r="L26" s="15">
        <v>3</v>
      </c>
      <c r="M26" s="15">
        <v>1</v>
      </c>
      <c r="N26" s="17">
        <f t="shared" si="4"/>
        <v>5940</v>
      </c>
      <c r="O26" s="19" t="s">
        <v>93</v>
      </c>
    </row>
    <row r="27" spans="1:15" ht="32" x14ac:dyDescent="0.2">
      <c r="A27" s="43"/>
      <c r="B27" s="44"/>
      <c r="C27" s="16">
        <v>1720</v>
      </c>
      <c r="D27" s="15">
        <v>4</v>
      </c>
      <c r="E27" s="15">
        <v>1</v>
      </c>
      <c r="F27" s="17">
        <f t="shared" si="3"/>
        <v>6880</v>
      </c>
      <c r="G27" s="18" t="s">
        <v>9</v>
      </c>
      <c r="I27" s="43"/>
      <c r="J27" s="44"/>
      <c r="K27" s="16">
        <v>1920</v>
      </c>
      <c r="L27" s="15">
        <v>4</v>
      </c>
      <c r="M27" s="15">
        <v>1</v>
      </c>
      <c r="N27" s="17">
        <f t="shared" si="4"/>
        <v>7680</v>
      </c>
      <c r="O27" s="19" t="s">
        <v>94</v>
      </c>
    </row>
    <row r="28" spans="1:15" ht="32" x14ac:dyDescent="0.2">
      <c r="A28" s="45"/>
      <c r="B28" s="46"/>
      <c r="C28" s="47" t="s">
        <v>112</v>
      </c>
      <c r="D28" s="48"/>
      <c r="E28" s="48"/>
      <c r="F28" s="48"/>
      <c r="G28" s="49"/>
      <c r="I28" s="45"/>
      <c r="J28" s="46"/>
      <c r="K28" s="16">
        <v>1920</v>
      </c>
      <c r="L28" s="15">
        <v>1</v>
      </c>
      <c r="M28" s="15">
        <v>1</v>
      </c>
      <c r="N28" s="17">
        <f t="shared" si="4"/>
        <v>1920</v>
      </c>
      <c r="O28" s="19" t="s">
        <v>95</v>
      </c>
    </row>
    <row r="29" spans="1:15" ht="32" x14ac:dyDescent="0.2">
      <c r="A29" s="41">
        <v>42953</v>
      </c>
      <c r="B29" s="42"/>
      <c r="C29" s="36">
        <v>1600</v>
      </c>
      <c r="D29" s="37">
        <v>9</v>
      </c>
      <c r="E29" s="37">
        <v>1</v>
      </c>
      <c r="F29" s="36">
        <f>C29*D29*E29</f>
        <v>14400</v>
      </c>
      <c r="G29" s="35" t="s">
        <v>10</v>
      </c>
      <c r="I29" s="41">
        <v>42953</v>
      </c>
      <c r="J29" s="42"/>
      <c r="K29" s="16">
        <v>1700</v>
      </c>
      <c r="L29" s="15">
        <v>3</v>
      </c>
      <c r="M29" s="15">
        <v>1</v>
      </c>
      <c r="N29" s="17">
        <f t="shared" si="4"/>
        <v>5100</v>
      </c>
      <c r="O29" s="19" t="s">
        <v>96</v>
      </c>
    </row>
    <row r="30" spans="1:15" ht="32" x14ac:dyDescent="0.2">
      <c r="A30" s="45"/>
      <c r="B30" s="46"/>
      <c r="C30" s="36"/>
      <c r="D30" s="37"/>
      <c r="E30" s="37"/>
      <c r="F30" s="36"/>
      <c r="G30" s="35"/>
      <c r="I30" s="45"/>
      <c r="J30" s="46"/>
      <c r="K30" s="16">
        <v>1920</v>
      </c>
      <c r="L30" s="15">
        <v>3</v>
      </c>
      <c r="M30" s="15">
        <v>1</v>
      </c>
      <c r="N30" s="17">
        <f t="shared" si="4"/>
        <v>5760</v>
      </c>
      <c r="O30" s="19" t="s">
        <v>97</v>
      </c>
    </row>
    <row r="31" spans="1:15" ht="32" x14ac:dyDescent="0.2">
      <c r="A31" s="41">
        <v>42954</v>
      </c>
      <c r="B31" s="42"/>
      <c r="C31" s="36">
        <v>1600</v>
      </c>
      <c r="D31" s="37">
        <v>9</v>
      </c>
      <c r="E31" s="37">
        <v>1</v>
      </c>
      <c r="F31" s="36">
        <f t="shared" si="3"/>
        <v>14400</v>
      </c>
      <c r="G31" s="35" t="s">
        <v>10</v>
      </c>
      <c r="I31" s="41">
        <v>42954</v>
      </c>
      <c r="J31" s="42"/>
      <c r="K31" s="16">
        <v>1700</v>
      </c>
      <c r="L31" s="15">
        <v>3</v>
      </c>
      <c r="M31" s="15">
        <v>1</v>
      </c>
      <c r="N31" s="17">
        <f t="shared" si="4"/>
        <v>5100</v>
      </c>
      <c r="O31" s="19" t="s">
        <v>96</v>
      </c>
    </row>
    <row r="32" spans="1:15" ht="32" x14ac:dyDescent="0.2">
      <c r="A32" s="45"/>
      <c r="B32" s="46"/>
      <c r="C32" s="36"/>
      <c r="D32" s="37"/>
      <c r="E32" s="37"/>
      <c r="F32" s="36"/>
      <c r="G32" s="35"/>
      <c r="I32" s="45"/>
      <c r="J32" s="46"/>
      <c r="K32" s="16">
        <v>1920</v>
      </c>
      <c r="L32" s="15">
        <v>3</v>
      </c>
      <c r="M32" s="15">
        <v>1</v>
      </c>
      <c r="N32" s="17">
        <f t="shared" si="4"/>
        <v>5760</v>
      </c>
      <c r="O32" s="19" t="s">
        <v>97</v>
      </c>
    </row>
    <row r="33" spans="1:15" ht="32" x14ac:dyDescent="0.2">
      <c r="A33" s="41">
        <v>42955</v>
      </c>
      <c r="B33" s="42"/>
      <c r="C33" s="36">
        <v>1600</v>
      </c>
      <c r="D33" s="37">
        <v>9</v>
      </c>
      <c r="E33" s="37">
        <v>1</v>
      </c>
      <c r="F33" s="36">
        <f>C33*D33*E33</f>
        <v>14400</v>
      </c>
      <c r="G33" s="35" t="s">
        <v>10</v>
      </c>
      <c r="I33" s="41">
        <v>42955</v>
      </c>
      <c r="J33" s="42"/>
      <c r="K33" s="16">
        <v>1700</v>
      </c>
      <c r="L33" s="15">
        <v>3</v>
      </c>
      <c r="M33" s="15">
        <v>1</v>
      </c>
      <c r="N33" s="17">
        <f t="shared" si="4"/>
        <v>5100</v>
      </c>
      <c r="O33" s="19" t="s">
        <v>96</v>
      </c>
    </row>
    <row r="34" spans="1:15" ht="32" x14ac:dyDescent="0.2">
      <c r="A34" s="45"/>
      <c r="B34" s="46"/>
      <c r="C34" s="36"/>
      <c r="D34" s="37"/>
      <c r="E34" s="37"/>
      <c r="F34" s="36"/>
      <c r="G34" s="35"/>
      <c r="I34" s="45"/>
      <c r="J34" s="46"/>
      <c r="K34" s="16">
        <v>1920</v>
      </c>
      <c r="L34" s="15">
        <v>3</v>
      </c>
      <c r="M34" s="15">
        <v>1</v>
      </c>
      <c r="N34" s="17">
        <f t="shared" si="4"/>
        <v>5760</v>
      </c>
      <c r="O34" s="19" t="s">
        <v>97</v>
      </c>
    </row>
    <row r="35" spans="1:15" ht="16" x14ac:dyDescent="0.2">
      <c r="A35" s="51" t="s">
        <v>113</v>
      </c>
      <c r="B35" s="51"/>
      <c r="C35" s="51"/>
      <c r="D35" s="51"/>
      <c r="E35" s="51"/>
      <c r="F35" s="52">
        <f>SUM(F17:F34)</f>
        <v>129080</v>
      </c>
      <c r="G35" s="52"/>
      <c r="I35" s="51" t="s">
        <v>113</v>
      </c>
      <c r="J35" s="51"/>
      <c r="K35" s="51"/>
      <c r="L35" s="51"/>
      <c r="M35" s="51"/>
      <c r="N35" s="52">
        <f>SUM(N17:N34)</f>
        <v>118580</v>
      </c>
      <c r="O35" s="52"/>
    </row>
    <row r="36" spans="1:15" ht="43" customHeight="1" x14ac:dyDescent="0.2">
      <c r="A36" s="38" t="s">
        <v>123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</row>
    <row r="37" spans="1:15" ht="17" x14ac:dyDescent="0.2">
      <c r="A37" s="50" t="s">
        <v>114</v>
      </c>
      <c r="B37" s="50"/>
      <c r="C37" s="50"/>
      <c r="D37" s="50"/>
      <c r="E37" s="50"/>
      <c r="F37" s="50"/>
      <c r="G37" s="50"/>
      <c r="H37" s="12"/>
      <c r="I37" s="50" t="s">
        <v>114</v>
      </c>
      <c r="J37" s="50"/>
      <c r="K37" s="50"/>
      <c r="L37" s="50"/>
      <c r="M37" s="50"/>
      <c r="N37" s="50"/>
      <c r="O37" s="50"/>
    </row>
    <row r="38" spans="1:15" ht="32" x14ac:dyDescent="0.2">
      <c r="A38" s="41">
        <v>42948</v>
      </c>
      <c r="B38" s="42"/>
      <c r="C38" s="16">
        <v>1800</v>
      </c>
      <c r="D38" s="15">
        <v>1</v>
      </c>
      <c r="E38" s="15">
        <v>1</v>
      </c>
      <c r="F38" s="17">
        <f t="shared" si="3"/>
        <v>1800</v>
      </c>
      <c r="G38" s="18" t="s">
        <v>11</v>
      </c>
      <c r="I38" s="41">
        <v>42948</v>
      </c>
      <c r="J38" s="42"/>
      <c r="K38" s="16">
        <v>2200</v>
      </c>
      <c r="L38" s="15">
        <v>1</v>
      </c>
      <c r="M38" s="15">
        <v>1</v>
      </c>
      <c r="N38" s="17">
        <f t="shared" si="4"/>
        <v>2200</v>
      </c>
      <c r="O38" s="19" t="s">
        <v>128</v>
      </c>
    </row>
    <row r="39" spans="1:15" ht="32" x14ac:dyDescent="0.2">
      <c r="A39" s="45"/>
      <c r="B39" s="46"/>
      <c r="C39" s="16">
        <v>1400</v>
      </c>
      <c r="D39" s="15">
        <v>1</v>
      </c>
      <c r="E39" s="15">
        <v>1</v>
      </c>
      <c r="F39" s="17">
        <f t="shared" si="3"/>
        <v>1400</v>
      </c>
      <c r="G39" s="18" t="s">
        <v>12</v>
      </c>
      <c r="I39" s="45"/>
      <c r="J39" s="46"/>
      <c r="K39" s="16">
        <v>1400</v>
      </c>
      <c r="L39" s="15">
        <v>1</v>
      </c>
      <c r="M39" s="15">
        <v>1</v>
      </c>
      <c r="N39" s="17">
        <f t="shared" si="4"/>
        <v>1400</v>
      </c>
      <c r="O39" s="19" t="s">
        <v>100</v>
      </c>
    </row>
    <row r="40" spans="1:15" ht="32" x14ac:dyDescent="0.2">
      <c r="A40" s="41">
        <v>42949</v>
      </c>
      <c r="B40" s="42"/>
      <c r="C40" s="16">
        <v>1400</v>
      </c>
      <c r="D40" s="15">
        <v>1</v>
      </c>
      <c r="E40" s="15">
        <v>1</v>
      </c>
      <c r="F40" s="17">
        <f t="shared" si="3"/>
        <v>1400</v>
      </c>
      <c r="G40" s="18" t="s">
        <v>12</v>
      </c>
      <c r="I40" s="41">
        <v>42949</v>
      </c>
      <c r="J40" s="42"/>
      <c r="K40" s="16">
        <v>4500</v>
      </c>
      <c r="L40" s="15">
        <v>1</v>
      </c>
      <c r="M40" s="15">
        <v>1</v>
      </c>
      <c r="N40" s="17">
        <f t="shared" si="4"/>
        <v>4500</v>
      </c>
      <c r="O40" s="19" t="s">
        <v>107</v>
      </c>
    </row>
    <row r="41" spans="1:15" ht="32" x14ac:dyDescent="0.2">
      <c r="A41" s="45"/>
      <c r="B41" s="46"/>
      <c r="C41" s="16">
        <v>3000</v>
      </c>
      <c r="D41" s="15">
        <v>1</v>
      </c>
      <c r="E41" s="15">
        <v>1</v>
      </c>
      <c r="F41" s="17">
        <f t="shared" si="3"/>
        <v>3000</v>
      </c>
      <c r="G41" s="18" t="s">
        <v>13</v>
      </c>
      <c r="I41" s="45"/>
      <c r="J41" s="46"/>
      <c r="K41" s="16">
        <v>6000</v>
      </c>
      <c r="L41" s="15">
        <v>1</v>
      </c>
      <c r="M41" s="15">
        <v>1</v>
      </c>
      <c r="N41" s="17">
        <f t="shared" si="4"/>
        <v>6000</v>
      </c>
      <c r="O41" s="19" t="s">
        <v>129</v>
      </c>
    </row>
    <row r="42" spans="1:15" ht="25" customHeight="1" x14ac:dyDescent="0.2">
      <c r="A42" s="66" t="s">
        <v>119</v>
      </c>
      <c r="B42" s="67"/>
      <c r="C42" s="47" t="s">
        <v>112</v>
      </c>
      <c r="D42" s="48"/>
      <c r="E42" s="48"/>
      <c r="F42" s="48"/>
      <c r="G42" s="49"/>
      <c r="I42" s="47">
        <v>42950</v>
      </c>
      <c r="J42" s="49"/>
      <c r="K42" s="16">
        <v>4000</v>
      </c>
      <c r="L42" s="15">
        <v>1</v>
      </c>
      <c r="M42" s="15">
        <v>1</v>
      </c>
      <c r="N42" s="17">
        <f t="shared" si="4"/>
        <v>4000</v>
      </c>
      <c r="O42" s="20" t="s">
        <v>108</v>
      </c>
    </row>
    <row r="43" spans="1:15" ht="32" x14ac:dyDescent="0.2">
      <c r="A43" s="41">
        <v>42951</v>
      </c>
      <c r="B43" s="42"/>
      <c r="C43" s="36">
        <v>2800</v>
      </c>
      <c r="D43" s="37">
        <v>1</v>
      </c>
      <c r="E43" s="37">
        <v>1</v>
      </c>
      <c r="F43" s="36">
        <f>C43*D43*E43</f>
        <v>2800</v>
      </c>
      <c r="G43" s="35" t="s">
        <v>12</v>
      </c>
      <c r="I43" s="41">
        <v>42951</v>
      </c>
      <c r="J43" s="42"/>
      <c r="K43" s="16">
        <v>1400</v>
      </c>
      <c r="L43" s="15">
        <v>1</v>
      </c>
      <c r="M43" s="15">
        <v>1</v>
      </c>
      <c r="N43" s="17">
        <f t="shared" si="4"/>
        <v>1400</v>
      </c>
      <c r="O43" s="19" t="s">
        <v>101</v>
      </c>
    </row>
    <row r="44" spans="1:15" ht="25" customHeight="1" x14ac:dyDescent="0.2">
      <c r="A44" s="43"/>
      <c r="B44" s="44"/>
      <c r="C44" s="36"/>
      <c r="D44" s="37"/>
      <c r="E44" s="37"/>
      <c r="F44" s="36"/>
      <c r="G44" s="35"/>
      <c r="I44" s="43"/>
      <c r="J44" s="44"/>
      <c r="K44" s="16">
        <v>4000</v>
      </c>
      <c r="L44" s="15">
        <v>1</v>
      </c>
      <c r="M44" s="15">
        <v>1</v>
      </c>
      <c r="N44" s="17">
        <f t="shared" si="4"/>
        <v>4000</v>
      </c>
      <c r="O44" s="20" t="s">
        <v>83</v>
      </c>
    </row>
    <row r="45" spans="1:15" ht="25" customHeight="1" x14ac:dyDescent="0.2">
      <c r="A45" s="43"/>
      <c r="B45" s="44"/>
      <c r="C45" s="36"/>
      <c r="D45" s="37"/>
      <c r="E45" s="37"/>
      <c r="F45" s="36"/>
      <c r="G45" s="35"/>
      <c r="I45" s="43"/>
      <c r="J45" s="44"/>
      <c r="K45" s="16">
        <v>6000</v>
      </c>
      <c r="L45" s="15">
        <v>1</v>
      </c>
      <c r="M45" s="15">
        <v>1</v>
      </c>
      <c r="N45" s="17">
        <f t="shared" si="4"/>
        <v>6000</v>
      </c>
      <c r="O45" s="20" t="s">
        <v>125</v>
      </c>
    </row>
    <row r="46" spans="1:15" ht="32" x14ac:dyDescent="0.2">
      <c r="A46" s="45"/>
      <c r="B46" s="46"/>
      <c r="C46" s="36"/>
      <c r="D46" s="37"/>
      <c r="E46" s="37"/>
      <c r="F46" s="36"/>
      <c r="G46" s="35"/>
      <c r="I46" s="45"/>
      <c r="J46" s="46"/>
      <c r="K46" s="16">
        <v>1400</v>
      </c>
      <c r="L46" s="15">
        <v>1</v>
      </c>
      <c r="M46" s="15">
        <v>1</v>
      </c>
      <c r="N46" s="17">
        <f t="shared" si="4"/>
        <v>1400</v>
      </c>
      <c r="O46" s="19" t="s">
        <v>130</v>
      </c>
    </row>
    <row r="47" spans="1:15" ht="25" customHeight="1" x14ac:dyDescent="0.2">
      <c r="A47" s="41">
        <v>42952</v>
      </c>
      <c r="B47" s="42"/>
      <c r="C47" s="16">
        <v>2800</v>
      </c>
      <c r="D47" s="15">
        <v>1</v>
      </c>
      <c r="E47" s="15">
        <v>1</v>
      </c>
      <c r="F47" s="17">
        <f t="shared" si="3"/>
        <v>2800</v>
      </c>
      <c r="G47" s="18" t="s">
        <v>14</v>
      </c>
      <c r="I47" s="41">
        <v>42952</v>
      </c>
      <c r="J47" s="42"/>
      <c r="K47" s="16">
        <v>6000</v>
      </c>
      <c r="L47" s="15">
        <v>1</v>
      </c>
      <c r="M47" s="15">
        <v>1</v>
      </c>
      <c r="N47" s="17">
        <f t="shared" si="4"/>
        <v>6000</v>
      </c>
      <c r="O47" s="20" t="s">
        <v>84</v>
      </c>
    </row>
    <row r="48" spans="1:15" ht="32" x14ac:dyDescent="0.2">
      <c r="A48" s="43"/>
      <c r="B48" s="44"/>
      <c r="C48" s="16">
        <v>1400</v>
      </c>
      <c r="D48" s="15">
        <v>1</v>
      </c>
      <c r="E48" s="15">
        <v>1</v>
      </c>
      <c r="F48" s="17">
        <f t="shared" si="3"/>
        <v>1400</v>
      </c>
      <c r="G48" s="18" t="s">
        <v>12</v>
      </c>
      <c r="I48" s="43"/>
      <c r="J48" s="44"/>
      <c r="K48" s="16">
        <v>1400</v>
      </c>
      <c r="L48" s="15">
        <v>1</v>
      </c>
      <c r="M48" s="15">
        <v>1</v>
      </c>
      <c r="N48" s="17">
        <f t="shared" si="4"/>
        <v>1400</v>
      </c>
      <c r="O48" s="19" t="s">
        <v>131</v>
      </c>
    </row>
    <row r="49" spans="1:15" ht="48" x14ac:dyDescent="0.2">
      <c r="A49" s="45"/>
      <c r="B49" s="46"/>
      <c r="C49" s="16">
        <v>2800</v>
      </c>
      <c r="D49" s="15">
        <v>1</v>
      </c>
      <c r="E49" s="15">
        <v>1</v>
      </c>
      <c r="F49" s="17">
        <f t="shared" si="3"/>
        <v>2800</v>
      </c>
      <c r="G49" s="18" t="s">
        <v>15</v>
      </c>
      <c r="I49" s="45"/>
      <c r="J49" s="46"/>
      <c r="K49" s="16">
        <v>2800</v>
      </c>
      <c r="L49" s="15">
        <v>1</v>
      </c>
      <c r="M49" s="15">
        <v>1</v>
      </c>
      <c r="N49" s="17">
        <f t="shared" si="4"/>
        <v>2800</v>
      </c>
      <c r="O49" s="19" t="s">
        <v>106</v>
      </c>
    </row>
    <row r="50" spans="1:15" ht="32" x14ac:dyDescent="0.2">
      <c r="A50" s="41">
        <v>42953</v>
      </c>
      <c r="B50" s="42"/>
      <c r="C50" s="16">
        <v>2800</v>
      </c>
      <c r="D50" s="15">
        <v>1</v>
      </c>
      <c r="E50" s="15">
        <v>1</v>
      </c>
      <c r="F50" s="17">
        <f t="shared" si="3"/>
        <v>2800</v>
      </c>
      <c r="G50" s="18" t="s">
        <v>15</v>
      </c>
      <c r="I50" s="41">
        <v>42953</v>
      </c>
      <c r="J50" s="42"/>
      <c r="K50" s="16">
        <v>2800</v>
      </c>
      <c r="L50" s="15">
        <v>1</v>
      </c>
      <c r="M50" s="15">
        <v>1</v>
      </c>
      <c r="N50" s="17">
        <f t="shared" si="4"/>
        <v>2800</v>
      </c>
      <c r="O50" s="19" t="s">
        <v>132</v>
      </c>
    </row>
    <row r="51" spans="1:15" ht="48" x14ac:dyDescent="0.2">
      <c r="A51" s="43"/>
      <c r="B51" s="44"/>
      <c r="C51" s="16">
        <v>4000</v>
      </c>
      <c r="D51" s="15">
        <v>1</v>
      </c>
      <c r="E51" s="15">
        <v>1</v>
      </c>
      <c r="F51" s="17">
        <f t="shared" si="3"/>
        <v>4000</v>
      </c>
      <c r="G51" s="18" t="s">
        <v>16</v>
      </c>
      <c r="I51" s="43"/>
      <c r="J51" s="44"/>
      <c r="K51" s="16">
        <v>1400</v>
      </c>
      <c r="L51" s="15">
        <v>1</v>
      </c>
      <c r="M51" s="15">
        <v>1</v>
      </c>
      <c r="N51" s="17">
        <f t="shared" si="4"/>
        <v>1400</v>
      </c>
      <c r="O51" s="19" t="s">
        <v>133</v>
      </c>
    </row>
    <row r="52" spans="1:15" ht="25" customHeight="1" x14ac:dyDescent="0.2">
      <c r="A52" s="45"/>
      <c r="B52" s="46"/>
      <c r="C52" s="47" t="s">
        <v>112</v>
      </c>
      <c r="D52" s="48"/>
      <c r="E52" s="48"/>
      <c r="F52" s="48"/>
      <c r="G52" s="49"/>
      <c r="I52" s="45"/>
      <c r="J52" s="46"/>
      <c r="K52" s="16">
        <v>6000</v>
      </c>
      <c r="L52" s="15">
        <v>1</v>
      </c>
      <c r="M52" s="15">
        <v>1</v>
      </c>
      <c r="N52" s="17">
        <f t="shared" si="4"/>
        <v>6000</v>
      </c>
      <c r="O52" s="20" t="s">
        <v>126</v>
      </c>
    </row>
    <row r="53" spans="1:15" ht="32" x14ac:dyDescent="0.2">
      <c r="A53" s="41">
        <v>42954</v>
      </c>
      <c r="B53" s="42"/>
      <c r="C53" s="16">
        <v>1400</v>
      </c>
      <c r="D53" s="15">
        <v>1</v>
      </c>
      <c r="E53" s="15">
        <v>1</v>
      </c>
      <c r="F53" s="17">
        <f t="shared" si="3"/>
        <v>1400</v>
      </c>
      <c r="G53" s="18" t="s">
        <v>12</v>
      </c>
      <c r="I53" s="41">
        <v>42954</v>
      </c>
      <c r="J53" s="42"/>
      <c r="K53" s="16">
        <v>1400</v>
      </c>
      <c r="L53" s="15">
        <v>1</v>
      </c>
      <c r="M53" s="15">
        <v>1</v>
      </c>
      <c r="N53" s="17">
        <f t="shared" si="4"/>
        <v>1400</v>
      </c>
      <c r="O53" s="19" t="s">
        <v>134</v>
      </c>
    </row>
    <row r="54" spans="1:15" ht="25" customHeight="1" x14ac:dyDescent="0.2">
      <c r="A54" s="45"/>
      <c r="B54" s="46"/>
      <c r="C54" s="16">
        <v>2800</v>
      </c>
      <c r="D54" s="15">
        <v>1</v>
      </c>
      <c r="E54" s="15">
        <v>1</v>
      </c>
      <c r="F54" s="17">
        <f t="shared" si="3"/>
        <v>2800</v>
      </c>
      <c r="G54" s="18" t="s">
        <v>17</v>
      </c>
      <c r="I54" s="45"/>
      <c r="J54" s="46"/>
      <c r="K54" s="16">
        <v>3700</v>
      </c>
      <c r="L54" s="15">
        <v>1</v>
      </c>
      <c r="M54" s="15">
        <v>1</v>
      </c>
      <c r="N54" s="17">
        <f t="shared" si="4"/>
        <v>3700</v>
      </c>
      <c r="O54" s="20" t="s">
        <v>127</v>
      </c>
    </row>
    <row r="55" spans="1:15" ht="32" x14ac:dyDescent="0.2">
      <c r="A55" s="47">
        <v>42955</v>
      </c>
      <c r="B55" s="49"/>
      <c r="C55" s="16">
        <v>2800</v>
      </c>
      <c r="D55" s="15">
        <v>1</v>
      </c>
      <c r="E55" s="15">
        <v>1</v>
      </c>
      <c r="F55" s="17">
        <f t="shared" si="3"/>
        <v>2800</v>
      </c>
      <c r="G55" s="18" t="s">
        <v>17</v>
      </c>
      <c r="I55" s="47">
        <v>42955</v>
      </c>
      <c r="J55" s="49"/>
      <c r="K55" s="16">
        <v>2800</v>
      </c>
      <c r="L55" s="15">
        <v>1</v>
      </c>
      <c r="M55" s="15">
        <v>1</v>
      </c>
      <c r="N55" s="17">
        <f t="shared" si="4"/>
        <v>2800</v>
      </c>
      <c r="O55" s="19" t="s">
        <v>135</v>
      </c>
    </row>
    <row r="56" spans="1:15" ht="32" x14ac:dyDescent="0.2">
      <c r="A56" s="47">
        <v>42956</v>
      </c>
      <c r="B56" s="49"/>
      <c r="C56" s="16">
        <v>1600</v>
      </c>
      <c r="D56" s="15">
        <v>1</v>
      </c>
      <c r="E56" s="15">
        <v>2</v>
      </c>
      <c r="F56" s="17">
        <f t="shared" si="3"/>
        <v>3200</v>
      </c>
      <c r="G56" s="18" t="s">
        <v>18</v>
      </c>
      <c r="I56" s="47">
        <v>42956</v>
      </c>
      <c r="J56" s="49"/>
      <c r="K56" s="16">
        <v>1600</v>
      </c>
      <c r="L56" s="15">
        <v>1</v>
      </c>
      <c r="M56" s="15">
        <v>2</v>
      </c>
      <c r="N56" s="17">
        <f t="shared" si="4"/>
        <v>3200</v>
      </c>
      <c r="O56" s="19" t="s">
        <v>105</v>
      </c>
    </row>
    <row r="57" spans="1:15" ht="16" x14ac:dyDescent="0.2">
      <c r="A57" s="51" t="s">
        <v>124</v>
      </c>
      <c r="B57" s="51"/>
      <c r="C57" s="51"/>
      <c r="D57" s="51"/>
      <c r="E57" s="51"/>
      <c r="F57" s="52">
        <f>SUM(F38:F56)</f>
        <v>34400</v>
      </c>
      <c r="G57" s="52"/>
      <c r="I57" s="51" t="s">
        <v>124</v>
      </c>
      <c r="J57" s="51"/>
      <c r="K57" s="51"/>
      <c r="L57" s="51"/>
      <c r="M57" s="51"/>
      <c r="N57" s="52">
        <f>SUM(N38:N56)</f>
        <v>62400</v>
      </c>
      <c r="O57" s="52"/>
    </row>
    <row r="58" spans="1:15" ht="65" customHeight="1" x14ac:dyDescent="0.2">
      <c r="A58" s="38" t="s">
        <v>136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</row>
    <row r="59" spans="1:15" ht="17" x14ac:dyDescent="0.2">
      <c r="A59" s="61" t="s">
        <v>117</v>
      </c>
      <c r="B59" s="62"/>
      <c r="C59" s="62"/>
      <c r="D59" s="62"/>
      <c r="E59" s="63"/>
      <c r="F59" s="64">
        <f>F14+F35+F57</f>
        <v>194744</v>
      </c>
      <c r="G59" s="65"/>
      <c r="I59" s="56" t="s">
        <v>137</v>
      </c>
      <c r="J59" s="57"/>
      <c r="K59" s="57"/>
      <c r="L59" s="57"/>
      <c r="M59" s="57"/>
      <c r="N59" s="57"/>
      <c r="O59" s="58"/>
    </row>
    <row r="60" spans="1:15" ht="32" x14ac:dyDescent="0.2">
      <c r="A60" s="61" t="s">
        <v>118</v>
      </c>
      <c r="B60" s="62"/>
      <c r="C60" s="62"/>
      <c r="D60" s="62"/>
      <c r="E60" s="63"/>
      <c r="F60" s="64">
        <v>194000</v>
      </c>
      <c r="G60" s="65"/>
      <c r="I60" s="59">
        <v>1</v>
      </c>
      <c r="J60" s="60"/>
      <c r="K60" s="6">
        <v>128</v>
      </c>
      <c r="L60" s="9">
        <v>1</v>
      </c>
      <c r="M60" s="9">
        <v>1</v>
      </c>
      <c r="N60" s="7">
        <f t="shared" si="4"/>
        <v>128</v>
      </c>
      <c r="O60" s="14" t="s">
        <v>102</v>
      </c>
    </row>
    <row r="61" spans="1:15" ht="25" customHeight="1" x14ac:dyDescent="0.2">
      <c r="I61" s="59">
        <v>2</v>
      </c>
      <c r="J61" s="60"/>
      <c r="K61" s="6">
        <v>12</v>
      </c>
      <c r="L61" s="9">
        <v>100</v>
      </c>
      <c r="M61" s="9">
        <v>1</v>
      </c>
      <c r="N61" s="7">
        <f t="shared" si="4"/>
        <v>1200</v>
      </c>
      <c r="O61" s="13" t="s">
        <v>103</v>
      </c>
    </row>
    <row r="62" spans="1:15" ht="32" x14ac:dyDescent="0.2">
      <c r="I62" s="59">
        <v>3</v>
      </c>
      <c r="J62" s="60"/>
      <c r="K62" s="6">
        <v>3000</v>
      </c>
      <c r="L62" s="9">
        <v>1</v>
      </c>
      <c r="M62" s="9">
        <v>1</v>
      </c>
      <c r="N62" s="7">
        <f t="shared" si="4"/>
        <v>3000</v>
      </c>
      <c r="O62" s="14" t="s">
        <v>104</v>
      </c>
    </row>
    <row r="63" spans="1:15" ht="16" x14ac:dyDescent="0.2">
      <c r="I63" s="33">
        <v>4</v>
      </c>
      <c r="J63" s="34"/>
      <c r="K63" s="6">
        <v>1000</v>
      </c>
      <c r="L63" s="9">
        <v>13</v>
      </c>
      <c r="M63" s="9">
        <v>1</v>
      </c>
      <c r="N63" s="7">
        <f t="shared" si="4"/>
        <v>13000</v>
      </c>
      <c r="O63" s="14" t="s">
        <v>141</v>
      </c>
    </row>
    <row r="64" spans="1:15" ht="16" x14ac:dyDescent="0.2">
      <c r="I64" s="51" t="s">
        <v>115</v>
      </c>
      <c r="J64" s="51"/>
      <c r="K64" s="51"/>
      <c r="L64" s="51"/>
      <c r="M64" s="51"/>
      <c r="N64" s="52">
        <f>SUM(N60:N63)</f>
        <v>17328</v>
      </c>
      <c r="O64" s="52"/>
    </row>
    <row r="65" spans="9:15" ht="16" x14ac:dyDescent="0.2">
      <c r="I65" s="61" t="s">
        <v>116</v>
      </c>
      <c r="J65" s="62"/>
      <c r="K65" s="62"/>
      <c r="L65" s="62"/>
      <c r="M65" s="63"/>
      <c r="N65" s="64">
        <f>N14+N35+N57+N64</f>
        <v>239472</v>
      </c>
      <c r="O65" s="65"/>
    </row>
    <row r="66" spans="9:15" ht="16" x14ac:dyDescent="0.2">
      <c r="I66" s="61" t="s">
        <v>138</v>
      </c>
      <c r="J66" s="62"/>
      <c r="K66" s="62"/>
      <c r="L66" s="62"/>
      <c r="M66" s="63"/>
      <c r="N66" s="64">
        <f>N65-F60</f>
        <v>45472</v>
      </c>
      <c r="O66" s="65"/>
    </row>
    <row r="67" spans="9:15" ht="25" customHeight="1" x14ac:dyDescent="0.2"/>
    <row r="68" spans="9:15" ht="25" customHeight="1" x14ac:dyDescent="0.2"/>
    <row r="69" spans="9:15" ht="16" customHeight="1" x14ac:dyDescent="0.2"/>
  </sheetData>
  <mergeCells count="118">
    <mergeCell ref="F43:F46"/>
    <mergeCell ref="N65:O65"/>
    <mergeCell ref="N66:O66"/>
    <mergeCell ref="I17:J17"/>
    <mergeCell ref="I18:J19"/>
    <mergeCell ref="I20:J21"/>
    <mergeCell ref="I22:J24"/>
    <mergeCell ref="I25:J28"/>
    <mergeCell ref="I29:J30"/>
    <mergeCell ref="I31:J32"/>
    <mergeCell ref="I33:J34"/>
    <mergeCell ref="I65:M65"/>
    <mergeCell ref="I66:M66"/>
    <mergeCell ref="I38:J39"/>
    <mergeCell ref="I40:J41"/>
    <mergeCell ref="I42:J42"/>
    <mergeCell ref="I43:J46"/>
    <mergeCell ref="I47:J49"/>
    <mergeCell ref="I50:J52"/>
    <mergeCell ref="I53:J54"/>
    <mergeCell ref="I55:J55"/>
    <mergeCell ref="I56:J56"/>
    <mergeCell ref="N57:O57"/>
    <mergeCell ref="I64:M64"/>
    <mergeCell ref="N64:O64"/>
    <mergeCell ref="I59:O59"/>
    <mergeCell ref="I60:J60"/>
    <mergeCell ref="I61:J61"/>
    <mergeCell ref="I62:J62"/>
    <mergeCell ref="I35:M35"/>
    <mergeCell ref="C20:C21"/>
    <mergeCell ref="D20:D21"/>
    <mergeCell ref="A59:E59"/>
    <mergeCell ref="A60:E60"/>
    <mergeCell ref="F59:G59"/>
    <mergeCell ref="F60:G60"/>
    <mergeCell ref="A57:E57"/>
    <mergeCell ref="F57:G57"/>
    <mergeCell ref="I57:M57"/>
    <mergeCell ref="C52:G52"/>
    <mergeCell ref="A53:B54"/>
    <mergeCell ref="A55:B55"/>
    <mergeCell ref="A56:B56"/>
    <mergeCell ref="A38:B39"/>
    <mergeCell ref="A40:B41"/>
    <mergeCell ref="A42:B42"/>
    <mergeCell ref="C42:G42"/>
    <mergeCell ref="A43:B46"/>
    <mergeCell ref="A47:B49"/>
    <mergeCell ref="A50:B52"/>
    <mergeCell ref="C43:C46"/>
    <mergeCell ref="D43:D46"/>
    <mergeCell ref="E43:E46"/>
    <mergeCell ref="A1:G1"/>
    <mergeCell ref="A4:A9"/>
    <mergeCell ref="A10:A12"/>
    <mergeCell ref="I4:I9"/>
    <mergeCell ref="I10:I12"/>
    <mergeCell ref="I1:O1"/>
    <mergeCell ref="A37:G37"/>
    <mergeCell ref="I37:O37"/>
    <mergeCell ref="N35:O35"/>
    <mergeCell ref="A35:E35"/>
    <mergeCell ref="F35:G35"/>
    <mergeCell ref="A29:B30"/>
    <mergeCell ref="A31:B32"/>
    <mergeCell ref="A33:B34"/>
    <mergeCell ref="A16:G16"/>
    <mergeCell ref="I16:O16"/>
    <mergeCell ref="A17:B17"/>
    <mergeCell ref="A18:B19"/>
    <mergeCell ref="A20:B21"/>
    <mergeCell ref="A3:G3"/>
    <mergeCell ref="D25:D26"/>
    <mergeCell ref="E25:E26"/>
    <mergeCell ref="F25:F26"/>
    <mergeCell ref="I3:O3"/>
    <mergeCell ref="A14:E14"/>
    <mergeCell ref="F14:G14"/>
    <mergeCell ref="I14:M14"/>
    <mergeCell ref="N14:O14"/>
    <mergeCell ref="E18:E19"/>
    <mergeCell ref="F22:F24"/>
    <mergeCell ref="G22:G24"/>
    <mergeCell ref="C25:C26"/>
    <mergeCell ref="A22:B24"/>
    <mergeCell ref="G25:G26"/>
    <mergeCell ref="C22:C24"/>
    <mergeCell ref="D22:D24"/>
    <mergeCell ref="E22:E24"/>
    <mergeCell ref="C18:C19"/>
    <mergeCell ref="D18:D19"/>
    <mergeCell ref="F18:F19"/>
    <mergeCell ref="G18:G19"/>
    <mergeCell ref="G43:G46"/>
    <mergeCell ref="C33:C34"/>
    <mergeCell ref="D33:D34"/>
    <mergeCell ref="E33:E34"/>
    <mergeCell ref="A15:O15"/>
    <mergeCell ref="A36:O36"/>
    <mergeCell ref="A58:O58"/>
    <mergeCell ref="C29:C30"/>
    <mergeCell ref="D29:D30"/>
    <mergeCell ref="E29:E30"/>
    <mergeCell ref="F29:F30"/>
    <mergeCell ref="G29:G30"/>
    <mergeCell ref="A25:B28"/>
    <mergeCell ref="C28:G28"/>
    <mergeCell ref="F33:F34"/>
    <mergeCell ref="G33:G34"/>
    <mergeCell ref="C31:C32"/>
    <mergeCell ref="D31:D32"/>
    <mergeCell ref="E31:E32"/>
    <mergeCell ref="F31:F32"/>
    <mergeCell ref="G31:G32"/>
    <mergeCell ref="E20:E21"/>
    <mergeCell ref="F20:F21"/>
    <mergeCell ref="G20:G21"/>
  </mergeCells>
  <phoneticPr fontId="1" type="noConversion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topLeftCell="A33" workbookViewId="0">
      <selection activeCell="J42" sqref="J42:J49"/>
    </sheetView>
  </sheetViews>
  <sheetFormatPr baseColWidth="10" defaultColWidth="8.83203125" defaultRowHeight="17" x14ac:dyDescent="0.2"/>
  <cols>
    <col min="1" max="1" width="4.6640625" style="22" bestFit="1" customWidth="1"/>
    <col min="2" max="2" width="11.1640625" style="22" customWidth="1"/>
    <col min="3" max="4" width="18.83203125" style="22" bestFit="1" customWidth="1"/>
    <col min="5" max="5" width="13.6640625" style="22" bestFit="1" customWidth="1"/>
    <col min="6" max="6" width="15.33203125" style="22" bestFit="1" customWidth="1"/>
    <col min="7" max="7" width="11.33203125" style="25" bestFit="1" customWidth="1"/>
    <col min="8" max="9" width="4.6640625" style="22" bestFit="1" customWidth="1"/>
    <col min="10" max="10" width="12.6640625" style="25" bestFit="1" customWidth="1"/>
    <col min="11" max="16384" width="8.83203125" style="22"/>
  </cols>
  <sheetData>
    <row r="1" spans="1:13" x14ac:dyDescent="0.2">
      <c r="A1" s="68" t="s">
        <v>23</v>
      </c>
      <c r="B1" s="68" t="s">
        <v>76</v>
      </c>
      <c r="C1" s="68"/>
      <c r="D1" s="68"/>
      <c r="E1" s="68"/>
      <c r="F1" s="68"/>
      <c r="G1" s="68"/>
      <c r="H1" s="68"/>
      <c r="I1" s="68"/>
      <c r="J1" s="68"/>
    </row>
    <row r="2" spans="1:13" x14ac:dyDescent="0.2">
      <c r="A2" s="68"/>
      <c r="B2" s="28"/>
      <c r="C2" s="28"/>
      <c r="D2" s="28"/>
      <c r="E2" s="28"/>
      <c r="F2" s="28"/>
      <c r="G2" s="68" t="s">
        <v>80</v>
      </c>
      <c r="H2" s="68"/>
      <c r="I2" s="68"/>
      <c r="J2" s="68"/>
    </row>
    <row r="3" spans="1:13" x14ac:dyDescent="0.2">
      <c r="A3" s="68"/>
      <c r="B3" s="29" t="s">
        <v>24</v>
      </c>
      <c r="C3" s="29" t="s">
        <v>25</v>
      </c>
      <c r="D3" s="29" t="s">
        <v>26</v>
      </c>
      <c r="E3" s="30" t="s">
        <v>27</v>
      </c>
      <c r="F3" s="29" t="s">
        <v>28</v>
      </c>
      <c r="G3" s="31" t="s">
        <v>29</v>
      </c>
      <c r="H3" s="29" t="s">
        <v>73</v>
      </c>
      <c r="I3" s="29" t="s">
        <v>74</v>
      </c>
      <c r="J3" s="31" t="s">
        <v>30</v>
      </c>
    </row>
    <row r="4" spans="1:13" x14ac:dyDescent="0.2">
      <c r="A4" s="74">
        <v>1</v>
      </c>
      <c r="B4" s="77" t="s">
        <v>31</v>
      </c>
      <c r="C4" s="77" t="s">
        <v>32</v>
      </c>
      <c r="D4" s="80" t="s">
        <v>33</v>
      </c>
      <c r="E4" s="84" t="s">
        <v>34</v>
      </c>
      <c r="F4" s="80" t="s">
        <v>35</v>
      </c>
      <c r="G4" s="81">
        <v>35230</v>
      </c>
      <c r="H4" s="72">
        <v>2</v>
      </c>
      <c r="I4" s="72">
        <v>1</v>
      </c>
      <c r="J4" s="85">
        <f>G4*H4*1</f>
        <v>70460</v>
      </c>
    </row>
    <row r="5" spans="1:13" x14ac:dyDescent="0.2">
      <c r="A5" s="74"/>
      <c r="B5" s="77"/>
      <c r="C5" s="77"/>
      <c r="D5" s="80"/>
      <c r="E5" s="84"/>
      <c r="F5" s="80"/>
      <c r="G5" s="81"/>
      <c r="H5" s="72"/>
      <c r="I5" s="72"/>
      <c r="J5" s="86"/>
    </row>
    <row r="6" spans="1:13" x14ac:dyDescent="0.2">
      <c r="A6" s="74"/>
      <c r="B6" s="77"/>
      <c r="C6" s="77" t="s">
        <v>33</v>
      </c>
      <c r="D6" s="80" t="s">
        <v>36</v>
      </c>
      <c r="E6" s="84" t="s">
        <v>37</v>
      </c>
      <c r="F6" s="80" t="s">
        <v>38</v>
      </c>
      <c r="G6" s="81"/>
      <c r="H6" s="72"/>
      <c r="I6" s="72"/>
      <c r="J6" s="86"/>
    </row>
    <row r="7" spans="1:13" x14ac:dyDescent="0.2">
      <c r="A7" s="74"/>
      <c r="B7" s="77"/>
      <c r="C7" s="77"/>
      <c r="D7" s="80"/>
      <c r="E7" s="84"/>
      <c r="F7" s="80"/>
      <c r="G7" s="81"/>
      <c r="H7" s="72"/>
      <c r="I7" s="72"/>
      <c r="J7" s="86"/>
    </row>
    <row r="8" spans="1:13" x14ac:dyDescent="0.2">
      <c r="A8" s="74"/>
      <c r="B8" s="77" t="s">
        <v>39</v>
      </c>
      <c r="C8" s="77" t="s">
        <v>40</v>
      </c>
      <c r="D8" s="80" t="s">
        <v>41</v>
      </c>
      <c r="E8" s="84" t="s">
        <v>42</v>
      </c>
      <c r="F8" s="80" t="s">
        <v>43</v>
      </c>
      <c r="G8" s="81"/>
      <c r="H8" s="72"/>
      <c r="I8" s="72"/>
      <c r="J8" s="86"/>
    </row>
    <row r="9" spans="1:13" x14ac:dyDescent="0.2">
      <c r="A9" s="74"/>
      <c r="B9" s="77"/>
      <c r="C9" s="77"/>
      <c r="D9" s="80"/>
      <c r="E9" s="84"/>
      <c r="F9" s="80"/>
      <c r="G9" s="81"/>
      <c r="H9" s="72"/>
      <c r="I9" s="72"/>
      <c r="J9" s="86"/>
    </row>
    <row r="10" spans="1:13" x14ac:dyDescent="0.2">
      <c r="A10" s="74"/>
      <c r="B10" s="77" t="s">
        <v>44</v>
      </c>
      <c r="C10" s="77" t="s">
        <v>41</v>
      </c>
      <c r="D10" s="80" t="s">
        <v>33</v>
      </c>
      <c r="E10" s="82" t="s">
        <v>45</v>
      </c>
      <c r="F10" s="80" t="s">
        <v>46</v>
      </c>
      <c r="G10" s="81"/>
      <c r="H10" s="72"/>
      <c r="I10" s="72"/>
      <c r="J10" s="86"/>
      <c r="M10" s="23"/>
    </row>
    <row r="11" spans="1:13" x14ac:dyDescent="0.2">
      <c r="A11" s="74"/>
      <c r="B11" s="77"/>
      <c r="C11" s="77"/>
      <c r="D11" s="80"/>
      <c r="E11" s="82"/>
      <c r="F11" s="80"/>
      <c r="G11" s="81"/>
      <c r="H11" s="72"/>
      <c r="I11" s="72"/>
      <c r="J11" s="86"/>
    </row>
    <row r="12" spans="1:13" x14ac:dyDescent="0.2">
      <c r="A12" s="74"/>
      <c r="B12" s="77"/>
      <c r="C12" s="77" t="s">
        <v>33</v>
      </c>
      <c r="D12" s="80" t="s">
        <v>32</v>
      </c>
      <c r="E12" s="82" t="s">
        <v>47</v>
      </c>
      <c r="F12" s="80" t="s">
        <v>48</v>
      </c>
      <c r="G12" s="81"/>
      <c r="H12" s="72"/>
      <c r="I12" s="72"/>
      <c r="J12" s="86"/>
    </row>
    <row r="13" spans="1:13" x14ac:dyDescent="0.2">
      <c r="A13" s="74"/>
      <c r="B13" s="77"/>
      <c r="C13" s="77"/>
      <c r="D13" s="80"/>
      <c r="E13" s="82"/>
      <c r="F13" s="80"/>
      <c r="G13" s="81"/>
      <c r="H13" s="72"/>
      <c r="I13" s="72"/>
      <c r="J13" s="86"/>
    </row>
    <row r="14" spans="1:13" x14ac:dyDescent="0.2">
      <c r="A14" s="74">
        <v>2</v>
      </c>
      <c r="B14" s="74" t="s">
        <v>31</v>
      </c>
      <c r="C14" s="74" t="s">
        <v>32</v>
      </c>
      <c r="D14" s="74" t="s">
        <v>33</v>
      </c>
      <c r="E14" s="84" t="s">
        <v>34</v>
      </c>
      <c r="F14" s="80" t="s">
        <v>35</v>
      </c>
      <c r="G14" s="76">
        <v>11231</v>
      </c>
      <c r="H14" s="69">
        <v>2</v>
      </c>
      <c r="I14" s="69">
        <v>1</v>
      </c>
      <c r="J14" s="76">
        <f>G14*H14*I14</f>
        <v>22462</v>
      </c>
    </row>
    <row r="15" spans="1:13" x14ac:dyDescent="0.2">
      <c r="A15" s="74"/>
      <c r="B15" s="74"/>
      <c r="C15" s="74"/>
      <c r="D15" s="74"/>
      <c r="E15" s="84"/>
      <c r="F15" s="80"/>
      <c r="G15" s="76"/>
      <c r="H15" s="69"/>
      <c r="I15" s="69"/>
      <c r="J15" s="76"/>
    </row>
    <row r="16" spans="1:13" x14ac:dyDescent="0.2">
      <c r="A16" s="74"/>
      <c r="B16" s="74"/>
      <c r="C16" s="74" t="s">
        <v>33</v>
      </c>
      <c r="D16" s="74" t="s">
        <v>36</v>
      </c>
      <c r="E16" s="84" t="s">
        <v>37</v>
      </c>
      <c r="F16" s="80" t="s">
        <v>38</v>
      </c>
      <c r="G16" s="76"/>
      <c r="H16" s="69"/>
      <c r="I16" s="69"/>
      <c r="J16" s="76"/>
    </row>
    <row r="17" spans="1:10" x14ac:dyDescent="0.2">
      <c r="A17" s="74"/>
      <c r="B17" s="74"/>
      <c r="C17" s="74"/>
      <c r="D17" s="74"/>
      <c r="E17" s="84"/>
      <c r="F17" s="80"/>
      <c r="G17" s="76"/>
      <c r="H17" s="69"/>
      <c r="I17" s="69"/>
      <c r="J17" s="76"/>
    </row>
    <row r="18" spans="1:10" x14ac:dyDescent="0.2">
      <c r="A18" s="74"/>
      <c r="B18" s="74" t="s">
        <v>39</v>
      </c>
      <c r="C18" s="74" t="s">
        <v>40</v>
      </c>
      <c r="D18" s="74" t="s">
        <v>41</v>
      </c>
      <c r="E18" s="84" t="s">
        <v>42</v>
      </c>
      <c r="F18" s="80" t="s">
        <v>43</v>
      </c>
      <c r="G18" s="76"/>
      <c r="H18" s="69"/>
      <c r="I18" s="69"/>
      <c r="J18" s="76"/>
    </row>
    <row r="19" spans="1:10" x14ac:dyDescent="0.2">
      <c r="A19" s="74"/>
      <c r="B19" s="74"/>
      <c r="C19" s="74"/>
      <c r="D19" s="74"/>
      <c r="E19" s="84"/>
      <c r="F19" s="80"/>
      <c r="G19" s="76"/>
      <c r="H19" s="69"/>
      <c r="I19" s="69"/>
      <c r="J19" s="76"/>
    </row>
    <row r="20" spans="1:10" x14ac:dyDescent="0.2">
      <c r="A20" s="74"/>
      <c r="B20" s="74" t="s">
        <v>44</v>
      </c>
      <c r="C20" s="74" t="s">
        <v>41</v>
      </c>
      <c r="D20" s="74" t="s">
        <v>33</v>
      </c>
      <c r="E20" s="82" t="s">
        <v>45</v>
      </c>
      <c r="F20" s="80" t="s">
        <v>46</v>
      </c>
      <c r="G20" s="76"/>
      <c r="H20" s="69"/>
      <c r="I20" s="69"/>
      <c r="J20" s="76"/>
    </row>
    <row r="21" spans="1:10" x14ac:dyDescent="0.2">
      <c r="A21" s="74"/>
      <c r="B21" s="74"/>
      <c r="C21" s="74"/>
      <c r="D21" s="74"/>
      <c r="E21" s="82"/>
      <c r="F21" s="80"/>
      <c r="G21" s="76"/>
      <c r="H21" s="69"/>
      <c r="I21" s="69"/>
      <c r="J21" s="76"/>
    </row>
    <row r="22" spans="1:10" x14ac:dyDescent="0.2">
      <c r="A22" s="74"/>
      <c r="B22" s="74"/>
      <c r="C22" s="74" t="s">
        <v>33</v>
      </c>
      <c r="D22" s="74" t="s">
        <v>32</v>
      </c>
      <c r="E22" s="82" t="s">
        <v>47</v>
      </c>
      <c r="F22" s="80" t="s">
        <v>48</v>
      </c>
      <c r="G22" s="76"/>
      <c r="H22" s="69"/>
      <c r="I22" s="69"/>
      <c r="J22" s="76"/>
    </row>
    <row r="23" spans="1:10" x14ac:dyDescent="0.2">
      <c r="A23" s="74"/>
      <c r="B23" s="74"/>
      <c r="C23" s="74"/>
      <c r="D23" s="74"/>
      <c r="E23" s="82"/>
      <c r="F23" s="80"/>
      <c r="G23" s="76"/>
      <c r="H23" s="69"/>
      <c r="I23" s="69"/>
      <c r="J23" s="76"/>
    </row>
    <row r="24" spans="1:10" x14ac:dyDescent="0.2">
      <c r="A24" s="74">
        <v>3</v>
      </c>
      <c r="B24" s="77" t="s">
        <v>31</v>
      </c>
      <c r="C24" s="79" t="s">
        <v>32</v>
      </c>
      <c r="D24" s="79" t="s">
        <v>33</v>
      </c>
      <c r="E24" s="84" t="s">
        <v>34</v>
      </c>
      <c r="F24" s="80" t="s">
        <v>35</v>
      </c>
      <c r="G24" s="81">
        <v>41180</v>
      </c>
      <c r="H24" s="72">
        <v>1</v>
      </c>
      <c r="I24" s="72">
        <v>1</v>
      </c>
      <c r="J24" s="76">
        <f>G24*H24*I24</f>
        <v>41180</v>
      </c>
    </row>
    <row r="25" spans="1:10" x14ac:dyDescent="0.2">
      <c r="A25" s="74"/>
      <c r="B25" s="77"/>
      <c r="C25" s="79"/>
      <c r="D25" s="79"/>
      <c r="E25" s="84"/>
      <c r="F25" s="80"/>
      <c r="G25" s="81"/>
      <c r="H25" s="72"/>
      <c r="I25" s="72"/>
      <c r="J25" s="76"/>
    </row>
    <row r="26" spans="1:10" x14ac:dyDescent="0.2">
      <c r="A26" s="74"/>
      <c r="B26" s="77"/>
      <c r="C26" s="79" t="s">
        <v>33</v>
      </c>
      <c r="D26" s="79" t="s">
        <v>36</v>
      </c>
      <c r="E26" s="82" t="s">
        <v>37</v>
      </c>
      <c r="F26" s="83" t="s">
        <v>38</v>
      </c>
      <c r="G26" s="81"/>
      <c r="H26" s="72"/>
      <c r="I26" s="72"/>
      <c r="J26" s="76"/>
    </row>
    <row r="27" spans="1:10" x14ac:dyDescent="0.2">
      <c r="A27" s="74"/>
      <c r="B27" s="77"/>
      <c r="C27" s="79"/>
      <c r="D27" s="79"/>
      <c r="E27" s="82"/>
      <c r="F27" s="83"/>
      <c r="G27" s="81"/>
      <c r="H27" s="72"/>
      <c r="I27" s="72"/>
      <c r="J27" s="76"/>
    </row>
    <row r="28" spans="1:10" x14ac:dyDescent="0.2">
      <c r="A28" s="74"/>
      <c r="B28" s="79" t="s">
        <v>39</v>
      </c>
      <c r="C28" s="79" t="s">
        <v>49</v>
      </c>
      <c r="D28" s="79" t="s">
        <v>50</v>
      </c>
      <c r="E28" s="82" t="s">
        <v>51</v>
      </c>
      <c r="F28" s="83" t="s">
        <v>52</v>
      </c>
      <c r="G28" s="81"/>
      <c r="H28" s="72"/>
      <c r="I28" s="72"/>
      <c r="J28" s="76"/>
    </row>
    <row r="29" spans="1:10" x14ac:dyDescent="0.2">
      <c r="A29" s="74"/>
      <c r="B29" s="79"/>
      <c r="C29" s="79"/>
      <c r="D29" s="79"/>
      <c r="E29" s="82"/>
      <c r="F29" s="83"/>
      <c r="G29" s="81"/>
      <c r="H29" s="72"/>
      <c r="I29" s="72"/>
      <c r="J29" s="76"/>
    </row>
    <row r="30" spans="1:10" x14ac:dyDescent="0.2">
      <c r="A30" s="74"/>
      <c r="B30" s="77" t="s">
        <v>44</v>
      </c>
      <c r="C30" s="77" t="s">
        <v>53</v>
      </c>
      <c r="D30" s="77" t="s">
        <v>32</v>
      </c>
      <c r="E30" s="78" t="s">
        <v>54</v>
      </c>
      <c r="F30" s="79" t="s">
        <v>55</v>
      </c>
      <c r="G30" s="81"/>
      <c r="H30" s="72"/>
      <c r="I30" s="72"/>
      <c r="J30" s="76"/>
    </row>
    <row r="31" spans="1:10" x14ac:dyDescent="0.2">
      <c r="A31" s="74"/>
      <c r="B31" s="77"/>
      <c r="C31" s="77"/>
      <c r="D31" s="77"/>
      <c r="E31" s="78"/>
      <c r="F31" s="79"/>
      <c r="G31" s="81"/>
      <c r="H31" s="72"/>
      <c r="I31" s="72"/>
      <c r="J31" s="76"/>
    </row>
    <row r="32" spans="1:10" x14ac:dyDescent="0.2">
      <c r="A32" s="74">
        <v>4</v>
      </c>
      <c r="B32" s="74" t="s">
        <v>31</v>
      </c>
      <c r="C32" s="73" t="s">
        <v>32</v>
      </c>
      <c r="D32" s="73" t="s">
        <v>33</v>
      </c>
      <c r="E32" s="84" t="s">
        <v>56</v>
      </c>
      <c r="F32" s="80" t="s">
        <v>57</v>
      </c>
      <c r="G32" s="76">
        <v>9490</v>
      </c>
      <c r="H32" s="69">
        <v>6</v>
      </c>
      <c r="I32" s="69">
        <v>1</v>
      </c>
      <c r="J32" s="76">
        <f>G32*H32*I32</f>
        <v>56940</v>
      </c>
    </row>
    <row r="33" spans="1:10" x14ac:dyDescent="0.2">
      <c r="A33" s="74"/>
      <c r="B33" s="74"/>
      <c r="C33" s="73"/>
      <c r="D33" s="73"/>
      <c r="E33" s="84"/>
      <c r="F33" s="80"/>
      <c r="G33" s="76"/>
      <c r="H33" s="69"/>
      <c r="I33" s="69"/>
      <c r="J33" s="76"/>
    </row>
    <row r="34" spans="1:10" x14ac:dyDescent="0.2">
      <c r="A34" s="74"/>
      <c r="B34" s="74"/>
      <c r="C34" s="73" t="s">
        <v>33</v>
      </c>
      <c r="D34" s="73" t="s">
        <v>36</v>
      </c>
      <c r="E34" s="82" t="s">
        <v>37</v>
      </c>
      <c r="F34" s="83" t="s">
        <v>38</v>
      </c>
      <c r="G34" s="76"/>
      <c r="H34" s="69"/>
      <c r="I34" s="69"/>
      <c r="J34" s="76"/>
    </row>
    <row r="35" spans="1:10" x14ac:dyDescent="0.2">
      <c r="A35" s="74"/>
      <c r="B35" s="74"/>
      <c r="C35" s="73"/>
      <c r="D35" s="73"/>
      <c r="E35" s="82"/>
      <c r="F35" s="83"/>
      <c r="G35" s="76"/>
      <c r="H35" s="69"/>
      <c r="I35" s="69"/>
      <c r="J35" s="76"/>
    </row>
    <row r="36" spans="1:10" x14ac:dyDescent="0.2">
      <c r="A36" s="74"/>
      <c r="B36" s="74" t="s">
        <v>39</v>
      </c>
      <c r="C36" s="73" t="s">
        <v>49</v>
      </c>
      <c r="D36" s="73" t="s">
        <v>50</v>
      </c>
      <c r="E36" s="82" t="s">
        <v>51</v>
      </c>
      <c r="F36" s="83" t="s">
        <v>52</v>
      </c>
      <c r="G36" s="76"/>
      <c r="H36" s="69"/>
      <c r="I36" s="69"/>
      <c r="J36" s="76"/>
    </row>
    <row r="37" spans="1:10" x14ac:dyDescent="0.2">
      <c r="A37" s="74"/>
      <c r="B37" s="74"/>
      <c r="C37" s="73"/>
      <c r="D37" s="73"/>
      <c r="E37" s="82"/>
      <c r="F37" s="83"/>
      <c r="G37" s="76"/>
      <c r="H37" s="69"/>
      <c r="I37" s="69"/>
      <c r="J37" s="76"/>
    </row>
    <row r="38" spans="1:10" x14ac:dyDescent="0.2">
      <c r="A38" s="74"/>
      <c r="B38" s="74" t="s">
        <v>44</v>
      </c>
      <c r="C38" s="73" t="s">
        <v>53</v>
      </c>
      <c r="D38" s="73" t="s">
        <v>33</v>
      </c>
      <c r="E38" s="82" t="s">
        <v>58</v>
      </c>
      <c r="F38" s="83" t="s">
        <v>59</v>
      </c>
      <c r="G38" s="76"/>
      <c r="H38" s="69"/>
      <c r="I38" s="69"/>
      <c r="J38" s="76"/>
    </row>
    <row r="39" spans="1:10" x14ac:dyDescent="0.2">
      <c r="A39" s="74"/>
      <c r="B39" s="74"/>
      <c r="C39" s="73"/>
      <c r="D39" s="73"/>
      <c r="E39" s="82"/>
      <c r="F39" s="83"/>
      <c r="G39" s="76"/>
      <c r="H39" s="69"/>
      <c r="I39" s="69"/>
      <c r="J39" s="76"/>
    </row>
    <row r="40" spans="1:10" x14ac:dyDescent="0.2">
      <c r="A40" s="74"/>
      <c r="B40" s="74"/>
      <c r="C40" s="73" t="s">
        <v>33</v>
      </c>
      <c r="D40" s="73" t="s">
        <v>32</v>
      </c>
      <c r="E40" s="82" t="s">
        <v>60</v>
      </c>
      <c r="F40" s="83" t="s">
        <v>61</v>
      </c>
      <c r="G40" s="76"/>
      <c r="H40" s="69"/>
      <c r="I40" s="69"/>
      <c r="J40" s="76"/>
    </row>
    <row r="41" spans="1:10" x14ac:dyDescent="0.2">
      <c r="A41" s="74"/>
      <c r="B41" s="74"/>
      <c r="C41" s="73"/>
      <c r="D41" s="73"/>
      <c r="E41" s="82"/>
      <c r="F41" s="83"/>
      <c r="G41" s="76"/>
      <c r="H41" s="69"/>
      <c r="I41" s="69"/>
      <c r="J41" s="76"/>
    </row>
    <row r="42" spans="1:10" x14ac:dyDescent="0.2">
      <c r="A42" s="74">
        <v>5</v>
      </c>
      <c r="B42" s="74" t="s">
        <v>31</v>
      </c>
      <c r="C42" s="73" t="s">
        <v>62</v>
      </c>
      <c r="D42" s="73" t="s">
        <v>63</v>
      </c>
      <c r="E42" s="75" t="s">
        <v>64</v>
      </c>
      <c r="F42" s="73" t="s">
        <v>65</v>
      </c>
      <c r="G42" s="76">
        <v>11613</v>
      </c>
      <c r="H42" s="69">
        <v>2</v>
      </c>
      <c r="I42" s="69">
        <v>1</v>
      </c>
      <c r="J42" s="76">
        <f>G42*H42</f>
        <v>23226</v>
      </c>
    </row>
    <row r="43" spans="1:10" x14ac:dyDescent="0.2">
      <c r="A43" s="74"/>
      <c r="B43" s="74"/>
      <c r="C43" s="73"/>
      <c r="D43" s="73"/>
      <c r="E43" s="75"/>
      <c r="F43" s="73"/>
      <c r="G43" s="76"/>
      <c r="H43" s="69"/>
      <c r="I43" s="69"/>
      <c r="J43" s="76"/>
    </row>
    <row r="44" spans="1:10" x14ac:dyDescent="0.2">
      <c r="A44" s="74"/>
      <c r="B44" s="74"/>
      <c r="C44" s="73" t="s">
        <v>66</v>
      </c>
      <c r="D44" s="73" t="s">
        <v>67</v>
      </c>
      <c r="E44" s="75" t="s">
        <v>68</v>
      </c>
      <c r="F44" s="73" t="s">
        <v>69</v>
      </c>
      <c r="G44" s="76"/>
      <c r="H44" s="69"/>
      <c r="I44" s="69"/>
      <c r="J44" s="76"/>
    </row>
    <row r="45" spans="1:10" x14ac:dyDescent="0.2">
      <c r="A45" s="74"/>
      <c r="B45" s="74"/>
      <c r="C45" s="73"/>
      <c r="D45" s="73"/>
      <c r="E45" s="75"/>
      <c r="F45" s="73"/>
      <c r="G45" s="76"/>
      <c r="H45" s="69"/>
      <c r="I45" s="69"/>
      <c r="J45" s="76"/>
    </row>
    <row r="46" spans="1:10" x14ac:dyDescent="0.2">
      <c r="A46" s="74"/>
      <c r="B46" s="74" t="s">
        <v>39</v>
      </c>
      <c r="C46" s="73" t="s">
        <v>49</v>
      </c>
      <c r="D46" s="73" t="s">
        <v>50</v>
      </c>
      <c r="E46" s="75" t="s">
        <v>51</v>
      </c>
      <c r="F46" s="73" t="s">
        <v>70</v>
      </c>
      <c r="G46" s="76"/>
      <c r="H46" s="69"/>
      <c r="I46" s="69"/>
      <c r="J46" s="76"/>
    </row>
    <row r="47" spans="1:10" x14ac:dyDescent="0.2">
      <c r="A47" s="74"/>
      <c r="B47" s="74"/>
      <c r="C47" s="73"/>
      <c r="D47" s="73"/>
      <c r="E47" s="75"/>
      <c r="F47" s="73"/>
      <c r="G47" s="76"/>
      <c r="H47" s="69"/>
      <c r="I47" s="69"/>
      <c r="J47" s="76"/>
    </row>
    <row r="48" spans="1:10" x14ac:dyDescent="0.2">
      <c r="A48" s="74"/>
      <c r="B48" s="74" t="s">
        <v>44</v>
      </c>
      <c r="C48" s="73" t="s">
        <v>53</v>
      </c>
      <c r="D48" s="73" t="s">
        <v>32</v>
      </c>
      <c r="E48" s="75" t="s">
        <v>54</v>
      </c>
      <c r="F48" s="73" t="s">
        <v>71</v>
      </c>
      <c r="G48" s="76"/>
      <c r="H48" s="69"/>
      <c r="I48" s="69"/>
      <c r="J48" s="76"/>
    </row>
    <row r="49" spans="1:10" x14ac:dyDescent="0.2">
      <c r="A49" s="74"/>
      <c r="B49" s="74"/>
      <c r="C49" s="73"/>
      <c r="D49" s="73"/>
      <c r="E49" s="75"/>
      <c r="F49" s="73"/>
      <c r="G49" s="76"/>
      <c r="H49" s="69"/>
      <c r="I49" s="69"/>
      <c r="J49" s="76"/>
    </row>
    <row r="50" spans="1:10" x14ac:dyDescent="0.2">
      <c r="A50" s="27">
        <v>6</v>
      </c>
      <c r="B50" s="27" t="s">
        <v>140</v>
      </c>
      <c r="C50" s="73" t="s">
        <v>139</v>
      </c>
      <c r="D50" s="73"/>
      <c r="E50" s="73"/>
      <c r="F50" s="73"/>
      <c r="G50" s="26">
        <v>880</v>
      </c>
      <c r="H50" s="24">
        <v>2</v>
      </c>
      <c r="I50" s="24">
        <v>1</v>
      </c>
      <c r="J50" s="26">
        <f>G50*H50*I50</f>
        <v>1760</v>
      </c>
    </row>
    <row r="51" spans="1:10" x14ac:dyDescent="0.2">
      <c r="A51" s="70" t="s">
        <v>72</v>
      </c>
      <c r="B51" s="70"/>
      <c r="C51" s="70"/>
      <c r="D51" s="70"/>
      <c r="E51" s="70"/>
      <c r="F51" s="70"/>
      <c r="G51" s="70"/>
      <c r="H51" s="70"/>
      <c r="I51" s="70"/>
      <c r="J51" s="71">
        <f>SUM(J4:J50)</f>
        <v>216028</v>
      </c>
    </row>
    <row r="52" spans="1:10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1"/>
    </row>
    <row r="53" spans="1:10" x14ac:dyDescent="0.2">
      <c r="A53" s="70" t="s">
        <v>75</v>
      </c>
      <c r="B53" s="70"/>
      <c r="C53" s="70"/>
      <c r="D53" s="70"/>
      <c r="E53" s="70"/>
      <c r="F53" s="70"/>
      <c r="G53" s="70"/>
      <c r="H53" s="70"/>
      <c r="I53" s="70"/>
      <c r="J53" s="32">
        <f>J51*10%</f>
        <v>21602.800000000003</v>
      </c>
    </row>
    <row r="54" spans="1:10" x14ac:dyDescent="0.2">
      <c r="A54" s="54"/>
      <c r="B54" s="54"/>
      <c r="C54" s="54"/>
      <c r="D54" s="54"/>
      <c r="E54" s="54"/>
      <c r="F54" s="54"/>
      <c r="G54" s="54"/>
      <c r="H54" s="54"/>
      <c r="I54" s="54"/>
      <c r="J54" s="32">
        <f>J51+J53</f>
        <v>237630.8</v>
      </c>
    </row>
  </sheetData>
  <mergeCells count="140">
    <mergeCell ref="C50:F50"/>
    <mergeCell ref="A42:A49"/>
    <mergeCell ref="A54:I54"/>
    <mergeCell ref="A32:A41"/>
    <mergeCell ref="B32:B35"/>
    <mergeCell ref="C32:C33"/>
    <mergeCell ref="D32:D33"/>
    <mergeCell ref="E32:E33"/>
    <mergeCell ref="B36:B37"/>
    <mergeCell ref="G32:G41"/>
    <mergeCell ref="D36:D37"/>
    <mergeCell ref="E36:E37"/>
    <mergeCell ref="F36:F37"/>
    <mergeCell ref="B38:B41"/>
    <mergeCell ref="C38:C39"/>
    <mergeCell ref="D38:D39"/>
    <mergeCell ref="E38:E39"/>
    <mergeCell ref="F38:F39"/>
    <mergeCell ref="C40:C41"/>
    <mergeCell ref="D40:D41"/>
    <mergeCell ref="E40:E41"/>
    <mergeCell ref="F40:F41"/>
    <mergeCell ref="J32:J41"/>
    <mergeCell ref="C34:C35"/>
    <mergeCell ref="D34:D35"/>
    <mergeCell ref="E34:E35"/>
    <mergeCell ref="F34:F35"/>
    <mergeCell ref="C36:C37"/>
    <mergeCell ref="A1:A3"/>
    <mergeCell ref="A4:A13"/>
    <mergeCell ref="B4:B7"/>
    <mergeCell ref="C4:C5"/>
    <mergeCell ref="D4:D5"/>
    <mergeCell ref="E4:E5"/>
    <mergeCell ref="F4:F5"/>
    <mergeCell ref="B1:J1"/>
    <mergeCell ref="F8:F9"/>
    <mergeCell ref="B10:B13"/>
    <mergeCell ref="C10:C11"/>
    <mergeCell ref="D10:D11"/>
    <mergeCell ref="E10:E11"/>
    <mergeCell ref="F10:F11"/>
    <mergeCell ref="G4:G13"/>
    <mergeCell ref="J4:J13"/>
    <mergeCell ref="C6:C7"/>
    <mergeCell ref="D6:D7"/>
    <mergeCell ref="E6:E7"/>
    <mergeCell ref="F6:F7"/>
    <mergeCell ref="C12:C13"/>
    <mergeCell ref="D12:D13"/>
    <mergeCell ref="E12:E13"/>
    <mergeCell ref="F12:F13"/>
    <mergeCell ref="A14:A23"/>
    <mergeCell ref="B14:B17"/>
    <mergeCell ref="C14:C15"/>
    <mergeCell ref="D14:D15"/>
    <mergeCell ref="E14:E15"/>
    <mergeCell ref="B18:B19"/>
    <mergeCell ref="B8:B9"/>
    <mergeCell ref="C8:C9"/>
    <mergeCell ref="D8:D9"/>
    <mergeCell ref="E8:E9"/>
    <mergeCell ref="F14:F15"/>
    <mergeCell ref="B20:B23"/>
    <mergeCell ref="G14:G23"/>
    <mergeCell ref="J14:J23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G24:G31"/>
    <mergeCell ref="J24:J31"/>
    <mergeCell ref="C26:C27"/>
    <mergeCell ref="D26:D27"/>
    <mergeCell ref="E26:E27"/>
    <mergeCell ref="F26:F27"/>
    <mergeCell ref="C28:C29"/>
    <mergeCell ref="D28:D29"/>
    <mergeCell ref="E28:E29"/>
    <mergeCell ref="C24:C25"/>
    <mergeCell ref="D24:D25"/>
    <mergeCell ref="E24:E25"/>
    <mergeCell ref="F28:F29"/>
    <mergeCell ref="B30:B31"/>
    <mergeCell ref="C30:C31"/>
    <mergeCell ref="D30:D31"/>
    <mergeCell ref="E30:E31"/>
    <mergeCell ref="F30:F31"/>
    <mergeCell ref="A24:A31"/>
    <mergeCell ref="B24:B27"/>
    <mergeCell ref="B28:B29"/>
    <mergeCell ref="F32:F33"/>
    <mergeCell ref="F24:F25"/>
    <mergeCell ref="D44:D45"/>
    <mergeCell ref="E44:E45"/>
    <mergeCell ref="F44:F45"/>
    <mergeCell ref="C46:C47"/>
    <mergeCell ref="D46:D47"/>
    <mergeCell ref="E46:E47"/>
    <mergeCell ref="B42:B45"/>
    <mergeCell ref="C42:C43"/>
    <mergeCell ref="D42:D43"/>
    <mergeCell ref="E42:E43"/>
    <mergeCell ref="B46:B47"/>
    <mergeCell ref="G2:J2"/>
    <mergeCell ref="H32:H41"/>
    <mergeCell ref="I32:I41"/>
    <mergeCell ref="H42:H49"/>
    <mergeCell ref="I42:I49"/>
    <mergeCell ref="A51:I52"/>
    <mergeCell ref="A53:I53"/>
    <mergeCell ref="J51:J52"/>
    <mergeCell ref="H4:H13"/>
    <mergeCell ref="I4:I13"/>
    <mergeCell ref="H14:H23"/>
    <mergeCell ref="I14:I23"/>
    <mergeCell ref="H24:H31"/>
    <mergeCell ref="I24:I31"/>
    <mergeCell ref="F46:F47"/>
    <mergeCell ref="B48:B49"/>
    <mergeCell ref="C48:C49"/>
    <mergeCell ref="D48:D49"/>
    <mergeCell ref="E48:E49"/>
    <mergeCell ref="F48:F49"/>
    <mergeCell ref="F42:F43"/>
    <mergeCell ref="G42:G49"/>
    <mergeCell ref="J42:J49"/>
    <mergeCell ref="C44:C45"/>
  </mergeCells>
  <phoneticPr fontId="1" type="noConversion"/>
  <pageMargins left="0.7" right="0.7" top="0.75" bottom="0.75" header="0.3" footer="0.3"/>
  <pageSetup paperSize="9" scale="5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结算对比</vt:lpstr>
      <vt:lpstr>机票明细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2017-11-02T03:00:29Z</dcterms:modified>
</cp:coreProperties>
</file>