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/>
  <mc:AlternateContent xmlns:mc="http://schemas.openxmlformats.org/markup-compatibility/2006">
    <mc:Choice Requires="x15">
      <x15ac:absPath xmlns:x15ac="http://schemas.microsoft.com/office/spreadsheetml/2010/11/ac" url="C:\Users\王凤雨\Desktop\2024.5月 沃芬太原&amp;上海用车\"/>
    </mc:Choice>
  </mc:AlternateContent>
  <xr:revisionPtr revIDLastSave="0" documentId="13_ncr:1_{EDDF4572-9D9E-4EA0-BF49-E23D6F16FA33}" xr6:coauthVersionLast="47" xr6:coauthVersionMax="47" xr10:uidLastSave="{00000000-0000-0000-0000-000000000000}"/>
  <bookViews>
    <workbookView xWindow="-98" yWindow="-98" windowWidth="22695" windowHeight="14595" xr2:uid="{00000000-000D-0000-FFFF-FFFF00000000}"/>
  </bookViews>
  <sheets>
    <sheet name="报价" sheetId="7" r:id="rId1"/>
    <sheet name="用车明细" sheetId="8" r:id="rId2"/>
  </sheets>
  <definedNames>
    <definedName name="_xlnm.Print_Area" localSheetId="0">报价!$A$42:$R$122</definedName>
    <definedName name="_xlnm.Print_Area" localSheetId="1">用车明细!$A$1:$D$16</definedName>
  </definedNames>
  <calcPr calcId="191029"/>
</workbook>
</file>

<file path=xl/calcChain.xml><?xml version="1.0" encoding="utf-8"?>
<calcChain xmlns="http://schemas.openxmlformats.org/spreadsheetml/2006/main">
  <c r="J80" i="7" l="1"/>
  <c r="J81" i="7" s="1"/>
  <c r="J61" i="7"/>
  <c r="Q61" i="7" s="1"/>
  <c r="O61" i="7"/>
  <c r="P61" i="7" s="1"/>
  <c r="J46" i="7"/>
  <c r="J47" i="7"/>
  <c r="J48" i="7"/>
  <c r="J49" i="7"/>
  <c r="J50" i="7"/>
  <c r="J51" i="7"/>
  <c r="J52" i="7"/>
  <c r="J53" i="7"/>
  <c r="J54" i="7"/>
  <c r="J55" i="7"/>
  <c r="J56" i="7"/>
  <c r="J57" i="7"/>
  <c r="J58" i="7"/>
  <c r="J59" i="7"/>
  <c r="J60" i="7"/>
  <c r="J62" i="7"/>
  <c r="J65" i="7" s="1"/>
  <c r="J63" i="7"/>
  <c r="J64" i="7"/>
  <c r="J45" i="7"/>
  <c r="O48" i="7" l="1"/>
  <c r="P48" i="7" s="1"/>
  <c r="O49" i="7"/>
  <c r="P49" i="7" s="1"/>
  <c r="Q49" i="7"/>
  <c r="O50" i="7"/>
  <c r="P50" i="7" s="1"/>
  <c r="O51" i="7"/>
  <c r="P51" i="7"/>
  <c r="Q51" i="7"/>
  <c r="O52" i="7"/>
  <c r="P52" i="7" s="1"/>
  <c r="Q52" i="7"/>
  <c r="O53" i="7"/>
  <c r="P53" i="7" s="1"/>
  <c r="O54" i="7"/>
  <c r="P54" i="7" s="1"/>
  <c r="O55" i="7"/>
  <c r="P55" i="7" s="1"/>
  <c r="O56" i="7"/>
  <c r="P56" i="7" s="1"/>
  <c r="O57" i="7"/>
  <c r="P57" i="7" s="1"/>
  <c r="Q57" i="7"/>
  <c r="O58" i="7"/>
  <c r="P58" i="7" s="1"/>
  <c r="O59" i="7"/>
  <c r="P59" i="7" s="1"/>
  <c r="Q59" i="7"/>
  <c r="O60" i="7"/>
  <c r="P60" i="7"/>
  <c r="Q60" i="7"/>
  <c r="O62" i="7"/>
  <c r="P62" i="7" s="1"/>
  <c r="O63" i="7"/>
  <c r="P63" i="7" s="1"/>
  <c r="O64" i="7"/>
  <c r="P64" i="7" s="1"/>
  <c r="Q62" i="7" l="1"/>
  <c r="Q48" i="7"/>
  <c r="Q50" i="7"/>
  <c r="Q53" i="7"/>
  <c r="Q54" i="7"/>
  <c r="Q55" i="7"/>
  <c r="Q56" i="7"/>
  <c r="Q58" i="7"/>
  <c r="N45" i="7" l="1"/>
  <c r="O46" i="7"/>
  <c r="P46" i="7" s="1"/>
  <c r="N46" i="7"/>
  <c r="Q46" i="7" l="1"/>
  <c r="O47" i="7"/>
  <c r="P47" i="7" s="1"/>
  <c r="N63" i="7"/>
  <c r="N47" i="7"/>
  <c r="N64" i="7"/>
  <c r="Q64" i="7" s="1"/>
  <c r="O77" i="7" l="1"/>
  <c r="P77" i="7" s="1"/>
  <c r="O78" i="7"/>
  <c r="P78" i="7" s="1"/>
  <c r="O79" i="7"/>
  <c r="P79" i="7" s="1"/>
  <c r="O76" i="7"/>
  <c r="P76" i="7" s="1"/>
  <c r="N78" i="7"/>
  <c r="N79" i="7"/>
  <c r="Q63" i="7"/>
  <c r="N106" i="7"/>
  <c r="N107" i="7" s="1"/>
  <c r="P107" i="7" s="1"/>
  <c r="N104" i="7"/>
  <c r="P104" i="7" s="1"/>
  <c r="J104" i="7"/>
  <c r="J107" i="7" s="1"/>
  <c r="J108" i="7" s="1"/>
  <c r="H121" i="7" s="1"/>
  <c r="J121" i="7" s="1"/>
  <c r="N103" i="7"/>
  <c r="P103" i="7" s="1"/>
  <c r="N102" i="7"/>
  <c r="P102" i="7" s="1"/>
  <c r="N101" i="7"/>
  <c r="O96" i="7"/>
  <c r="P96" i="7" s="1"/>
  <c r="O95" i="7"/>
  <c r="P95" i="7" s="1"/>
  <c r="O94" i="7"/>
  <c r="P94" i="7" s="1"/>
  <c r="N94" i="7"/>
  <c r="Q94" i="7" s="1"/>
  <c r="O93" i="7"/>
  <c r="P93" i="7" s="1"/>
  <c r="N93" i="7"/>
  <c r="Q93" i="7" s="1"/>
  <c r="O92" i="7"/>
  <c r="P92" i="7" s="1"/>
  <c r="N92" i="7"/>
  <c r="J92" i="7"/>
  <c r="O88" i="7"/>
  <c r="P88" i="7" s="1"/>
  <c r="O87" i="7"/>
  <c r="P87" i="7" s="1"/>
  <c r="N87" i="7"/>
  <c r="J87" i="7"/>
  <c r="O86" i="7"/>
  <c r="P86" i="7" s="1"/>
  <c r="N86" i="7"/>
  <c r="J86" i="7"/>
  <c r="O85" i="7"/>
  <c r="P85" i="7" s="1"/>
  <c r="N85" i="7"/>
  <c r="J85" i="7"/>
  <c r="O84" i="7"/>
  <c r="P84" i="7" s="1"/>
  <c r="N84" i="7"/>
  <c r="Q84" i="7" s="1"/>
  <c r="O80" i="7"/>
  <c r="P80" i="7" s="1"/>
  <c r="J79" i="7"/>
  <c r="J78" i="7"/>
  <c r="N77" i="7"/>
  <c r="J77" i="7"/>
  <c r="N76" i="7"/>
  <c r="J76" i="7"/>
  <c r="O72" i="7"/>
  <c r="P72" i="7" s="1"/>
  <c r="O70" i="7"/>
  <c r="P70" i="7" s="1"/>
  <c r="N70" i="7"/>
  <c r="J70" i="7"/>
  <c r="O69" i="7"/>
  <c r="P69" i="7" s="1"/>
  <c r="N69" i="7"/>
  <c r="J69" i="7"/>
  <c r="O65" i="7"/>
  <c r="P65" i="7" s="1"/>
  <c r="O45" i="7"/>
  <c r="P45" i="7" s="1"/>
  <c r="N65" i="7"/>
  <c r="O40" i="7"/>
  <c r="P40" i="7" s="1"/>
  <c r="O39" i="7"/>
  <c r="P39" i="7" s="1"/>
  <c r="J38" i="7"/>
  <c r="O37" i="7"/>
  <c r="P37" i="7" s="1"/>
  <c r="N37" i="7"/>
  <c r="J37" i="7"/>
  <c r="O36" i="7"/>
  <c r="P36" i="7" s="1"/>
  <c r="N36" i="7"/>
  <c r="J36" i="7"/>
  <c r="O32" i="7"/>
  <c r="P32" i="7" s="1"/>
  <c r="O30" i="7"/>
  <c r="P30" i="7" s="1"/>
  <c r="N30" i="7"/>
  <c r="J30" i="7"/>
  <c r="O29" i="7"/>
  <c r="P29" i="7" s="1"/>
  <c r="N29" i="7"/>
  <c r="J29" i="7"/>
  <c r="O25" i="7"/>
  <c r="P25" i="7" s="1"/>
  <c r="Q24" i="7"/>
  <c r="O24" i="7"/>
  <c r="P24" i="7" s="1"/>
  <c r="O23" i="7"/>
  <c r="P23" i="7" s="1"/>
  <c r="N23" i="7"/>
  <c r="J23" i="7"/>
  <c r="J25" i="7" s="1"/>
  <c r="O22" i="7"/>
  <c r="P22" i="7" s="1"/>
  <c r="N22" i="7"/>
  <c r="Q22" i="7" s="1"/>
  <c r="O17" i="7"/>
  <c r="P17" i="7" s="1"/>
  <c r="N17" i="7"/>
  <c r="J17" i="7"/>
  <c r="Q16" i="7"/>
  <c r="O16" i="7"/>
  <c r="P16" i="7" s="1"/>
  <c r="Q47" i="7" l="1"/>
  <c r="Q65" i="7"/>
  <c r="N80" i="7"/>
  <c r="L117" i="7" s="1"/>
  <c r="Q79" i="7"/>
  <c r="Q69" i="7"/>
  <c r="Q17" i="7"/>
  <c r="N72" i="7"/>
  <c r="L116" i="7" s="1"/>
  <c r="Q92" i="7"/>
  <c r="Q78" i="7"/>
  <c r="Q85" i="7"/>
  <c r="Q86" i="7"/>
  <c r="Q37" i="7"/>
  <c r="N32" i="7"/>
  <c r="L113" i="7" s="1"/>
  <c r="Q77" i="7"/>
  <c r="Q87" i="7"/>
  <c r="J39" i="7"/>
  <c r="H114" i="7" s="1"/>
  <c r="J114" i="7" s="1"/>
  <c r="Q36" i="7"/>
  <c r="Q29" i="7"/>
  <c r="N25" i="7"/>
  <c r="L112" i="7" s="1"/>
  <c r="N39" i="7"/>
  <c r="L114" i="7" s="1"/>
  <c r="N88" i="7"/>
  <c r="L118" i="7" s="1"/>
  <c r="J88" i="7"/>
  <c r="H118" i="7" s="1"/>
  <c r="J118" i="7" s="1"/>
  <c r="J32" i="7"/>
  <c r="H113" i="7" s="1"/>
  <c r="J113" i="7" s="1"/>
  <c r="Q70" i="7"/>
  <c r="H112" i="7"/>
  <c r="Q23" i="7"/>
  <c r="Q45" i="7"/>
  <c r="J72" i="7"/>
  <c r="H116" i="7" s="1"/>
  <c r="J116" i="7" s="1"/>
  <c r="P106" i="7"/>
  <c r="Q30" i="7"/>
  <c r="Q76" i="7"/>
  <c r="P101" i="7"/>
  <c r="N105" i="7"/>
  <c r="P105" i="7" s="1"/>
  <c r="H117" i="7" l="1"/>
  <c r="J117" i="7" s="1"/>
  <c r="J95" i="7"/>
  <c r="Q25" i="7"/>
  <c r="N95" i="7"/>
  <c r="Q32" i="7"/>
  <c r="P114" i="7"/>
  <c r="Q88" i="7"/>
  <c r="Q39" i="7"/>
  <c r="Q80" i="7"/>
  <c r="H115" i="7"/>
  <c r="J115" i="7" s="1"/>
  <c r="N114" i="7"/>
  <c r="J40" i="7"/>
  <c r="N40" i="7"/>
  <c r="L115" i="7"/>
  <c r="N115" i="7" s="1"/>
  <c r="P108" i="7"/>
  <c r="Q72" i="7"/>
  <c r="N108" i="7"/>
  <c r="L121" i="7" s="1"/>
  <c r="N116" i="7"/>
  <c r="P116" i="7"/>
  <c r="J112" i="7"/>
  <c r="P113" i="7"/>
  <c r="N113" i="7"/>
  <c r="P118" i="7"/>
  <c r="N118" i="7"/>
  <c r="P112" i="7"/>
  <c r="N112" i="7"/>
  <c r="N117" i="7"/>
  <c r="Q40" i="7" l="1"/>
  <c r="J96" i="7"/>
  <c r="J97" i="7" s="1"/>
  <c r="P117" i="7"/>
  <c r="N96" i="7"/>
  <c r="L119" i="7" s="1"/>
  <c r="Q95" i="7"/>
  <c r="P115" i="7"/>
  <c r="P121" i="7"/>
  <c r="N121" i="7"/>
  <c r="H119" i="7" l="1"/>
  <c r="J119" i="7" s="1"/>
  <c r="N97" i="7"/>
  <c r="L120" i="7" s="1"/>
  <c r="L122" i="7" s="1"/>
  <c r="N122" i="7" s="1"/>
  <c r="Q96" i="7"/>
  <c r="H120" i="7"/>
  <c r="J120" i="7" s="1"/>
  <c r="N119" i="7"/>
  <c r="P119" i="7" l="1"/>
  <c r="J122" i="7"/>
  <c r="Q97" i="7"/>
  <c r="H122" i="7"/>
  <c r="P120" i="7"/>
  <c r="N120" i="7"/>
  <c r="P122" i="7" l="1"/>
</calcChain>
</file>

<file path=xl/sharedStrings.xml><?xml version="1.0" encoding="utf-8"?>
<sst xmlns="http://schemas.openxmlformats.org/spreadsheetml/2006/main" count="504" uniqueCount="231">
  <si>
    <t>日期</t>
  </si>
  <si>
    <r>
      <rPr>
        <b/>
        <sz val="16"/>
        <rFont val="Arial"/>
        <family val="2"/>
      </rPr>
      <t xml:space="preserve">Quotation / Bill Settlement 
</t>
    </r>
    <r>
      <rPr>
        <b/>
        <sz val="16"/>
        <rFont val="宋体"/>
        <family val="3"/>
        <charset val="134"/>
      </rPr>
      <t>报价及结算单</t>
    </r>
  </si>
  <si>
    <r>
      <rPr>
        <b/>
        <sz val="10"/>
        <color indexed="8"/>
        <rFont val="Arial"/>
        <family val="2"/>
      </rPr>
      <t xml:space="preserve">Vendor Name/code </t>
    </r>
    <r>
      <rPr>
        <b/>
        <sz val="10"/>
        <color indexed="8"/>
        <rFont val="宋体"/>
        <family val="3"/>
        <charset val="134"/>
      </rPr>
      <t>供应商名称与编号</t>
    </r>
    <r>
      <rPr>
        <b/>
        <sz val="10"/>
        <color indexed="8"/>
        <rFont val="Arial"/>
        <family val="2"/>
      </rPr>
      <t>:</t>
    </r>
  </si>
  <si>
    <t>康辉集团北京国际会议展览有限公司</t>
  </si>
  <si>
    <r>
      <rPr>
        <sz val="10"/>
        <color indexed="8"/>
        <rFont val="Arial"/>
        <family val="2"/>
      </rPr>
      <t>Forecast</t>
    </r>
    <r>
      <rPr>
        <sz val="10"/>
        <color indexed="8"/>
        <rFont val="宋体"/>
        <family val="3"/>
        <charset val="134"/>
      </rPr>
      <t>预计</t>
    </r>
  </si>
  <si>
    <r>
      <rPr>
        <sz val="10"/>
        <rFont val="Arial"/>
        <family val="2"/>
      </rPr>
      <t xml:space="preserve">Actual </t>
    </r>
    <r>
      <rPr>
        <sz val="10"/>
        <rFont val="宋体"/>
        <family val="3"/>
        <charset val="134"/>
      </rPr>
      <t>实际</t>
    </r>
  </si>
  <si>
    <r>
      <rPr>
        <b/>
        <sz val="10"/>
        <color indexed="8"/>
        <rFont val="Arial"/>
        <family val="2"/>
      </rPr>
      <t xml:space="preserve">Vendor contact </t>
    </r>
    <r>
      <rPr>
        <b/>
        <sz val="10"/>
        <color indexed="8"/>
        <rFont val="宋体"/>
        <family val="3"/>
        <charset val="134"/>
      </rPr>
      <t>供应商联系人及电话与邮箱</t>
    </r>
    <r>
      <rPr>
        <b/>
        <sz val="10"/>
        <color indexed="8"/>
        <rFont val="Arial"/>
        <family val="2"/>
      </rPr>
      <t>:</t>
    </r>
  </si>
  <si>
    <r>
      <rPr>
        <b/>
        <sz val="10"/>
        <color indexed="8"/>
        <rFont val="Arial"/>
        <family val="2"/>
      </rPr>
      <t xml:space="preserve">Number of days of the event </t>
    </r>
    <r>
      <rPr>
        <b/>
        <sz val="10"/>
        <color indexed="8"/>
        <rFont val="宋体"/>
        <family val="3"/>
        <charset val="134"/>
      </rPr>
      <t>会议天数</t>
    </r>
  </si>
  <si>
    <r>
      <rPr>
        <b/>
        <sz val="10"/>
        <color indexed="8"/>
        <rFont val="Arial"/>
        <family val="2"/>
      </rPr>
      <t xml:space="preserve">Date of Quotation </t>
    </r>
    <r>
      <rPr>
        <b/>
        <sz val="10"/>
        <color indexed="8"/>
        <rFont val="宋体"/>
        <family val="3"/>
        <charset val="134"/>
      </rPr>
      <t>报价日期</t>
    </r>
    <r>
      <rPr>
        <b/>
        <sz val="10"/>
        <color indexed="8"/>
        <rFont val="Arial"/>
        <family val="2"/>
      </rPr>
      <t>:</t>
    </r>
  </si>
  <si>
    <r>
      <rPr>
        <b/>
        <sz val="10"/>
        <color indexed="8"/>
        <rFont val="Arial"/>
        <family val="2"/>
      </rPr>
      <t xml:space="preserve">No. of participants </t>
    </r>
    <r>
      <rPr>
        <b/>
        <sz val="10"/>
        <color indexed="8"/>
        <rFont val="宋体"/>
        <family val="3"/>
        <charset val="134"/>
      </rPr>
      <t>参会人数</t>
    </r>
    <r>
      <rPr>
        <b/>
        <sz val="10"/>
        <color indexed="8"/>
        <rFont val="Arial"/>
        <family val="2"/>
      </rPr>
      <t>:</t>
    </r>
  </si>
  <si>
    <r>
      <rPr>
        <b/>
        <sz val="10"/>
        <color indexed="8"/>
        <rFont val="Arial"/>
        <family val="2"/>
      </rPr>
      <t xml:space="preserve">Validation Period </t>
    </r>
    <r>
      <rPr>
        <b/>
        <sz val="10"/>
        <color indexed="8"/>
        <rFont val="宋体"/>
        <family val="3"/>
        <charset val="134"/>
      </rPr>
      <t>报价有效期</t>
    </r>
    <r>
      <rPr>
        <b/>
        <sz val="10"/>
        <color indexed="8"/>
        <rFont val="Arial"/>
        <family val="2"/>
      </rPr>
      <t>:</t>
    </r>
  </si>
  <si>
    <r>
      <rPr>
        <b/>
        <sz val="10"/>
        <color indexed="8"/>
        <rFont val="Arial"/>
        <family val="2"/>
      </rPr>
      <t xml:space="preserve">Project Owner </t>
    </r>
    <r>
      <rPr>
        <b/>
        <sz val="10"/>
        <color indexed="8"/>
        <rFont val="宋体"/>
        <family val="3"/>
        <charset val="134"/>
      </rPr>
      <t>项目负责人及电话</t>
    </r>
    <r>
      <rPr>
        <b/>
        <sz val="10"/>
        <color indexed="8"/>
        <rFont val="Arial"/>
        <family val="2"/>
      </rPr>
      <t>:</t>
    </r>
  </si>
  <si>
    <r>
      <rPr>
        <b/>
        <sz val="10"/>
        <color indexed="8"/>
        <rFont val="Arial"/>
        <family val="2"/>
      </rPr>
      <t>Project Owner email</t>
    </r>
    <r>
      <rPr>
        <b/>
        <sz val="10"/>
        <color indexed="8"/>
        <rFont val="宋体"/>
        <family val="3"/>
        <charset val="134"/>
      </rPr>
      <t>：项目负责人邮箱</t>
    </r>
    <r>
      <rPr>
        <b/>
        <sz val="10"/>
        <color indexed="8"/>
        <rFont val="Arial"/>
        <family val="2"/>
      </rPr>
      <t>:</t>
    </r>
  </si>
  <si>
    <r>
      <rPr>
        <b/>
        <sz val="10"/>
        <color indexed="8"/>
        <rFont val="Arial"/>
        <family val="2"/>
      </rPr>
      <t xml:space="preserve">Project Name  </t>
    </r>
    <r>
      <rPr>
        <b/>
        <sz val="10"/>
        <color indexed="8"/>
        <rFont val="宋体"/>
        <family val="3"/>
        <charset val="134"/>
      </rPr>
      <t>项目名称</t>
    </r>
    <r>
      <rPr>
        <b/>
        <sz val="10"/>
        <color indexed="8"/>
        <rFont val="Arial"/>
        <family val="2"/>
      </rPr>
      <t>:</t>
    </r>
  </si>
  <si>
    <r>
      <rPr>
        <b/>
        <sz val="10"/>
        <color indexed="8"/>
        <rFont val="Arial"/>
        <family val="2"/>
      </rPr>
      <t xml:space="preserve">Country /City </t>
    </r>
    <r>
      <rPr>
        <b/>
        <sz val="10"/>
        <color indexed="8"/>
        <rFont val="宋体"/>
        <family val="3"/>
        <charset val="134"/>
      </rPr>
      <t>会议地点</t>
    </r>
    <r>
      <rPr>
        <b/>
        <sz val="10"/>
        <color indexed="8"/>
        <rFont val="Arial"/>
        <family val="2"/>
      </rPr>
      <t>:</t>
    </r>
  </si>
  <si>
    <r>
      <rPr>
        <b/>
        <sz val="10"/>
        <color indexed="8"/>
        <rFont val="Arial"/>
        <family val="2"/>
      </rPr>
      <t xml:space="preserve">Date of event </t>
    </r>
    <r>
      <rPr>
        <b/>
        <sz val="10"/>
        <color indexed="8"/>
        <rFont val="宋体"/>
        <family val="3"/>
        <charset val="134"/>
      </rPr>
      <t>会议日期</t>
    </r>
    <r>
      <rPr>
        <b/>
        <sz val="10"/>
        <color indexed="8"/>
        <rFont val="Arial"/>
        <family val="2"/>
      </rPr>
      <t>:</t>
    </r>
  </si>
  <si>
    <t>公司直付酒店部分-无需报价</t>
  </si>
  <si>
    <r>
      <rPr>
        <b/>
        <sz val="10"/>
        <rFont val="Arial"/>
        <family val="2"/>
      </rPr>
      <t xml:space="preserve"> Item</t>
    </r>
    <r>
      <rPr>
        <b/>
        <sz val="10"/>
        <rFont val="宋体"/>
        <family val="3"/>
        <charset val="134"/>
      </rPr>
      <t xml:space="preserve"> 项目</t>
    </r>
  </si>
  <si>
    <r>
      <rPr>
        <b/>
        <sz val="10"/>
        <rFont val="Arial"/>
        <family val="2"/>
      </rPr>
      <t>Quotation</t>
    </r>
    <r>
      <rPr>
        <b/>
        <sz val="10"/>
        <rFont val="宋体"/>
        <family val="3"/>
        <charset val="134"/>
      </rPr>
      <t xml:space="preserve"> 报价单</t>
    </r>
  </si>
  <si>
    <r>
      <rPr>
        <b/>
        <sz val="10"/>
        <rFont val="Arial"/>
        <family val="2"/>
      </rPr>
      <t>Bill Check</t>
    </r>
    <r>
      <rPr>
        <b/>
        <sz val="10"/>
        <rFont val="宋体"/>
        <family val="3"/>
        <charset val="134"/>
      </rPr>
      <t xml:space="preserve"> 结算单</t>
    </r>
  </si>
  <si>
    <r>
      <rPr>
        <b/>
        <sz val="10"/>
        <rFont val="Arial"/>
        <family val="2"/>
      </rPr>
      <t xml:space="preserve">Deviation </t>
    </r>
    <r>
      <rPr>
        <b/>
        <sz val="10"/>
        <rFont val="宋体"/>
        <family val="3"/>
        <charset val="134"/>
      </rPr>
      <t>差额</t>
    </r>
  </si>
  <si>
    <t>REMARKS</t>
  </si>
  <si>
    <t>酒店内花费(净价)</t>
  </si>
  <si>
    <t>n/a</t>
  </si>
  <si>
    <r>
      <rPr>
        <b/>
        <sz val="10"/>
        <color indexed="18"/>
        <rFont val="Arial"/>
        <family val="2"/>
      </rPr>
      <t>Service change (  %)</t>
    </r>
    <r>
      <rPr>
        <b/>
        <sz val="10"/>
        <color indexed="18"/>
        <rFont val="宋体"/>
        <family val="3"/>
        <charset val="134"/>
      </rPr>
      <t>服务费</t>
    </r>
    <r>
      <rPr>
        <sz val="10"/>
        <color indexed="18"/>
        <rFont val="宋体"/>
        <family val="3"/>
        <charset val="134"/>
      </rPr>
      <t>；</t>
    </r>
    <r>
      <rPr>
        <b/>
        <sz val="10"/>
        <color indexed="10"/>
        <rFont val="宋体"/>
        <family val="3"/>
        <charset val="134"/>
      </rPr>
      <t>（酒店部分）</t>
    </r>
  </si>
  <si>
    <r>
      <rPr>
        <b/>
        <sz val="12"/>
        <color indexed="9"/>
        <rFont val="宋体"/>
        <family val="3"/>
        <charset val="134"/>
      </rPr>
      <t>非公司直付酒店部分</t>
    </r>
    <r>
      <rPr>
        <b/>
        <sz val="12"/>
        <color indexed="9"/>
        <rFont val="Arial"/>
        <family val="2"/>
      </rPr>
      <t>-</t>
    </r>
    <r>
      <rPr>
        <b/>
        <sz val="12"/>
        <color indexed="9"/>
        <rFont val="宋体"/>
        <family val="3"/>
        <charset val="134"/>
      </rPr>
      <t>所有报价均为不含税价格（不可抵扣项除外）</t>
    </r>
  </si>
  <si>
    <r>
      <rPr>
        <b/>
        <sz val="10"/>
        <color indexed="8"/>
        <rFont val="Arial"/>
        <family val="2"/>
      </rPr>
      <t xml:space="preserve">Accommodation </t>
    </r>
    <r>
      <rPr>
        <b/>
        <sz val="10"/>
        <color indexed="8"/>
        <rFont val="宋体"/>
        <family val="3"/>
        <charset val="134"/>
      </rPr>
      <t>住宿：酒店内</t>
    </r>
  </si>
  <si>
    <t>FORECASTED</t>
  </si>
  <si>
    <t>ACT.</t>
  </si>
  <si>
    <t>FIN</t>
  </si>
  <si>
    <t>ACTUAL</t>
  </si>
  <si>
    <t>UNI Variance</t>
  </si>
  <si>
    <t>UNI TOTAL</t>
  </si>
  <si>
    <t>Variance</t>
  </si>
  <si>
    <r>
      <rPr>
        <b/>
        <sz val="10"/>
        <color theme="1"/>
        <rFont val="Arial"/>
        <family val="2"/>
      </rPr>
      <t xml:space="preserve">All room charge should include Breakfast &amp; Service charge 
</t>
    </r>
    <r>
      <rPr>
        <b/>
        <sz val="10"/>
        <color indexed="8"/>
        <rFont val="宋体"/>
        <family val="3"/>
        <charset val="134"/>
      </rPr>
      <t>所有房间报价需含早餐及服务费：</t>
    </r>
  </si>
  <si>
    <r>
      <rPr>
        <sz val="10"/>
        <color indexed="8"/>
        <rFont val="Arial"/>
        <family val="2"/>
      </rPr>
      <t xml:space="preserve">Deadline for Option/ticketing
</t>
    </r>
    <r>
      <rPr>
        <sz val="10"/>
        <color indexed="8"/>
        <rFont val="宋体"/>
        <family val="3"/>
        <charset val="134"/>
      </rPr>
      <t>最晚预订时间</t>
    </r>
  </si>
  <si>
    <r>
      <rPr>
        <sz val="10"/>
        <color indexed="8"/>
        <rFont val="Arial"/>
        <family val="2"/>
      </rPr>
      <t xml:space="preserve">No. of Room
</t>
    </r>
    <r>
      <rPr>
        <sz val="10"/>
        <color indexed="8"/>
        <rFont val="宋体"/>
        <family val="3"/>
        <charset val="134"/>
      </rPr>
      <t>间数</t>
    </r>
  </si>
  <si>
    <r>
      <rPr>
        <sz val="10"/>
        <color indexed="8"/>
        <rFont val="Arial"/>
        <family val="2"/>
      </rPr>
      <t xml:space="preserve">Night
</t>
    </r>
    <r>
      <rPr>
        <sz val="10"/>
        <color indexed="8"/>
        <rFont val="宋体"/>
        <family val="3"/>
        <charset val="134"/>
      </rPr>
      <t>夜</t>
    </r>
  </si>
  <si>
    <r>
      <rPr>
        <sz val="10"/>
        <color indexed="8"/>
        <rFont val="Arial"/>
        <family val="2"/>
      </rPr>
      <t xml:space="preserve">Price per unit
in RMB
</t>
    </r>
    <r>
      <rPr>
        <sz val="10"/>
        <color indexed="8"/>
        <rFont val="宋体"/>
        <family val="3"/>
        <charset val="134"/>
      </rPr>
      <t>预计单价</t>
    </r>
  </si>
  <si>
    <r>
      <rPr>
        <sz val="10"/>
        <color indexed="8"/>
        <rFont val="Arial"/>
        <family val="2"/>
      </rPr>
      <t xml:space="preserve">Total in RMB
</t>
    </r>
    <r>
      <rPr>
        <sz val="10"/>
        <color indexed="8"/>
        <rFont val="宋体"/>
        <family val="3"/>
        <charset val="134"/>
      </rPr>
      <t>预计总额</t>
    </r>
  </si>
  <si>
    <r>
      <rPr>
        <sz val="10"/>
        <color indexed="8"/>
        <rFont val="Arial"/>
        <family val="2"/>
      </rPr>
      <t xml:space="preserve">No.
of Room
</t>
    </r>
    <r>
      <rPr>
        <sz val="10"/>
        <color indexed="8"/>
        <rFont val="宋体"/>
        <family val="3"/>
        <charset val="134"/>
      </rPr>
      <t>实际间数</t>
    </r>
  </si>
  <si>
    <r>
      <rPr>
        <sz val="10"/>
        <color indexed="8"/>
        <rFont val="Arial"/>
        <family val="2"/>
      </rPr>
      <t xml:space="preserve">Night
</t>
    </r>
    <r>
      <rPr>
        <sz val="10"/>
        <color indexed="8"/>
        <rFont val="宋体"/>
        <family val="3"/>
        <charset val="134"/>
      </rPr>
      <t>实际间夜</t>
    </r>
  </si>
  <si>
    <r>
      <rPr>
        <sz val="10"/>
        <color indexed="8"/>
        <rFont val="Arial"/>
        <family val="2"/>
      </rPr>
      <t xml:space="preserve">Price per unit
in RMB
</t>
    </r>
    <r>
      <rPr>
        <sz val="10"/>
        <color indexed="8"/>
        <rFont val="宋体"/>
        <family val="3"/>
        <charset val="134"/>
      </rPr>
      <t>实际单价</t>
    </r>
  </si>
  <si>
    <r>
      <rPr>
        <sz val="10"/>
        <color indexed="8"/>
        <rFont val="Arial"/>
        <family val="2"/>
      </rPr>
      <t xml:space="preserve">Total in RMB
</t>
    </r>
    <r>
      <rPr>
        <sz val="10"/>
        <color indexed="8"/>
        <rFont val="宋体"/>
        <family val="3"/>
        <charset val="134"/>
      </rPr>
      <t>实际总额</t>
    </r>
  </si>
  <si>
    <r>
      <rPr>
        <sz val="10"/>
        <color indexed="8"/>
        <rFont val="Arial"/>
        <family val="2"/>
      </rPr>
      <t xml:space="preserve">Uni Variance
</t>
    </r>
    <r>
      <rPr>
        <sz val="10"/>
        <color indexed="8"/>
        <rFont val="宋体"/>
        <family val="3"/>
        <charset val="134"/>
      </rPr>
      <t>单价差额</t>
    </r>
  </si>
  <si>
    <r>
      <rPr>
        <sz val="10"/>
        <color indexed="8"/>
        <rFont val="Arial"/>
        <family val="2"/>
      </rPr>
      <t xml:space="preserve">Variance
</t>
    </r>
    <r>
      <rPr>
        <sz val="10"/>
        <color indexed="8"/>
        <rFont val="宋体"/>
        <family val="3"/>
        <charset val="134"/>
      </rPr>
      <t>差额</t>
    </r>
  </si>
  <si>
    <r>
      <rPr>
        <b/>
        <sz val="10"/>
        <color indexed="18"/>
        <rFont val="Arial"/>
        <family val="2"/>
      </rPr>
      <t>Hotel name,star</t>
    </r>
    <r>
      <rPr>
        <b/>
        <sz val="10"/>
        <color indexed="18"/>
        <rFont val="宋体"/>
        <family val="3"/>
        <charset val="134"/>
      </rPr>
      <t>酒店名称及星级</t>
    </r>
  </si>
  <si>
    <r>
      <rPr>
        <sz val="10"/>
        <rFont val="Arial"/>
        <family val="2"/>
      </rPr>
      <t xml:space="preserve">Single </t>
    </r>
    <r>
      <rPr>
        <sz val="10"/>
        <rFont val="宋体"/>
        <family val="3"/>
        <charset val="134"/>
      </rPr>
      <t>单人间：含早</t>
    </r>
    <r>
      <rPr>
        <sz val="10"/>
        <rFont val="Arial"/>
        <family val="2"/>
      </rPr>
      <t xml:space="preserve">  </t>
    </r>
  </si>
  <si>
    <r>
      <rPr>
        <sz val="10"/>
        <color indexed="8"/>
        <rFont val="Arial"/>
        <family val="2"/>
      </rPr>
      <t>Cancellation policy(notice before Xdays  )</t>
    </r>
    <r>
      <rPr>
        <sz val="10"/>
        <color indexed="8"/>
        <rFont val="宋体"/>
        <family val="3"/>
        <charset val="134"/>
      </rPr>
      <t>取消规定及费用：</t>
    </r>
  </si>
  <si>
    <r>
      <rPr>
        <b/>
        <sz val="10"/>
        <color indexed="8"/>
        <rFont val="Arial"/>
        <family val="2"/>
      </rPr>
      <t xml:space="preserve">Subtotal for accommodation </t>
    </r>
    <r>
      <rPr>
        <b/>
        <sz val="10"/>
        <color indexed="8"/>
        <rFont val="宋体"/>
        <family val="3"/>
        <charset val="134"/>
      </rPr>
      <t>小计：</t>
    </r>
  </si>
  <si>
    <r>
      <rPr>
        <b/>
        <sz val="10"/>
        <color indexed="8"/>
        <rFont val="Arial"/>
        <family val="2"/>
      </rPr>
      <t xml:space="preserve">Catering </t>
    </r>
    <r>
      <rPr>
        <b/>
        <sz val="10"/>
        <color indexed="8"/>
        <rFont val="宋体"/>
        <family val="3"/>
        <charset val="134"/>
      </rPr>
      <t>餐：酒店内</t>
    </r>
  </si>
  <si>
    <r>
      <rPr>
        <b/>
        <sz val="10"/>
        <color theme="1"/>
        <rFont val="Arial"/>
        <family val="2"/>
      </rPr>
      <t>Date, name of restaurant</t>
    </r>
    <r>
      <rPr>
        <b/>
        <sz val="10"/>
        <color indexed="8"/>
        <rFont val="宋体"/>
        <family val="3"/>
        <charset val="134"/>
      </rPr>
      <t>日期，酒店内用餐：</t>
    </r>
  </si>
  <si>
    <r>
      <rPr>
        <sz val="10"/>
        <color indexed="8"/>
        <rFont val="Arial"/>
        <family val="2"/>
      </rPr>
      <t xml:space="preserve">No.
of PAX
</t>
    </r>
    <r>
      <rPr>
        <sz val="10"/>
        <color indexed="8"/>
        <rFont val="宋体"/>
        <family val="3"/>
        <charset val="134"/>
      </rPr>
      <t>人数</t>
    </r>
  </si>
  <si>
    <r>
      <rPr>
        <sz val="10"/>
        <color indexed="8"/>
        <rFont val="Arial"/>
        <family val="2"/>
      </rPr>
      <t xml:space="preserve">Qty
</t>
    </r>
    <r>
      <rPr>
        <sz val="10"/>
        <color indexed="8"/>
        <rFont val="宋体"/>
        <family val="3"/>
        <charset val="134"/>
      </rPr>
      <t>次</t>
    </r>
  </si>
  <si>
    <r>
      <rPr>
        <sz val="10"/>
        <color indexed="8"/>
        <rFont val="Arial"/>
        <family val="2"/>
      </rPr>
      <t xml:space="preserve">No.
of PAX
</t>
    </r>
    <r>
      <rPr>
        <sz val="10"/>
        <color indexed="8"/>
        <rFont val="宋体"/>
        <family val="3"/>
        <charset val="134"/>
      </rPr>
      <t>实际人数</t>
    </r>
  </si>
  <si>
    <r>
      <rPr>
        <sz val="10"/>
        <color indexed="8"/>
        <rFont val="Arial"/>
        <family val="2"/>
      </rPr>
      <t xml:space="preserve">Qty
</t>
    </r>
    <r>
      <rPr>
        <sz val="10"/>
        <color indexed="8"/>
        <rFont val="宋体"/>
        <family val="3"/>
        <charset val="134"/>
      </rPr>
      <t>实际次数</t>
    </r>
  </si>
  <si>
    <r>
      <rPr>
        <sz val="10"/>
        <color indexed="8"/>
        <rFont val="Arial"/>
        <family val="2"/>
      </rPr>
      <t>Lunch</t>
    </r>
    <r>
      <rPr>
        <sz val="10"/>
        <color indexed="8"/>
        <rFont val="宋体"/>
        <family val="3"/>
        <charset val="134"/>
      </rPr>
      <t>午餐：</t>
    </r>
  </si>
  <si>
    <r>
      <rPr>
        <sz val="10"/>
        <color indexed="8"/>
        <rFont val="Arial"/>
        <family val="2"/>
      </rPr>
      <t>Dinner</t>
    </r>
    <r>
      <rPr>
        <sz val="10"/>
        <color indexed="8"/>
        <rFont val="宋体"/>
        <family val="3"/>
        <charset val="134"/>
      </rPr>
      <t>晚餐：</t>
    </r>
  </si>
  <si>
    <r>
      <rPr>
        <b/>
        <sz val="10"/>
        <color indexed="8"/>
        <rFont val="Arial"/>
        <family val="2"/>
      </rPr>
      <t xml:space="preserve">Subtotal for catering </t>
    </r>
    <r>
      <rPr>
        <b/>
        <sz val="10"/>
        <color indexed="8"/>
        <rFont val="宋体"/>
        <family val="3"/>
        <charset val="134"/>
      </rPr>
      <t>小计：</t>
    </r>
  </si>
  <si>
    <r>
      <rPr>
        <b/>
        <sz val="10"/>
        <color indexed="8"/>
        <rFont val="Arial"/>
        <family val="2"/>
      </rPr>
      <t xml:space="preserve">Meetings - renting space &amp; facilities </t>
    </r>
    <r>
      <rPr>
        <b/>
        <sz val="10"/>
        <color indexed="8"/>
        <rFont val="宋体"/>
        <family val="3"/>
        <charset val="134"/>
      </rPr>
      <t>会议：</t>
    </r>
  </si>
  <si>
    <r>
      <rPr>
        <b/>
        <sz val="10"/>
        <color theme="1"/>
        <rFont val="Arial"/>
        <family val="2"/>
      </rPr>
      <t>Date, name of meeting room</t>
    </r>
    <r>
      <rPr>
        <b/>
        <sz val="10"/>
        <color indexed="8"/>
        <rFont val="宋体"/>
        <family val="3"/>
        <charset val="134"/>
      </rPr>
      <t>日期，酒店内费用：</t>
    </r>
  </si>
  <si>
    <r>
      <rPr>
        <sz val="10"/>
        <color indexed="8"/>
        <rFont val="Arial"/>
        <family val="2"/>
      </rPr>
      <t xml:space="preserve">No.
</t>
    </r>
    <r>
      <rPr>
        <sz val="10"/>
        <color indexed="8"/>
        <rFont val="宋体"/>
        <family val="3"/>
        <charset val="134"/>
      </rPr>
      <t>数量</t>
    </r>
  </si>
  <si>
    <r>
      <rPr>
        <sz val="10"/>
        <color indexed="8"/>
        <rFont val="Arial"/>
        <family val="2"/>
      </rPr>
      <t xml:space="preserve">No.
</t>
    </r>
    <r>
      <rPr>
        <sz val="10"/>
        <color indexed="8"/>
        <rFont val="宋体"/>
        <family val="3"/>
        <charset val="134"/>
      </rPr>
      <t>实际数量</t>
    </r>
  </si>
  <si>
    <r>
      <rPr>
        <sz val="10"/>
        <color rgb="FF000000"/>
        <rFont val="Arial"/>
        <family val="2"/>
      </rPr>
      <t>Meeting Room</t>
    </r>
    <r>
      <rPr>
        <sz val="10"/>
        <color rgb="FF000000"/>
        <rFont val="宋体"/>
        <family val="3"/>
        <charset val="134"/>
      </rPr>
      <t>会场</t>
    </r>
  </si>
  <si>
    <r>
      <rPr>
        <sz val="10"/>
        <color rgb="FF000000"/>
        <rFont val="Arial"/>
        <family val="2"/>
      </rPr>
      <t>Tea Breaks</t>
    </r>
    <r>
      <rPr>
        <sz val="10"/>
        <color rgb="FF000000"/>
        <rFont val="宋体"/>
        <family val="3"/>
        <charset val="134"/>
      </rPr>
      <t>茶歇：酒店单次茶歇</t>
    </r>
  </si>
  <si>
    <t>纸质邀请函</t>
  </si>
  <si>
    <r>
      <rPr>
        <b/>
        <sz val="10"/>
        <color indexed="8"/>
        <rFont val="Arial"/>
        <family val="2"/>
      </rPr>
      <t xml:space="preserve">Subtotal for meetings </t>
    </r>
    <r>
      <rPr>
        <b/>
        <sz val="10"/>
        <color indexed="8"/>
        <rFont val="宋体"/>
        <family val="3"/>
        <charset val="134"/>
      </rPr>
      <t>小计：</t>
    </r>
  </si>
  <si>
    <t>非酒店部分-所有报价均为不含税价（不可抵扣项除外）</t>
  </si>
  <si>
    <r>
      <rPr>
        <b/>
        <sz val="10"/>
        <color indexed="8"/>
        <rFont val="Arial"/>
        <family val="2"/>
      </rPr>
      <t xml:space="preserve">Transport --Non Air(exclude sightseeing) </t>
    </r>
    <r>
      <rPr>
        <b/>
        <sz val="10"/>
        <color indexed="8"/>
        <rFont val="宋体"/>
        <family val="3"/>
        <charset val="134"/>
      </rPr>
      <t>其他交通工具：</t>
    </r>
  </si>
  <si>
    <r>
      <rPr>
        <b/>
        <sz val="10"/>
        <color theme="1"/>
        <rFont val="Arial"/>
        <family val="2"/>
      </rPr>
      <t>All transportation charge should include details</t>
    </r>
    <r>
      <rPr>
        <b/>
        <sz val="10"/>
        <color indexed="8"/>
        <rFont val="宋体"/>
        <family val="3"/>
        <charset val="134"/>
      </rPr>
      <t>：
所有车价需要注明车型、行程、以及超时费等：</t>
    </r>
  </si>
  <si>
    <r>
      <rPr>
        <sz val="10"/>
        <color indexed="8"/>
        <rFont val="Arial"/>
        <family val="2"/>
      </rPr>
      <t xml:space="preserve">No.
of PAX
</t>
    </r>
    <r>
      <rPr>
        <sz val="10"/>
        <color indexed="8"/>
        <rFont val="宋体"/>
        <family val="3"/>
        <charset val="134"/>
      </rPr>
      <t>数量</t>
    </r>
  </si>
  <si>
    <r>
      <rPr>
        <b/>
        <sz val="9"/>
        <color indexed="18"/>
        <rFont val="Arial"/>
        <family val="2"/>
      </rPr>
      <t xml:space="preserve">OT Charge:
</t>
    </r>
    <r>
      <rPr>
        <b/>
        <sz val="9"/>
        <color indexed="18"/>
        <rFont val="宋体"/>
        <family val="3"/>
        <charset val="134"/>
      </rPr>
      <t>超时费：</t>
    </r>
  </si>
  <si>
    <r>
      <rPr>
        <b/>
        <sz val="10"/>
        <color indexed="8"/>
        <rFont val="Arial"/>
        <family val="2"/>
      </rPr>
      <t xml:space="preserve">Subtotal for transport </t>
    </r>
    <r>
      <rPr>
        <b/>
        <sz val="10"/>
        <color indexed="8"/>
        <rFont val="宋体"/>
        <family val="3"/>
        <charset val="134"/>
      </rPr>
      <t>小计：</t>
    </r>
  </si>
  <si>
    <r>
      <rPr>
        <b/>
        <sz val="10"/>
        <color indexed="8"/>
        <rFont val="Arial"/>
        <family val="2"/>
      </rPr>
      <t xml:space="preserve">Catering </t>
    </r>
    <r>
      <rPr>
        <b/>
        <sz val="10"/>
        <color indexed="8"/>
        <rFont val="宋体"/>
        <family val="3"/>
        <charset val="134"/>
      </rPr>
      <t>餐：非酒店内</t>
    </r>
  </si>
  <si>
    <r>
      <rPr>
        <b/>
        <sz val="10"/>
        <color theme="1"/>
        <rFont val="Arial"/>
        <family val="2"/>
      </rPr>
      <t>Date, name of restaurant</t>
    </r>
    <r>
      <rPr>
        <b/>
        <sz val="10"/>
        <color indexed="8"/>
        <rFont val="宋体"/>
        <family val="3"/>
        <charset val="134"/>
      </rPr>
      <t>日期：</t>
    </r>
  </si>
  <si>
    <r>
      <rPr>
        <b/>
        <sz val="10"/>
        <color indexed="8"/>
        <rFont val="Arial"/>
        <family val="2"/>
      </rPr>
      <t xml:space="preserve">Meetings facilities </t>
    </r>
    <r>
      <rPr>
        <b/>
        <sz val="10"/>
        <color indexed="8"/>
        <rFont val="宋体"/>
        <family val="3"/>
        <charset val="134"/>
      </rPr>
      <t>会议设施：</t>
    </r>
  </si>
  <si>
    <r>
      <rPr>
        <b/>
        <sz val="10"/>
        <color theme="1"/>
        <rFont val="Arial"/>
        <family val="2"/>
      </rPr>
      <t xml:space="preserve">Date, </t>
    </r>
    <r>
      <rPr>
        <b/>
        <sz val="10"/>
        <color indexed="8"/>
        <rFont val="宋体"/>
        <family val="3"/>
        <charset val="134"/>
      </rPr>
      <t>日期，非酒店内费用：</t>
    </r>
  </si>
  <si>
    <r>
      <rPr>
        <sz val="10"/>
        <color indexed="8"/>
        <rFont val="Arial"/>
        <family val="2"/>
      </rPr>
      <t>Meeting Room</t>
    </r>
    <r>
      <rPr>
        <sz val="10"/>
        <color indexed="8"/>
        <rFont val="宋体"/>
        <family val="3"/>
        <charset val="134"/>
      </rPr>
      <t>会场</t>
    </r>
  </si>
  <si>
    <t>面积: eg:</t>
  </si>
  <si>
    <r>
      <rPr>
        <sz val="10"/>
        <color rgb="FF000000"/>
        <rFont val="宋体"/>
        <family val="3"/>
        <charset val="134"/>
      </rPr>
      <t>名称：</t>
    </r>
    <r>
      <rPr>
        <sz val="10"/>
        <color rgb="FF000000"/>
        <rFont val="Arial"/>
        <family val="2"/>
      </rPr>
      <t>eg:</t>
    </r>
  </si>
  <si>
    <r>
      <rPr>
        <sz val="10"/>
        <color indexed="8"/>
        <rFont val="Arial"/>
        <family val="2"/>
      </rPr>
      <t>Set-up and disassembly: dates to be specified</t>
    </r>
    <r>
      <rPr>
        <sz val="10"/>
        <color indexed="8"/>
        <rFont val="宋体"/>
        <family val="3"/>
        <charset val="134"/>
      </rPr>
      <t>搭建费用</t>
    </r>
  </si>
  <si>
    <r>
      <rPr>
        <b/>
        <sz val="10"/>
        <color indexed="8"/>
        <rFont val="Arial"/>
        <family val="2"/>
      </rPr>
      <t>Registration</t>
    </r>
    <r>
      <rPr>
        <b/>
        <sz val="10"/>
        <color indexed="8"/>
        <rFont val="宋体"/>
        <family val="3"/>
        <charset val="134"/>
      </rPr>
      <t>注册：</t>
    </r>
  </si>
  <si>
    <r>
      <rPr>
        <sz val="10"/>
        <color indexed="8"/>
        <rFont val="Arial"/>
        <family val="2"/>
      </rPr>
      <t xml:space="preserve">Visa </t>
    </r>
    <r>
      <rPr>
        <sz val="10"/>
        <rFont val="宋体"/>
        <family val="3"/>
        <charset val="134"/>
      </rPr>
      <t>签证：</t>
    </r>
    <r>
      <rPr>
        <sz val="10"/>
        <color indexed="10"/>
        <rFont val="宋体"/>
        <family val="3"/>
        <charset val="134"/>
      </rPr>
      <t>商务签证</t>
    </r>
  </si>
  <si>
    <r>
      <rPr>
        <sz val="10"/>
        <color indexed="8"/>
        <rFont val="Arial"/>
        <family val="2"/>
      </rPr>
      <t>Insurances</t>
    </r>
    <r>
      <rPr>
        <sz val="10"/>
        <color indexed="8"/>
        <rFont val="宋体"/>
        <family val="3"/>
        <charset val="134"/>
      </rPr>
      <t>保险：</t>
    </r>
  </si>
  <si>
    <r>
      <rPr>
        <sz val="10"/>
        <color indexed="8"/>
        <rFont val="Arial"/>
        <family val="2"/>
      </rPr>
      <t>Registration</t>
    </r>
    <r>
      <rPr>
        <sz val="10"/>
        <color indexed="8"/>
        <rFont val="宋体"/>
        <family val="3"/>
        <charset val="134"/>
      </rPr>
      <t>注册费：</t>
    </r>
  </si>
  <si>
    <r>
      <rPr>
        <sz val="10"/>
        <color indexed="8"/>
        <rFont val="Arial"/>
        <family val="2"/>
      </rPr>
      <t xml:space="preserve">Others </t>
    </r>
    <r>
      <rPr>
        <sz val="10"/>
        <rFont val="宋体"/>
        <family val="3"/>
        <charset val="134"/>
      </rPr>
      <t>其他：</t>
    </r>
  </si>
  <si>
    <r>
      <rPr>
        <b/>
        <sz val="10"/>
        <color indexed="8"/>
        <rFont val="Arial"/>
        <family val="2"/>
      </rPr>
      <t xml:space="preserve">Agency Management Fee </t>
    </r>
    <r>
      <rPr>
        <b/>
        <sz val="10"/>
        <color indexed="8"/>
        <rFont val="宋体"/>
        <family val="3"/>
        <charset val="134"/>
      </rPr>
      <t>服务费：</t>
    </r>
  </si>
  <si>
    <r>
      <rPr>
        <sz val="10"/>
        <rFont val="Arial"/>
        <family val="2"/>
      </rPr>
      <t>Destinationation Escort</t>
    </r>
    <r>
      <rPr>
        <sz val="10"/>
        <rFont val="宋体"/>
        <family val="3"/>
        <charset val="134"/>
      </rPr>
      <t>地陪：</t>
    </r>
  </si>
  <si>
    <r>
      <rPr>
        <sz val="10"/>
        <rFont val="Arial"/>
        <family val="2"/>
      </rPr>
      <t xml:space="preserve">Accommondation </t>
    </r>
    <r>
      <rPr>
        <sz val="10"/>
        <rFont val="宋体"/>
        <family val="3"/>
        <charset val="134"/>
      </rPr>
      <t>住宿</t>
    </r>
  </si>
  <si>
    <r>
      <rPr>
        <sz val="10"/>
        <rFont val="Arial"/>
        <family val="2"/>
      </rPr>
      <t>Transportation</t>
    </r>
    <r>
      <rPr>
        <sz val="10"/>
        <rFont val="宋体"/>
        <family val="3"/>
        <charset val="134"/>
      </rPr>
      <t>交通</t>
    </r>
    <r>
      <rPr>
        <sz val="10"/>
        <rFont val="Arial"/>
        <family val="2"/>
      </rPr>
      <t xml:space="preserve"> </t>
    </r>
  </si>
  <si>
    <r>
      <rPr>
        <b/>
        <sz val="10"/>
        <color indexed="18"/>
        <rFont val="Arial"/>
        <family val="2"/>
      </rPr>
      <t>Service change (  %)</t>
    </r>
    <r>
      <rPr>
        <b/>
        <sz val="10"/>
        <color indexed="18"/>
        <rFont val="宋体"/>
        <family val="3"/>
        <charset val="134"/>
      </rPr>
      <t>服务费</t>
    </r>
    <r>
      <rPr>
        <sz val="10"/>
        <color indexed="18"/>
        <rFont val="宋体"/>
        <family val="3"/>
        <charset val="134"/>
      </rPr>
      <t>；</t>
    </r>
    <r>
      <rPr>
        <b/>
        <sz val="10"/>
        <color indexed="10"/>
        <rFont val="宋体"/>
        <family val="3"/>
        <charset val="134"/>
      </rPr>
      <t>（非酒店部分）</t>
    </r>
  </si>
  <si>
    <r>
      <rPr>
        <b/>
        <sz val="10"/>
        <color indexed="8"/>
        <rFont val="Arial"/>
        <family val="2"/>
      </rPr>
      <t xml:space="preserve">Subtotal for meetings </t>
    </r>
    <r>
      <rPr>
        <b/>
        <sz val="10"/>
        <color indexed="8"/>
        <rFont val="宋体"/>
        <family val="3"/>
        <charset val="134"/>
      </rPr>
      <t>小计：</t>
    </r>
    <r>
      <rPr>
        <b/>
        <sz val="10"/>
        <color indexed="8"/>
        <rFont val="Arial"/>
        <family val="2"/>
      </rPr>
      <t xml:space="preserve"> </t>
    </r>
    <r>
      <rPr>
        <b/>
        <sz val="10"/>
        <color indexed="8"/>
        <rFont val="宋体"/>
        <family val="3"/>
        <charset val="134"/>
      </rPr>
      <t>含酒店部分服务费包括直付</t>
    </r>
  </si>
  <si>
    <r>
      <rPr>
        <b/>
        <sz val="10"/>
        <color indexed="8"/>
        <rFont val="Arial"/>
        <family val="2"/>
      </rPr>
      <t xml:space="preserve">Tax change (  %) </t>
    </r>
    <r>
      <rPr>
        <b/>
        <sz val="10"/>
        <color indexed="8"/>
        <rFont val="宋体"/>
        <family val="3"/>
        <charset val="134"/>
      </rPr>
      <t>增值税费；</t>
    </r>
  </si>
  <si>
    <r>
      <rPr>
        <b/>
        <sz val="10"/>
        <color indexed="8"/>
        <rFont val="Arial"/>
        <family val="2"/>
      </rPr>
      <t xml:space="preserve">Actual additionalexpenses </t>
    </r>
    <r>
      <rPr>
        <b/>
        <sz val="10"/>
        <color indexed="8"/>
        <rFont val="宋体"/>
        <family val="3"/>
        <charset val="134"/>
      </rPr>
      <t>实际增项费用</t>
    </r>
  </si>
  <si>
    <t>$#%</t>
  </si>
  <si>
    <t>（原报价中无此项）</t>
  </si>
  <si>
    <r>
      <rPr>
        <b/>
        <sz val="10"/>
        <color indexed="10"/>
        <rFont val="宋体"/>
        <family val="3"/>
        <charset val="134"/>
      </rPr>
      <t>桌花</t>
    </r>
    <r>
      <rPr>
        <b/>
        <sz val="10"/>
        <color indexed="10"/>
        <rFont val="Arial"/>
        <family val="2"/>
      </rPr>
      <t>/</t>
    </r>
    <r>
      <rPr>
        <b/>
        <sz val="10"/>
        <color indexed="10"/>
        <rFont val="宋体"/>
        <family val="3"/>
        <charset val="134"/>
      </rPr>
      <t>讲台花（原报价中无此项）</t>
    </r>
  </si>
  <si>
    <t>新增会场（原报价中无此项)需标明面积，参会人数，使用时间</t>
  </si>
  <si>
    <t>其他(预估参会专家单程高铁费用)</t>
  </si>
  <si>
    <t>酒店部分服务费</t>
  </si>
  <si>
    <t>-</t>
  </si>
  <si>
    <t>其他（预估参会专家单程机票费用）</t>
  </si>
  <si>
    <t>旅行社部分服务费</t>
  </si>
  <si>
    <r>
      <rPr>
        <b/>
        <sz val="10"/>
        <color indexed="8"/>
        <rFont val="Arial"/>
        <family val="2"/>
      </rPr>
      <t>Subtotal of actual additional expenses</t>
    </r>
    <r>
      <rPr>
        <b/>
        <sz val="10"/>
        <color indexed="8"/>
        <rFont val="宋体"/>
        <family val="3"/>
        <charset val="134"/>
      </rPr>
      <t>小计：</t>
    </r>
  </si>
  <si>
    <t>Summary</t>
  </si>
  <si>
    <t>ACT.ual</t>
  </si>
  <si>
    <r>
      <rPr>
        <b/>
        <sz val="10"/>
        <color indexed="8"/>
        <rFont val="Arial"/>
        <family val="2"/>
      </rPr>
      <t xml:space="preserve">Total in RMB
</t>
    </r>
    <r>
      <rPr>
        <b/>
        <sz val="10"/>
        <color indexed="8"/>
        <rFont val="宋体"/>
        <family val="3"/>
        <charset val="134"/>
      </rPr>
      <t>预计总额</t>
    </r>
  </si>
  <si>
    <r>
      <rPr>
        <b/>
        <sz val="10"/>
        <color indexed="8"/>
        <rFont val="Arial"/>
        <family val="2"/>
      </rPr>
      <t xml:space="preserve">Average cost per person and per day
</t>
    </r>
    <r>
      <rPr>
        <b/>
        <sz val="10"/>
        <color indexed="8"/>
        <rFont val="宋体"/>
        <family val="3"/>
        <charset val="134"/>
      </rPr>
      <t>预计人均日消费</t>
    </r>
    <r>
      <rPr>
        <b/>
        <sz val="10"/>
        <color indexed="8"/>
        <rFont val="Arial"/>
        <family val="2"/>
      </rPr>
      <t xml:space="preserve"> </t>
    </r>
  </si>
  <si>
    <r>
      <rPr>
        <b/>
        <sz val="10"/>
        <color indexed="8"/>
        <rFont val="Arial"/>
        <family val="2"/>
      </rPr>
      <t xml:space="preserve">Total in RMB 
</t>
    </r>
    <r>
      <rPr>
        <b/>
        <sz val="10"/>
        <color indexed="8"/>
        <rFont val="宋体"/>
        <family val="3"/>
        <charset val="134"/>
      </rPr>
      <t>实际总额</t>
    </r>
  </si>
  <si>
    <r>
      <rPr>
        <b/>
        <sz val="10"/>
        <color indexed="8"/>
        <rFont val="Arial"/>
        <family val="2"/>
      </rPr>
      <t xml:space="preserve">Average cost per person and per day
</t>
    </r>
    <r>
      <rPr>
        <b/>
        <sz val="10"/>
        <color indexed="8"/>
        <rFont val="宋体"/>
        <family val="3"/>
        <charset val="134"/>
      </rPr>
      <t>实际人均日消费</t>
    </r>
    <r>
      <rPr>
        <b/>
        <sz val="10"/>
        <color indexed="8"/>
        <rFont val="Arial"/>
        <family val="2"/>
      </rPr>
      <t xml:space="preserve"> </t>
    </r>
  </si>
  <si>
    <t>Uni(SAV)RMB</t>
  </si>
  <si>
    <r>
      <rPr>
        <b/>
        <sz val="10"/>
        <rFont val="Arial"/>
        <family val="2"/>
      </rPr>
      <t xml:space="preserve">1 Accommodation </t>
    </r>
    <r>
      <rPr>
        <b/>
        <sz val="10"/>
        <rFont val="宋体"/>
        <family val="3"/>
        <charset val="134"/>
      </rPr>
      <t>住宿：</t>
    </r>
  </si>
  <si>
    <r>
      <rPr>
        <b/>
        <sz val="10"/>
        <rFont val="Arial"/>
        <family val="2"/>
      </rPr>
      <t xml:space="preserve">2 Catering </t>
    </r>
    <r>
      <rPr>
        <b/>
        <sz val="10"/>
        <rFont val="宋体"/>
        <family val="3"/>
        <charset val="134"/>
      </rPr>
      <t>餐：酒店内</t>
    </r>
  </si>
  <si>
    <r>
      <rPr>
        <b/>
        <sz val="10"/>
        <rFont val="Arial"/>
        <family val="2"/>
      </rPr>
      <t>3 Meeting room</t>
    </r>
    <r>
      <rPr>
        <b/>
        <sz val="10"/>
        <rFont val="宋体"/>
        <family val="3"/>
        <charset val="134"/>
      </rPr>
      <t>：酒店内</t>
    </r>
  </si>
  <si>
    <r>
      <rPr>
        <b/>
        <sz val="10"/>
        <rFont val="Arial"/>
        <family val="2"/>
      </rPr>
      <t>4 Transport --Non Air</t>
    </r>
    <r>
      <rPr>
        <b/>
        <sz val="10"/>
        <rFont val="宋体"/>
        <family val="3"/>
        <charset val="134"/>
      </rPr>
      <t>其他交通工具：</t>
    </r>
  </si>
  <si>
    <r>
      <rPr>
        <b/>
        <sz val="10"/>
        <rFont val="Arial"/>
        <family val="2"/>
      </rPr>
      <t xml:space="preserve">5 Catering </t>
    </r>
    <r>
      <rPr>
        <b/>
        <sz val="10"/>
        <rFont val="宋体"/>
        <family val="3"/>
        <charset val="134"/>
      </rPr>
      <t>餐：非酒店内</t>
    </r>
  </si>
  <si>
    <r>
      <rPr>
        <b/>
        <sz val="10"/>
        <rFont val="Arial"/>
        <family val="2"/>
      </rPr>
      <t xml:space="preserve">6 Meetings facilities </t>
    </r>
    <r>
      <rPr>
        <b/>
        <sz val="10"/>
        <rFont val="宋体"/>
        <family val="3"/>
        <charset val="134"/>
      </rPr>
      <t>会议设施：</t>
    </r>
  </si>
  <si>
    <r>
      <rPr>
        <b/>
        <sz val="10"/>
        <rFont val="Arial"/>
        <family val="2"/>
      </rPr>
      <t>7 Registration</t>
    </r>
    <r>
      <rPr>
        <b/>
        <sz val="10"/>
        <rFont val="宋体"/>
        <family val="3"/>
        <charset val="134"/>
      </rPr>
      <t>注册：</t>
    </r>
  </si>
  <si>
    <r>
      <rPr>
        <b/>
        <sz val="10"/>
        <rFont val="Arial"/>
        <family val="2"/>
      </rPr>
      <t>8 Agency Management Fee</t>
    </r>
    <r>
      <rPr>
        <b/>
        <sz val="10"/>
        <rFont val="宋体"/>
        <family val="3"/>
        <charset val="134"/>
      </rPr>
      <t>服务费：</t>
    </r>
  </si>
  <si>
    <r>
      <rPr>
        <b/>
        <sz val="10"/>
        <rFont val="Arial"/>
        <family val="2"/>
      </rPr>
      <t xml:space="preserve">10 Tax VAT </t>
    </r>
    <r>
      <rPr>
        <b/>
        <sz val="10"/>
        <rFont val="宋体"/>
        <family val="3"/>
        <charset val="134"/>
      </rPr>
      <t>增值税税金</t>
    </r>
  </si>
  <si>
    <r>
      <rPr>
        <b/>
        <sz val="10"/>
        <rFont val="Arial"/>
        <family val="2"/>
      </rPr>
      <t>9 Actual additionalexpenses</t>
    </r>
    <r>
      <rPr>
        <b/>
        <sz val="10"/>
        <rFont val="宋体"/>
        <family val="3"/>
        <charset val="134"/>
      </rPr>
      <t>实际增项费用</t>
    </r>
  </si>
  <si>
    <r>
      <rPr>
        <b/>
        <sz val="10"/>
        <rFont val="Arial"/>
        <family val="2"/>
      </rPr>
      <t xml:space="preserve">10 total </t>
    </r>
    <r>
      <rPr>
        <b/>
        <sz val="10"/>
        <rFont val="宋体"/>
        <family val="3"/>
        <charset val="134"/>
      </rPr>
      <t>总计</t>
    </r>
  </si>
  <si>
    <r>
      <rPr>
        <b/>
        <sz val="9"/>
        <color rgb="FF000080"/>
        <rFont val="宋体"/>
        <family val="2"/>
        <charset val="134"/>
      </rPr>
      <t xml:space="preserve">商务7座用车 </t>
    </r>
    <r>
      <rPr>
        <b/>
        <sz val="9"/>
        <color indexed="18"/>
        <rFont val="Arial"/>
        <family val="2"/>
      </rPr>
      <t>GL8</t>
    </r>
    <phoneticPr fontId="4" type="noConversion"/>
  </si>
  <si>
    <r>
      <rPr>
        <sz val="10"/>
        <color rgb="FF000000"/>
        <rFont val="SimSun"/>
        <charset val="134"/>
      </rPr>
      <t>接机牌</t>
    </r>
    <r>
      <rPr>
        <sz val="10"/>
        <color rgb="FF000000"/>
        <rFont val="Arial"/>
        <family val="2"/>
      </rPr>
      <t>-KT</t>
    </r>
    <r>
      <rPr>
        <sz val="10"/>
        <color rgb="FF000000"/>
        <rFont val="宋体"/>
        <family val="2"/>
        <charset val="134"/>
      </rPr>
      <t>板40</t>
    </r>
    <r>
      <rPr>
        <sz val="10"/>
        <color rgb="FF000000"/>
        <rFont val="Arial"/>
        <family val="2"/>
      </rPr>
      <t>*60cm</t>
    </r>
    <phoneticPr fontId="4" type="noConversion"/>
  </si>
  <si>
    <r>
      <t xml:space="preserve">Deadline for Option/ticketing
</t>
    </r>
    <r>
      <rPr>
        <sz val="10"/>
        <color indexed="8"/>
        <rFont val="宋体"/>
        <family val="3"/>
        <charset val="134"/>
      </rPr>
      <t>最晚预订时间</t>
    </r>
    <phoneticPr fontId="4" type="noConversion"/>
  </si>
  <si>
    <t>REMARKS</t>
    <phoneticPr fontId="4" type="noConversion"/>
  </si>
  <si>
    <t>停车费、过路费</t>
    <phoneticPr fontId="4" type="noConversion"/>
  </si>
  <si>
    <t>预估</t>
    <phoneticPr fontId="4" type="noConversion"/>
  </si>
  <si>
    <r>
      <rPr>
        <sz val="10"/>
        <rFont val="宋体"/>
        <family val="2"/>
        <charset val="134"/>
      </rPr>
      <t>全天8小时100公里，超时；超时</t>
    </r>
    <r>
      <rPr>
        <sz val="10"/>
        <rFont val="Arial"/>
        <family val="2"/>
      </rPr>
      <t>60</t>
    </r>
    <r>
      <rPr>
        <sz val="10"/>
        <rFont val="宋体"/>
        <family val="2"/>
        <charset val="134"/>
      </rPr>
      <t>元</t>
    </r>
    <r>
      <rPr>
        <sz val="10"/>
        <rFont val="Arial"/>
        <family val="2"/>
      </rPr>
      <t>/</t>
    </r>
    <r>
      <rPr>
        <sz val="10"/>
        <rFont val="宋体"/>
        <family val="2"/>
        <charset val="134"/>
      </rPr>
      <t>小时，超</t>
    </r>
    <r>
      <rPr>
        <sz val="10"/>
        <rFont val="Arial"/>
        <family val="2"/>
      </rPr>
      <t>8</t>
    </r>
    <r>
      <rPr>
        <sz val="10"/>
        <rFont val="宋体"/>
        <family val="2"/>
        <charset val="134"/>
      </rPr>
      <t>元</t>
    </r>
    <r>
      <rPr>
        <sz val="10"/>
        <rFont val="Arial"/>
        <family val="2"/>
      </rPr>
      <t>/</t>
    </r>
    <r>
      <rPr>
        <sz val="10"/>
        <rFont val="宋体"/>
        <family val="2"/>
        <charset val="134"/>
      </rPr>
      <t>公里，不含停车费和路桥费</t>
    </r>
    <phoneticPr fontId="4" type="noConversion"/>
  </si>
  <si>
    <t>不含停车费和路桥费</t>
    <phoneticPr fontId="4" type="noConversion"/>
  </si>
  <si>
    <r>
      <rPr>
        <b/>
        <sz val="9"/>
        <color rgb="FF000080"/>
        <rFont val="宋体"/>
        <family val="2"/>
        <charset val="134"/>
      </rPr>
      <t>司机食宿费（上海</t>
    </r>
    <r>
      <rPr>
        <b/>
        <sz val="9"/>
        <color rgb="FF000080"/>
        <rFont val="Arial"/>
        <family val="2"/>
      </rPr>
      <t>-</t>
    </r>
    <r>
      <rPr>
        <b/>
        <sz val="9"/>
        <color rgb="FF000080"/>
        <rFont val="宋体"/>
        <family val="2"/>
        <charset val="134"/>
      </rPr>
      <t>嘉兴）</t>
    </r>
    <phoneticPr fontId="4" type="noConversion"/>
  </si>
  <si>
    <t>小瓶依云水</t>
    <phoneticPr fontId="4" type="noConversion"/>
  </si>
  <si>
    <t>每人每天2瓶预估</t>
    <phoneticPr fontId="4" type="noConversion"/>
  </si>
  <si>
    <t>4坐小车</t>
    <phoneticPr fontId="4" type="noConversion"/>
  </si>
  <si>
    <t>车型</t>
  </si>
  <si>
    <t>行程</t>
  </si>
  <si>
    <t>城市</t>
    <phoneticPr fontId="4" type="noConversion"/>
  </si>
  <si>
    <t>太原</t>
    <phoneticPr fontId="4" type="noConversion"/>
  </si>
  <si>
    <t>太原GL8包车</t>
    <phoneticPr fontId="52" type="noConversion"/>
  </si>
  <si>
    <t>联系人</t>
    <phoneticPr fontId="4" type="noConversion"/>
  </si>
  <si>
    <t>傅先生：13764074602</t>
    <phoneticPr fontId="4" type="noConversion"/>
  </si>
  <si>
    <t>早上7：30酒店-山西医科大学第二医院（本部）【山西省太原市杏花岭区五一路382号】；
9：30 山西医科大学第二医院（本部）- 山西省人民医院（本部）【山西省太原市迎泽区双塔寺街29号】
11：30 送往餐厅午餐；
12：30 送往太原南站，乘坐高铁G684，13：32太原南站发车</t>
    <phoneticPr fontId="4" type="noConversion"/>
  </si>
  <si>
    <t>依云矿泉水，巴黎水，一个Werfen接站牌</t>
    <phoneticPr fontId="4" type="noConversion"/>
  </si>
  <si>
    <t>接站：Jim ，李晓龙，傅韧益3位，上午11:15抵达太原南站 ，车次G61；
送三位到凯宾斯基酒店办理入住；8.3km, 20min
中午送三位到晋韵楼大酒店【山西省太原市小店区体育西路188号】午餐；
下午2点晋韵楼大酒店-太原维康；
傍晚太原维康-海广海世界海鲜广场【山西省太原市小店区体育路1号（南内环街与体育路交叉口南50米路西）】
晚餐后送回酒店</t>
    <phoneticPr fontId="52" type="noConversion"/>
  </si>
  <si>
    <t>2024/5/11
周六</t>
  </si>
  <si>
    <t>上海GL8接机</t>
  </si>
  <si>
    <t>上海-嘉兴</t>
  </si>
  <si>
    <t>3:15pm</t>
  </si>
  <si>
    <t>下午3:15pm上海浦东机场T1接机，2位外国客人Eduart和Allen，航班DL 281. 准备接机牌Werfen.
接机后送到嘉兴万豪酒店。
酒店：嘉兴万豪（嘉兴南湖区秦逸路418号）</t>
  </si>
  <si>
    <t>Allen会说中文
紧急情况联系人：关小姐15652282898</t>
  </si>
  <si>
    <t>2024/5/12
周日</t>
  </si>
  <si>
    <t>上海-嘉兴（2辆GL8）
嘉兴南站（其中1辆GL8）</t>
  </si>
  <si>
    <t>07:05AM
'07:55AM
15:18PM</t>
  </si>
  <si>
    <t>早上7：05上海上海浦东机场T2接机，3位外国客人Brent，Wayne，Nam，航班LX 188. 准备接机牌Werfen.
接机后送到嘉兴万豪酒店。
早上7：55上海上海浦东机场T2接机，2位外国客人Huiting，Agustin, 航班BA 169. 准备接机牌Werfen.
接机后送到嘉兴万豪酒店。
下午15:18 其中一辆GL8嘉兴南站接站，1位外国客人Marcos, 高铁G115. 接机牌在车站也用一下，方便外国客人找到司机师傅.
酒店：嘉兴万豪（嘉兴南湖区秦逸路418号）</t>
  </si>
  <si>
    <t>3
2
1</t>
  </si>
  <si>
    <t>Huiting和Marcos都会说中文
紧急情况联系人：关小姐15652282898</t>
  </si>
  <si>
    <t>2024/5/13
周一</t>
  </si>
  <si>
    <t>嘉兴包车</t>
  </si>
  <si>
    <t>嘉兴（2辆GL8）</t>
  </si>
  <si>
    <t>早上从嘉兴万豪，两辆车送9位客人去凯实生物（嘉兴市南湖区凌公塘路3535号1号楼），出发时间提前一天提前跟客人商量。晚上这两辆车送9位客人回万豪酒店。晚餐等安排看客人当天需要。
酒店：嘉兴万豪（嘉兴南湖区秦逸路418号）</t>
  </si>
  <si>
    <t>Marcos 13810352761
或翻译马静15821531636</t>
  </si>
  <si>
    <t>上海包车</t>
  </si>
  <si>
    <t>1辆奥迪</t>
  </si>
  <si>
    <t>16：15</t>
  </si>
  <si>
    <t>下午16：15，上海虹桥T2，接Jim, 准备Werfen接机牌，司机会说简单英语，航班号MU5114, 16:15落地，无行李出口。
送往上海波特曼丽思卡尔顿酒店，随后Jim如果外出，司机陪着就好。
酒店：上海波特曼丽思卡尔顿（上海市静安区南京西路1376号）</t>
  </si>
  <si>
    <t>接Jim司机最好能说简单英语，如需帮助，可以联系：关小姐15652282898</t>
  </si>
  <si>
    <t>2024/5/14
周二</t>
  </si>
  <si>
    <t>2024/5/15
周三</t>
  </si>
  <si>
    <t>07:30AM</t>
  </si>
  <si>
    <t>1
9</t>
  </si>
  <si>
    <t>2024/5/16
周四</t>
  </si>
  <si>
    <t>9
1
1</t>
  </si>
  <si>
    <t>2024/5/17
周五</t>
  </si>
  <si>
    <t>嘉兴-上海包车（2辆GL8）</t>
  </si>
  <si>
    <t>11:00AM
15:20PM
19:00PM</t>
  </si>
  <si>
    <t>早上两辆GL8从嘉兴万豪，送8位客人（6位美籍，Marcos,翻译马静）去嘉兴市南湖区凌公塘路3535号1号楼，出发时间提前一天提前跟客人商量。
上午11:00第一辆GL8凯实生物出发,送Eduart 到上海浦东机场T1，3:45PM起飞，航班DL388。
下午15:20第二辆GL8凯实生物出发,送Marcos到嘉兴南站，4:37PM发车，高铁G158。随后返回凯实生物，晚上7：00PM出发，送Brent，Wayne，Nam三人去上海浦东机场T2，11:50PM 起飞，航班LH 733。</t>
  </si>
  <si>
    <t>8
1
1/3</t>
  </si>
  <si>
    <t>GL8司机可以联系Marcos 13810352761
或翻译马静15821531636</t>
  </si>
  <si>
    <t>其他</t>
  </si>
  <si>
    <t>3个接机牌</t>
  </si>
  <si>
    <t>2辆GL8司机各一个接机牌，奥迪司机一个接机牌。</t>
  </si>
  <si>
    <t>GL8准备小瓶依云矿泉水</t>
  </si>
  <si>
    <t>接Jim的奥迪车里准备依云和巴黎水</t>
  </si>
  <si>
    <t>时间</t>
    <phoneticPr fontId="4" type="noConversion"/>
  </si>
  <si>
    <t>用车行程安排</t>
    <phoneticPr fontId="4" type="noConversion"/>
  </si>
  <si>
    <t>其他</t>
    <phoneticPr fontId="4" type="noConversion"/>
  </si>
  <si>
    <t>人数</t>
    <phoneticPr fontId="4" type="noConversion"/>
  </si>
  <si>
    <r>
      <rPr>
        <sz val="12"/>
        <color theme="4"/>
        <rFont val="微软雅黑"/>
        <family val="2"/>
        <charset val="134"/>
      </rPr>
      <t>上海-嘉兴(1辆奥迪）</t>
    </r>
    <r>
      <rPr>
        <sz val="12"/>
        <rFont val="微软雅黑"/>
        <family val="2"/>
        <charset val="134"/>
      </rPr>
      <t xml:space="preserve">
嘉兴包车（2辆GL8）</t>
    </r>
  </si>
  <si>
    <r>
      <rPr>
        <sz val="12"/>
        <color theme="4"/>
        <rFont val="微软雅黑"/>
        <family val="2"/>
        <charset val="134"/>
      </rPr>
      <t>早上7：30，一辆奥迪，上海波特曼丽思卡尔顿酒店出发，举牌Werfen，方便客人识别。送Jim到嘉兴凯实生物（嘉兴市南湖区凌公塘路3535号1号楼）开会，晚上开完会送回嘉兴万豪办理入住。</t>
    </r>
    <r>
      <rPr>
        <sz val="12"/>
        <rFont val="微软雅黑"/>
        <family val="2"/>
        <charset val="134"/>
      </rPr>
      <t xml:space="preserve">
早上2辆GL8，从嘉兴万豪，送9位客人去凯实生物（嘉兴市南湖区凌公塘路3535号1号楼），出发时间提前一天提前跟客人商量。晚上这两辆车送9位客人回万豪酒店。晚餐等安排看客人当天需要。
酒店：嘉兴万豪（嘉兴南湖区秦逸路418号）</t>
    </r>
  </si>
  <si>
    <r>
      <t xml:space="preserve">接Jim司机最好能说简单英语，如需帮助，可以联系：关小姐15652282898
</t>
    </r>
    <r>
      <rPr>
        <sz val="12"/>
        <rFont val="微软雅黑"/>
        <family val="2"/>
        <charset val="134"/>
      </rPr>
      <t>GL8司机可以联系Marcos 13810352761
或翻译马静15821531636</t>
    </r>
  </si>
  <si>
    <r>
      <t xml:space="preserve">嘉兴包车（2辆GL8）
嘉兴-上海(1辆奥迪）
</t>
    </r>
    <r>
      <rPr>
        <sz val="12"/>
        <color rgb="FF00B050"/>
        <rFont val="微软雅黑"/>
        <family val="2"/>
        <charset val="134"/>
      </rPr>
      <t>嘉兴-上海(1辆小车）</t>
    </r>
  </si>
  <si>
    <r>
      <t xml:space="preserve">嘉兴包车（2辆GL8）
</t>
    </r>
    <r>
      <rPr>
        <sz val="12"/>
        <color theme="4"/>
        <rFont val="微软雅黑"/>
        <family val="2"/>
        <charset val="134"/>
      </rPr>
      <t xml:space="preserve">嘉兴-上海(1辆奥迪）
</t>
    </r>
    <r>
      <rPr>
        <sz val="12"/>
        <color rgb="FF00B050"/>
        <rFont val="微软雅黑"/>
        <family val="2"/>
        <charset val="134"/>
      </rPr>
      <t>嘉兴-上海(1辆小车）</t>
    </r>
  </si>
  <si>
    <r>
      <rPr>
        <sz val="12"/>
        <color theme="4"/>
        <rFont val="微软雅黑"/>
        <family val="2"/>
        <charset val="134"/>
      </rPr>
      <t>14:00PM</t>
    </r>
    <r>
      <rPr>
        <sz val="12"/>
        <rFont val="微软雅黑"/>
        <family val="2"/>
        <charset val="134"/>
      </rPr>
      <t xml:space="preserve">
</t>
    </r>
    <r>
      <rPr>
        <sz val="12"/>
        <color rgb="FF00B050"/>
        <rFont val="微软雅黑"/>
        <family val="2"/>
        <charset val="134"/>
      </rPr>
      <t>17:00PM</t>
    </r>
  </si>
  <si>
    <r>
      <t>早上</t>
    </r>
    <r>
      <rPr>
        <sz val="12"/>
        <color theme="4"/>
        <rFont val="微软雅黑"/>
        <family val="2"/>
        <charset val="134"/>
      </rPr>
      <t>一辆奥迪</t>
    </r>
    <r>
      <rPr>
        <sz val="12"/>
        <rFont val="微软雅黑"/>
        <family val="2"/>
        <charset val="134"/>
      </rPr>
      <t>，两辆GL8从嘉兴万豪，送</t>
    </r>
    <r>
      <rPr>
        <sz val="12"/>
        <color theme="4"/>
        <rFont val="微软雅黑"/>
        <family val="2"/>
        <charset val="134"/>
      </rPr>
      <t>Jim</t>
    </r>
    <r>
      <rPr>
        <sz val="12"/>
        <rFont val="微软雅黑"/>
        <family val="2"/>
        <charset val="134"/>
      </rPr>
      <t xml:space="preserve">和9位客人去凯实生物（嘉兴市南湖区凌公塘路3535号1号楼），出发时间提前一天提前跟客人商量。晚上两辆车送8位客人回万豪酒店。晚餐等安排看客人当天需要。
</t>
    </r>
    <r>
      <rPr>
        <sz val="12"/>
        <color theme="4"/>
        <rFont val="微软雅黑"/>
        <family val="2"/>
        <charset val="134"/>
      </rPr>
      <t>下午14：00PM，奥迪从凯实生物出发，送Jim去上海虹桥机场T2，航班MU5121， 晚上18：00起飞，确保下午16：00到机场。</t>
    </r>
    <r>
      <rPr>
        <sz val="12"/>
        <rFont val="微软雅黑"/>
        <family val="2"/>
        <charset val="134"/>
      </rPr>
      <t xml:space="preserve">
</t>
    </r>
    <r>
      <rPr>
        <sz val="12"/>
        <color rgb="FF00B050"/>
        <rFont val="微软雅黑"/>
        <family val="2"/>
        <charset val="134"/>
      </rPr>
      <t>下午17：00PM，也可能晚一点，一辆小车，从凯实生物出发，送Agustin去上海浦东机场华美达广场酒店。</t>
    </r>
    <r>
      <rPr>
        <sz val="12"/>
        <rFont val="微软雅黑"/>
        <family val="2"/>
        <charset val="134"/>
      </rPr>
      <t xml:space="preserve">
嘉兴酒店：嘉兴万豪（嘉兴南湖区秦逸路418号）
上海浦东机场华美达广场酒店：启航路1100号</t>
    </r>
  </si>
  <si>
    <r>
      <t xml:space="preserve">接Jim司机最好能说简单英语，如需帮助，可以联系：关小姐15652282898
</t>
    </r>
    <r>
      <rPr>
        <sz val="12"/>
        <rFont val="微软雅黑"/>
        <family val="2"/>
        <charset val="134"/>
      </rPr>
      <t>GL8和小车司机可以联系Marcos 13810352761
或翻译马静15821531636</t>
    </r>
  </si>
  <si>
    <t>王凤雨 15210370021</t>
    <phoneticPr fontId="4" type="noConversion"/>
  </si>
  <si>
    <t>2024.04.30</t>
    <phoneticPr fontId="4" type="noConversion"/>
  </si>
  <si>
    <t>2024.05.20</t>
    <phoneticPr fontId="4" type="noConversion"/>
  </si>
  <si>
    <t>关越15652282898</t>
    <phoneticPr fontId="4" type="noConversion"/>
  </si>
  <si>
    <t>wangfengyu@cct.cn</t>
    <phoneticPr fontId="4" type="noConversion"/>
  </si>
  <si>
    <t>太原/上海用车</t>
    <phoneticPr fontId="4" type="noConversion"/>
  </si>
  <si>
    <t>太原/上海</t>
    <phoneticPr fontId="4" type="noConversion"/>
  </si>
  <si>
    <t>全天8小时100公里，超时；超时80元/小时，超10元/公里，不含停车费和路桥费</t>
    <phoneticPr fontId="4" type="noConversion"/>
  </si>
  <si>
    <t>白天Jim如果外出，司机陪着就好。
酒店：上海波特曼丽思卡尔顿（上海市静安区南京西路1376号）</t>
  </si>
  <si>
    <t>嘉兴南站-嘉兴万豪酒店</t>
    <phoneticPr fontId="4" type="noConversion"/>
  </si>
  <si>
    <t>5月8日GL8包车</t>
    <phoneticPr fontId="4" type="noConversion"/>
  </si>
  <si>
    <t>5月9日GL8包车</t>
    <phoneticPr fontId="4" type="noConversion"/>
  </si>
  <si>
    <t>5月11日GL8接机</t>
    <phoneticPr fontId="4" type="noConversion"/>
  </si>
  <si>
    <t xml:space="preserve">5月12日GL8接机 </t>
    <phoneticPr fontId="4" type="noConversion"/>
  </si>
  <si>
    <t>5月12日GL8接站</t>
    <phoneticPr fontId="4" type="noConversion"/>
  </si>
  <si>
    <t>5月13日GL8包车</t>
    <phoneticPr fontId="4" type="noConversion"/>
  </si>
  <si>
    <t>奥迪</t>
    <phoneticPr fontId="4" type="noConversion"/>
  </si>
  <si>
    <t>5月14日上海包车</t>
    <phoneticPr fontId="4" type="noConversion"/>
  </si>
  <si>
    <t>英文司机</t>
    <phoneticPr fontId="4" type="noConversion"/>
  </si>
  <si>
    <t>5月14日GL8包车</t>
    <phoneticPr fontId="4" type="noConversion"/>
  </si>
  <si>
    <t>5月13日上海接机后包车</t>
    <phoneticPr fontId="4" type="noConversion"/>
  </si>
  <si>
    <t>5月15日上海-嘉兴万豪</t>
    <phoneticPr fontId="4" type="noConversion"/>
  </si>
  <si>
    <t>5月15日GL8包车</t>
    <phoneticPr fontId="4" type="noConversion"/>
  </si>
  <si>
    <t>5月16日嘉兴包车-上海虹桥送机</t>
    <phoneticPr fontId="4" type="noConversion"/>
  </si>
  <si>
    <t>5月16日送机</t>
    <phoneticPr fontId="4" type="noConversion"/>
  </si>
  <si>
    <t>嘉兴-上海浦东机场华美达广场酒店</t>
    <phoneticPr fontId="4" type="noConversion"/>
  </si>
  <si>
    <t>5月16日GL8包车</t>
    <phoneticPr fontId="4" type="noConversion"/>
  </si>
  <si>
    <t>5月17日GL8包车</t>
    <phoneticPr fontId="4" type="noConversion"/>
  </si>
  <si>
    <t>嘉兴包车-上海浦东机场送机</t>
    <phoneticPr fontId="4" type="noConversion"/>
  </si>
  <si>
    <t>嘉兴包车</t>
    <phoneticPr fontId="4" type="noConversion"/>
  </si>
  <si>
    <t>太原1个；上海3个</t>
    <phoneticPr fontId="4" type="noConversion"/>
  </si>
  <si>
    <t>以实际结算</t>
    <phoneticPr fontId="4" type="noConversion"/>
  </si>
  <si>
    <t>全天8小时100公里；超时120元/小时，超12元/公里，不含停车费和路桥费</t>
    <phoneticPr fontId="4" type="noConversion"/>
  </si>
  <si>
    <t>5月17日GL8送站</t>
    <phoneticPr fontId="4" type="noConversion"/>
  </si>
  <si>
    <t>嘉兴南站送站</t>
    <phoneticPr fontId="4" type="noConversion"/>
  </si>
  <si>
    <t>上海浦东机场-嘉兴万豪酒店包车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</si>
</sst>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76" formatCode="_ &quot;￥&quot;* #,##0.00_ ;_ &quot;￥&quot;* \-#,##0.00_ ;_ &quot;￥&quot;* &quot;-&quot;??_ ;_ @_ "/>
    <numFmt numFmtId="177" formatCode="_-* #,##0.00_ _€_-;\-* #,##0.00_ _€_-;_-* &quot;-&quot;??_ _€_-;_-@_-"/>
    <numFmt numFmtId="178" formatCode="0.00_);[Red]\(0.00\)"/>
    <numFmt numFmtId="179" formatCode="m&quot;月&quot;d&quot;日&quot;;@"/>
  </numFmts>
  <fonts count="61">
    <font>
      <sz val="10"/>
      <color theme="1"/>
      <name val="Verdana"/>
      <charset val="134"/>
    </font>
    <font>
      <sz val="10"/>
      <name val="微软雅黑"/>
      <family val="2"/>
      <charset val="134"/>
    </font>
    <font>
      <sz val="10"/>
      <name val="Verdana"/>
      <family val="2"/>
    </font>
    <font>
      <sz val="12"/>
      <name val="宋体"/>
      <family val="3"/>
      <charset val="134"/>
    </font>
    <font>
      <sz val="9"/>
      <name val="Verdana"/>
      <family val="2"/>
    </font>
    <font>
      <b/>
      <sz val="16"/>
      <name val="Arial"/>
      <family val="2"/>
    </font>
    <font>
      <b/>
      <sz val="16"/>
      <name val="宋体"/>
      <family val="3"/>
      <charset val="134"/>
    </font>
    <font>
      <sz val="10"/>
      <name val="Arial"/>
      <family val="2"/>
    </font>
    <font>
      <sz val="12"/>
      <name val="Arial"/>
      <family val="2"/>
    </font>
    <font>
      <b/>
      <sz val="10"/>
      <color indexed="8"/>
      <name val="Arial"/>
      <family val="2"/>
    </font>
    <font>
      <b/>
      <sz val="10"/>
      <color indexed="8"/>
      <name val="宋体"/>
      <family val="3"/>
      <charset val="134"/>
    </font>
    <font>
      <b/>
      <sz val="10"/>
      <color indexed="10"/>
      <name val="宋体"/>
      <family val="3"/>
      <charset val="134"/>
    </font>
    <font>
      <sz val="10"/>
      <color indexed="8"/>
      <name val="Arial"/>
      <family val="2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10"/>
      <color indexed="10"/>
      <name val="Arial"/>
      <family val="2"/>
    </font>
    <font>
      <u/>
      <sz val="10"/>
      <color indexed="12"/>
      <name val="Verdana"/>
      <family val="2"/>
    </font>
    <font>
      <b/>
      <sz val="10"/>
      <color indexed="10"/>
      <name val="Arial"/>
      <family val="2"/>
    </font>
    <font>
      <b/>
      <sz val="12"/>
      <color theme="0"/>
      <name val="宋体"/>
      <family val="3"/>
      <charset val="134"/>
    </font>
    <font>
      <b/>
      <sz val="10"/>
      <name val="宋体"/>
      <family val="3"/>
      <charset val="134"/>
    </font>
    <font>
      <b/>
      <sz val="10"/>
      <name val="Arial"/>
      <family val="2"/>
    </font>
    <font>
      <b/>
      <sz val="10"/>
      <name val="Trebuchet MS"/>
      <family val="2"/>
    </font>
    <font>
      <b/>
      <sz val="10"/>
      <color indexed="18"/>
      <name val="Arial"/>
      <family val="2"/>
    </font>
    <font>
      <b/>
      <sz val="10"/>
      <color indexed="18"/>
      <name val="宋体"/>
      <family val="3"/>
      <charset val="134"/>
    </font>
    <font>
      <sz val="10"/>
      <color indexed="18"/>
      <name val="宋体"/>
      <family val="3"/>
      <charset val="134"/>
    </font>
    <font>
      <b/>
      <sz val="12"/>
      <color theme="0"/>
      <name val="Arial"/>
      <family val="2"/>
    </font>
    <font>
      <b/>
      <sz val="12"/>
      <color indexed="9"/>
      <name val="宋体"/>
      <family val="3"/>
      <charset val="134"/>
    </font>
    <font>
      <b/>
      <sz val="12"/>
      <color indexed="9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10"/>
      <color theme="1"/>
      <name val="宋体"/>
      <family val="3"/>
      <charset val="134"/>
    </font>
    <font>
      <sz val="10"/>
      <color theme="1"/>
      <name val="Arial"/>
      <family val="2"/>
    </font>
    <font>
      <sz val="10"/>
      <color rgb="FF000000"/>
      <name val="宋体"/>
      <family val="3"/>
      <charset val="134"/>
    </font>
    <font>
      <sz val="10"/>
      <color rgb="FF000000"/>
      <name val="Arial"/>
      <family val="2"/>
    </font>
    <font>
      <sz val="10"/>
      <color rgb="FFFF0000"/>
      <name val="宋体"/>
      <family val="3"/>
      <charset val="134"/>
    </font>
    <font>
      <b/>
      <sz val="9"/>
      <color indexed="18"/>
      <name val="Arial"/>
      <family val="2"/>
    </font>
    <font>
      <b/>
      <sz val="9"/>
      <color indexed="18"/>
      <name val="宋体"/>
      <family val="3"/>
      <charset val="134"/>
    </font>
    <font>
      <sz val="10"/>
      <color rgb="FF000000"/>
      <name val="SimSun"/>
      <charset val="134"/>
    </font>
    <font>
      <sz val="10"/>
      <color indexed="10"/>
      <name val="宋体"/>
      <family val="3"/>
      <charset val="134"/>
    </font>
    <font>
      <b/>
      <sz val="10"/>
      <color rgb="FFFF0000"/>
      <name val="宋体"/>
      <family val="3"/>
      <charset val="134"/>
    </font>
    <font>
      <b/>
      <sz val="10"/>
      <color rgb="FF002060"/>
      <name val="宋体"/>
      <family val="3"/>
      <charset val="134"/>
    </font>
    <font>
      <b/>
      <sz val="10"/>
      <color rgb="FFFF0000"/>
      <name val="Arial"/>
      <family val="2"/>
    </font>
    <font>
      <b/>
      <sz val="12"/>
      <color indexed="10"/>
      <name val="宋体"/>
      <family val="3"/>
      <charset val="134"/>
    </font>
    <font>
      <b/>
      <sz val="9"/>
      <color rgb="FF000080"/>
      <name val="宋体"/>
      <family val="2"/>
      <charset val="134"/>
    </font>
    <font>
      <b/>
      <sz val="9"/>
      <color rgb="FF000080"/>
      <name val="Arial"/>
      <family val="2"/>
    </font>
    <font>
      <b/>
      <sz val="9"/>
      <color indexed="18"/>
      <name val="Arial"/>
      <family val="2"/>
      <charset val="134"/>
    </font>
    <font>
      <sz val="10"/>
      <color rgb="FF000000"/>
      <name val="宋体"/>
      <family val="2"/>
      <charset val="134"/>
    </font>
    <font>
      <sz val="10"/>
      <name val="宋体"/>
      <family val="2"/>
      <charset val="134"/>
    </font>
    <font>
      <sz val="10"/>
      <name val="Arial"/>
      <family val="2"/>
      <charset val="134"/>
    </font>
    <font>
      <sz val="10"/>
      <color rgb="FF000000"/>
      <name val="Arial"/>
      <family val="2"/>
      <charset val="134"/>
    </font>
    <font>
      <b/>
      <sz val="9"/>
      <color rgb="FF000080"/>
      <name val="Arial"/>
      <family val="2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u/>
      <sz val="10"/>
      <color theme="10"/>
      <name val="Verdana"/>
      <family val="2"/>
    </font>
    <font>
      <sz val="12"/>
      <color theme="1"/>
      <name val="微软雅黑"/>
      <family val="2"/>
      <charset val="134"/>
    </font>
    <font>
      <sz val="12"/>
      <name val="微软雅黑"/>
      <family val="2"/>
      <charset val="134"/>
    </font>
    <font>
      <sz val="12"/>
      <color theme="4"/>
      <name val="微软雅黑"/>
      <family val="2"/>
      <charset val="134"/>
    </font>
    <font>
      <sz val="12"/>
      <color rgb="FF00B050"/>
      <name val="微软雅黑"/>
      <family val="2"/>
      <charset val="134"/>
    </font>
    <font>
      <b/>
      <sz val="14"/>
      <color theme="1"/>
      <name val="微软雅黑"/>
      <family val="2"/>
      <charset val="134"/>
    </font>
    <font>
      <sz val="14"/>
      <color theme="1"/>
      <name val="微软雅黑"/>
      <family val="2"/>
      <charset val="134"/>
    </font>
    <font>
      <sz val="14"/>
      <name val="微软雅黑"/>
      <family val="2"/>
      <charset val="134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theme="4" tint="0.39997558519241921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7">
    <xf numFmtId="0" fontId="0" fillId="0" borderId="0">
      <alignment vertical="center"/>
    </xf>
    <xf numFmtId="0" fontId="3" fillId="0" borderId="0"/>
    <xf numFmtId="0" fontId="2" fillId="0" borderId="0"/>
    <xf numFmtId="0" fontId="16" fillId="0" borderId="0" applyNumberFormat="0" applyFill="0" applyBorder="0" applyAlignment="0" applyProtection="0">
      <alignment vertical="top"/>
      <protection locked="0"/>
    </xf>
    <xf numFmtId="177" fontId="2" fillId="0" borderId="0" applyFont="0" applyFill="0" applyBorder="0" applyAlignment="0" applyProtection="0"/>
    <xf numFmtId="0" fontId="51" fillId="0" borderId="0">
      <alignment vertical="center"/>
    </xf>
    <xf numFmtId="0" fontId="53" fillId="0" borderId="0" applyNumberFormat="0" applyFill="0" applyBorder="0" applyAlignment="0" applyProtection="0">
      <alignment vertical="center"/>
    </xf>
  </cellStyleXfs>
  <cellXfs count="291">
    <xf numFmtId="0" fontId="0" fillId="0" borderId="0" xfId="0">
      <alignment vertical="center"/>
    </xf>
    <xf numFmtId="0" fontId="3" fillId="2" borderId="0" xfId="1" applyFill="1" applyAlignment="1">
      <alignment vertical="center"/>
    </xf>
    <xf numFmtId="0" fontId="3" fillId="0" borderId="0" xfId="1" applyAlignment="1">
      <alignment vertical="center"/>
    </xf>
    <xf numFmtId="0" fontId="7" fillId="0" borderId="0" xfId="2" applyFont="1" applyAlignment="1" applyProtection="1">
      <alignment vertical="center"/>
      <protection locked="0"/>
    </xf>
    <xf numFmtId="0" fontId="8" fillId="0" borderId="0" xfId="1" applyFont="1" applyAlignment="1" applyProtection="1">
      <alignment vertical="center"/>
      <protection locked="0"/>
    </xf>
    <xf numFmtId="0" fontId="9" fillId="3" borderId="5" xfId="2" applyFont="1" applyFill="1" applyBorder="1" applyAlignment="1" applyProtection="1">
      <alignment horizontal="left" vertical="center"/>
      <protection locked="0"/>
    </xf>
    <xf numFmtId="0" fontId="9" fillId="3" borderId="6" xfId="2" applyFont="1" applyFill="1" applyBorder="1" applyAlignment="1" applyProtection="1">
      <alignment horizontal="left" vertical="center"/>
      <protection locked="0"/>
    </xf>
    <xf numFmtId="0" fontId="9" fillId="3" borderId="7" xfId="2" applyFont="1" applyFill="1" applyBorder="1" applyAlignment="1" applyProtection="1">
      <alignment horizontal="left" vertical="center"/>
      <protection locked="0"/>
    </xf>
    <xf numFmtId="0" fontId="7" fillId="0" borderId="0" xfId="2" applyFont="1" applyAlignment="1" applyProtection="1">
      <alignment horizontal="center" vertical="center"/>
      <protection locked="0"/>
    </xf>
    <xf numFmtId="0" fontId="12" fillId="0" borderId="0" xfId="2" applyFont="1" applyAlignment="1" applyProtection="1">
      <alignment vertical="center"/>
      <protection locked="0"/>
    </xf>
    <xf numFmtId="0" fontId="12" fillId="4" borderId="8" xfId="2" applyFont="1" applyFill="1" applyBorder="1" applyAlignment="1" applyProtection="1">
      <alignment horizontal="center" vertical="center" wrapText="1"/>
      <protection locked="0"/>
    </xf>
    <xf numFmtId="0" fontId="7" fillId="4" borderId="8" xfId="2" applyFont="1" applyFill="1" applyBorder="1" applyAlignment="1" applyProtection="1">
      <alignment horizontal="center" vertical="center" wrapText="1"/>
      <protection locked="0"/>
    </xf>
    <xf numFmtId="0" fontId="15" fillId="0" borderId="9" xfId="2" applyFont="1" applyBorder="1" applyAlignment="1" applyProtection="1">
      <alignment vertical="center"/>
      <protection locked="0"/>
    </xf>
    <xf numFmtId="0" fontId="15" fillId="5" borderId="9" xfId="2" applyFont="1" applyFill="1" applyBorder="1" applyAlignment="1" applyProtection="1">
      <alignment vertical="center"/>
      <protection locked="0"/>
    </xf>
    <xf numFmtId="0" fontId="15" fillId="0" borderId="1" xfId="2" applyFont="1" applyBorder="1" applyAlignment="1" applyProtection="1">
      <alignment vertical="center"/>
      <protection locked="0"/>
    </xf>
    <xf numFmtId="0" fontId="15" fillId="5" borderId="1" xfId="2" applyFont="1" applyFill="1" applyBorder="1" applyAlignment="1" applyProtection="1">
      <alignment vertical="center"/>
      <protection locked="0"/>
    </xf>
    <xf numFmtId="0" fontId="9" fillId="0" borderId="0" xfId="2" applyFont="1" applyAlignment="1" applyProtection="1">
      <alignment horizontal="left" vertical="center"/>
      <protection locked="0"/>
    </xf>
    <xf numFmtId="0" fontId="17" fillId="0" borderId="0" xfId="2" applyFont="1" applyAlignment="1" applyProtection="1">
      <alignment horizontal="center" vertical="center"/>
      <protection locked="0"/>
    </xf>
    <xf numFmtId="0" fontId="20" fillId="4" borderId="1" xfId="2" applyFont="1" applyFill="1" applyBorder="1" applyAlignment="1" applyProtection="1">
      <alignment horizontal="center" vertical="center"/>
      <protection locked="0"/>
    </xf>
    <xf numFmtId="0" fontId="3" fillId="0" borderId="0" xfId="1" applyAlignment="1" applyProtection="1">
      <alignment vertical="center"/>
      <protection locked="0"/>
    </xf>
    <xf numFmtId="0" fontId="12" fillId="0" borderId="1" xfId="2" applyFont="1" applyBorder="1" applyAlignment="1" applyProtection="1">
      <alignment vertical="center"/>
      <protection locked="0"/>
    </xf>
    <xf numFmtId="0" fontId="7" fillId="4" borderId="1" xfId="2" applyFont="1" applyFill="1" applyBorder="1" applyAlignment="1" applyProtection="1">
      <alignment horizontal="center" vertical="center"/>
      <protection locked="0"/>
    </xf>
    <xf numFmtId="176" fontId="17" fillId="0" borderId="1" xfId="2" applyNumberFormat="1" applyFont="1" applyBorder="1" applyAlignment="1">
      <alignment vertical="center"/>
    </xf>
    <xf numFmtId="0" fontId="7" fillId="7" borderId="1" xfId="2" applyFont="1" applyFill="1" applyBorder="1" applyAlignment="1" applyProtection="1">
      <alignment horizontal="center" vertical="center"/>
      <protection locked="0"/>
    </xf>
    <xf numFmtId="177" fontId="7" fillId="7" borderId="1" xfId="4" applyFont="1" applyFill="1" applyBorder="1" applyAlignment="1" applyProtection="1">
      <alignment vertical="center"/>
      <protection locked="0"/>
    </xf>
    <xf numFmtId="176" fontId="17" fillId="7" borderId="1" xfId="2" applyNumberFormat="1" applyFont="1" applyFill="1" applyBorder="1" applyAlignment="1">
      <alignment vertical="center"/>
    </xf>
    <xf numFmtId="43" fontId="7" fillId="8" borderId="1" xfId="2" applyNumberFormat="1" applyFont="1" applyFill="1" applyBorder="1" applyAlignment="1">
      <alignment vertical="center"/>
    </xf>
    <xf numFmtId="0" fontId="7" fillId="0" borderId="1" xfId="1" applyFont="1" applyBorder="1" applyAlignment="1" applyProtection="1">
      <alignment vertical="center"/>
      <protection locked="0"/>
    </xf>
    <xf numFmtId="0" fontId="7" fillId="0" borderId="0" xfId="1" applyFont="1" applyAlignment="1">
      <alignment vertical="center"/>
    </xf>
    <xf numFmtId="9" fontId="12" fillId="0" borderId="1" xfId="2" applyNumberFormat="1" applyFont="1" applyBorder="1" applyAlignment="1" applyProtection="1">
      <alignment horizontal="left" vertical="center" wrapText="1"/>
      <protection locked="0"/>
    </xf>
    <xf numFmtId="0" fontId="12" fillId="7" borderId="1" xfId="2" applyFont="1" applyFill="1" applyBorder="1" applyAlignment="1" applyProtection="1">
      <alignment horizontal="center" vertical="center" wrapText="1"/>
      <protection locked="0"/>
    </xf>
    <xf numFmtId="0" fontId="12" fillId="7" borderId="1" xfId="2" applyFont="1" applyFill="1" applyBorder="1" applyAlignment="1" applyProtection="1">
      <alignment horizontal="center" vertical="center"/>
      <protection locked="0"/>
    </xf>
    <xf numFmtId="176" fontId="17" fillId="10" borderId="1" xfId="2" applyNumberFormat="1" applyFont="1" applyFill="1" applyBorder="1" applyAlignment="1">
      <alignment vertical="center"/>
    </xf>
    <xf numFmtId="0" fontId="20" fillId="3" borderId="1" xfId="2" applyFont="1" applyFill="1" applyBorder="1" applyAlignment="1" applyProtection="1">
      <alignment horizontal="center" vertical="center" wrapText="1"/>
      <protection locked="0"/>
    </xf>
    <xf numFmtId="0" fontId="9" fillId="3" borderId="1" xfId="2" applyFont="1" applyFill="1" applyBorder="1" applyAlignment="1" applyProtection="1">
      <alignment vertical="center" wrapText="1"/>
      <protection locked="0"/>
    </xf>
    <xf numFmtId="0" fontId="7" fillId="4" borderId="1" xfId="2" applyFont="1" applyFill="1" applyBorder="1" applyAlignment="1" applyProtection="1">
      <alignment horizontal="center" vertical="center" wrapText="1"/>
      <protection locked="0"/>
    </xf>
    <xf numFmtId="0" fontId="20" fillId="4" borderId="1" xfId="2" applyFont="1" applyFill="1" applyBorder="1" applyAlignment="1" applyProtection="1">
      <alignment horizontal="center" vertical="center" wrapText="1"/>
      <protection locked="0"/>
    </xf>
    <xf numFmtId="0" fontId="20" fillId="4" borderId="1" xfId="2" applyFont="1" applyFill="1" applyBorder="1" applyAlignment="1" applyProtection="1">
      <alignment vertical="center"/>
      <protection locked="0"/>
    </xf>
    <xf numFmtId="0" fontId="20" fillId="4" borderId="1" xfId="1" applyFont="1" applyFill="1" applyBorder="1" applyAlignment="1" applyProtection="1">
      <alignment vertical="center"/>
      <protection locked="0"/>
    </xf>
    <xf numFmtId="0" fontId="12" fillId="4" borderId="1" xfId="2" applyFont="1" applyFill="1" applyBorder="1" applyAlignment="1" applyProtection="1">
      <alignment horizontal="center" vertical="center" wrapText="1"/>
      <protection locked="0"/>
    </xf>
    <xf numFmtId="0" fontId="12" fillId="4" borderId="1" xfId="2" applyFont="1" applyFill="1" applyBorder="1" applyAlignment="1" applyProtection="1">
      <alignment vertical="center" wrapText="1"/>
      <protection locked="0"/>
    </xf>
    <xf numFmtId="0" fontId="7" fillId="4" borderId="1" xfId="1" applyFont="1" applyFill="1" applyBorder="1" applyAlignment="1" applyProtection="1">
      <alignment vertical="center"/>
      <protection locked="0"/>
    </xf>
    <xf numFmtId="0" fontId="12" fillId="0" borderId="1" xfId="2" applyFont="1" applyBorder="1" applyAlignment="1" applyProtection="1">
      <alignment horizontal="center" vertical="center" wrapText="1"/>
      <protection locked="0"/>
    </xf>
    <xf numFmtId="0" fontId="29" fillId="0" borderId="1" xfId="2" applyFont="1" applyBorder="1" applyAlignment="1" applyProtection="1">
      <alignment horizontal="center" vertical="center" wrapText="1"/>
      <protection locked="0"/>
    </xf>
    <xf numFmtId="0" fontId="29" fillId="0" borderId="1" xfId="2" applyFont="1" applyBorder="1" applyAlignment="1" applyProtection="1">
      <alignment horizontal="center" vertical="center"/>
      <protection locked="0"/>
    </xf>
    <xf numFmtId="43" fontId="7" fillId="0" borderId="1" xfId="2" applyNumberFormat="1" applyFont="1" applyBorder="1" applyAlignment="1">
      <alignment vertical="center"/>
    </xf>
    <xf numFmtId="43" fontId="7" fillId="7" borderId="1" xfId="2" applyNumberFormat="1" applyFont="1" applyFill="1" applyBorder="1" applyAlignment="1">
      <alignment vertical="center"/>
    </xf>
    <xf numFmtId="0" fontId="14" fillId="0" borderId="1" xfId="1" applyFont="1" applyBorder="1" applyAlignment="1" applyProtection="1">
      <alignment vertical="center"/>
      <protection locked="0"/>
    </xf>
    <xf numFmtId="0" fontId="12" fillId="4" borderId="1" xfId="2" applyFont="1" applyFill="1" applyBorder="1" applyAlignment="1" applyProtection="1">
      <alignment horizontal="center" vertical="center"/>
      <protection locked="0"/>
    </xf>
    <xf numFmtId="176" fontId="17" fillId="8" borderId="1" xfId="2" applyNumberFormat="1" applyFont="1" applyFill="1" applyBorder="1" applyAlignment="1">
      <alignment vertical="center"/>
    </xf>
    <xf numFmtId="0" fontId="12" fillId="9" borderId="6" xfId="2" applyFont="1" applyFill="1" applyBorder="1" applyAlignment="1" applyProtection="1">
      <alignment horizontal="left" vertical="center"/>
      <protection locked="0"/>
    </xf>
    <xf numFmtId="0" fontId="12" fillId="0" borderId="1" xfId="2" applyFont="1" applyBorder="1" applyAlignment="1" applyProtection="1">
      <alignment horizontal="left" vertical="center" wrapText="1"/>
      <protection locked="0"/>
    </xf>
    <xf numFmtId="0" fontId="11" fillId="0" borderId="1" xfId="1" applyFont="1" applyBorder="1" applyAlignment="1" applyProtection="1">
      <alignment vertical="center"/>
      <protection locked="0"/>
    </xf>
    <xf numFmtId="0" fontId="12" fillId="4" borderId="1" xfId="2" applyFont="1" applyFill="1" applyBorder="1" applyAlignment="1" applyProtection="1">
      <alignment vertical="center"/>
      <protection locked="0"/>
    </xf>
    <xf numFmtId="177" fontId="7" fillId="4" borderId="1" xfId="4" applyFont="1" applyFill="1" applyBorder="1" applyAlignment="1" applyProtection="1">
      <alignment vertical="center"/>
      <protection locked="0"/>
    </xf>
    <xf numFmtId="0" fontId="9" fillId="4" borderId="1" xfId="2" applyFont="1" applyFill="1" applyBorder="1" applyAlignment="1" applyProtection="1">
      <alignment vertical="center" wrapText="1"/>
      <protection locked="0"/>
    </xf>
    <xf numFmtId="0" fontId="12" fillId="0" borderId="7" xfId="2" applyFont="1" applyBorder="1" applyAlignment="1" applyProtection="1">
      <alignment vertical="center"/>
      <protection locked="0"/>
    </xf>
    <xf numFmtId="0" fontId="12" fillId="9" borderId="7" xfId="2" applyFont="1" applyFill="1" applyBorder="1" applyAlignment="1" applyProtection="1">
      <alignment vertical="center"/>
      <protection locked="0"/>
    </xf>
    <xf numFmtId="0" fontId="32" fillId="9" borderId="5" xfId="2" applyFont="1" applyFill="1" applyBorder="1" applyAlignment="1" applyProtection="1">
      <alignment horizontal="left" vertical="center"/>
      <protection locked="0"/>
    </xf>
    <xf numFmtId="0" fontId="12" fillId="0" borderId="7" xfId="2" applyFont="1" applyBorder="1" applyAlignment="1" applyProtection="1">
      <alignment horizontal="center" vertical="center" wrapText="1"/>
      <protection locked="0"/>
    </xf>
    <xf numFmtId="0" fontId="12" fillId="0" borderId="7" xfId="2" applyFont="1" applyBorder="1" applyAlignment="1" applyProtection="1">
      <alignment horizontal="left" vertical="center" wrapText="1"/>
      <protection locked="0"/>
    </xf>
    <xf numFmtId="0" fontId="13" fillId="9" borderId="6" xfId="2" applyFont="1" applyFill="1" applyBorder="1" applyAlignment="1" applyProtection="1">
      <alignment vertical="center"/>
      <protection locked="0"/>
    </xf>
    <xf numFmtId="43" fontId="7" fillId="0" borderId="1" xfId="2" applyNumberFormat="1" applyFont="1" applyBorder="1"/>
    <xf numFmtId="43" fontId="7" fillId="10" borderId="1" xfId="2" applyNumberFormat="1" applyFont="1" applyFill="1" applyBorder="1" applyAlignment="1">
      <alignment vertical="center"/>
    </xf>
    <xf numFmtId="0" fontId="1" fillId="4" borderId="1" xfId="2" applyFont="1" applyFill="1" applyBorder="1" applyAlignment="1" applyProtection="1">
      <alignment horizontal="center" vertical="center" wrapText="1"/>
      <protection locked="0"/>
    </xf>
    <xf numFmtId="0" fontId="12" fillId="3" borderId="1" xfId="2" applyFont="1" applyFill="1" applyBorder="1" applyAlignment="1" applyProtection="1">
      <alignment horizontal="left" vertical="center" wrapText="1"/>
      <protection locked="0"/>
    </xf>
    <xf numFmtId="0" fontId="12" fillId="3" borderId="1" xfId="2" applyFont="1" applyFill="1" applyBorder="1" applyAlignment="1" applyProtection="1">
      <alignment horizontal="center" vertical="center" wrapText="1"/>
      <protection locked="0"/>
    </xf>
    <xf numFmtId="0" fontId="12" fillId="3" borderId="1" xfId="2" applyFont="1" applyFill="1" applyBorder="1" applyAlignment="1" applyProtection="1">
      <alignment horizontal="center" vertical="center"/>
      <protection locked="0"/>
    </xf>
    <xf numFmtId="43" fontId="7" fillId="3" borderId="1" xfId="2" applyNumberFormat="1" applyFont="1" applyFill="1" applyBorder="1" applyAlignment="1" applyProtection="1">
      <alignment vertical="center"/>
      <protection locked="0"/>
    </xf>
    <xf numFmtId="43" fontId="7" fillId="7" borderId="1" xfId="2" applyNumberFormat="1" applyFont="1" applyFill="1" applyBorder="1" applyAlignment="1" applyProtection="1">
      <alignment vertical="center"/>
      <protection locked="0"/>
    </xf>
    <xf numFmtId="178" fontId="7" fillId="3" borderId="1" xfId="2" applyNumberFormat="1" applyFont="1" applyFill="1" applyBorder="1" applyAlignment="1" applyProtection="1">
      <alignment horizontal="center" vertical="center"/>
      <protection locked="0"/>
    </xf>
    <xf numFmtId="4" fontId="7" fillId="3" borderId="1" xfId="2" applyNumberFormat="1" applyFont="1" applyFill="1" applyBorder="1" applyAlignment="1" applyProtection="1">
      <alignment vertical="center"/>
      <protection locked="0"/>
    </xf>
    <xf numFmtId="9" fontId="12" fillId="3" borderId="1" xfId="2" applyNumberFormat="1" applyFont="1" applyFill="1" applyBorder="1" applyAlignment="1" applyProtection="1">
      <alignment horizontal="left" vertical="center" wrapText="1"/>
      <protection locked="0"/>
    </xf>
    <xf numFmtId="176" fontId="17" fillId="10" borderId="1" xfId="2" applyNumberFormat="1" applyFont="1" applyFill="1" applyBorder="1" applyAlignment="1" applyProtection="1">
      <alignment vertical="center"/>
      <protection locked="0"/>
    </xf>
    <xf numFmtId="9" fontId="12" fillId="4" borderId="1" xfId="2" applyNumberFormat="1" applyFont="1" applyFill="1" applyBorder="1" applyAlignment="1" applyProtection="1">
      <alignment horizontal="left" vertical="center" wrapText="1"/>
      <protection locked="0"/>
    </xf>
    <xf numFmtId="43" fontId="7" fillId="4" borderId="1" xfId="2" applyNumberFormat="1" applyFont="1" applyFill="1" applyBorder="1" applyAlignment="1" applyProtection="1">
      <alignment vertical="center"/>
      <protection locked="0"/>
    </xf>
    <xf numFmtId="176" fontId="7" fillId="4" borderId="1" xfId="2" applyNumberFormat="1" applyFont="1" applyFill="1" applyBorder="1" applyAlignment="1" applyProtection="1">
      <alignment vertical="center"/>
      <protection locked="0"/>
    </xf>
    <xf numFmtId="178" fontId="17" fillId="3" borderId="1" xfId="2" applyNumberFormat="1" applyFont="1" applyFill="1" applyBorder="1" applyAlignment="1" applyProtection="1">
      <alignment horizontal="center" vertical="center"/>
      <protection locked="0"/>
    </xf>
    <xf numFmtId="176" fontId="17" fillId="3" borderId="1" xfId="2" applyNumberFormat="1" applyFont="1" applyFill="1" applyBorder="1" applyAlignment="1" applyProtection="1">
      <alignment vertical="center"/>
      <protection locked="0"/>
    </xf>
    <xf numFmtId="0" fontId="9" fillId="0" borderId="0" xfId="2" applyFont="1" applyAlignment="1">
      <alignment vertical="center"/>
    </xf>
    <xf numFmtId="0" fontId="7" fillId="0" borderId="0" xfId="2" applyFont="1" applyAlignment="1">
      <alignment vertical="center"/>
    </xf>
    <xf numFmtId="0" fontId="20" fillId="4" borderId="18" xfId="1" applyFont="1" applyFill="1" applyBorder="1" applyAlignment="1">
      <alignment horizontal="center" vertical="center"/>
    </xf>
    <xf numFmtId="0" fontId="20" fillId="4" borderId="22" xfId="1" applyFont="1" applyFill="1" applyBorder="1" applyAlignment="1">
      <alignment horizontal="center" vertical="center"/>
    </xf>
    <xf numFmtId="43" fontId="7" fillId="8" borderId="24" xfId="2" applyNumberFormat="1" applyFont="1" applyFill="1" applyBorder="1" applyAlignment="1">
      <alignment vertical="center"/>
    </xf>
    <xf numFmtId="176" fontId="17" fillId="8" borderId="28" xfId="2" applyNumberFormat="1" applyFont="1" applyFill="1" applyBorder="1" applyAlignment="1">
      <alignment vertical="center"/>
    </xf>
    <xf numFmtId="0" fontId="42" fillId="0" borderId="0" xfId="1" applyFont="1" applyAlignment="1">
      <alignment vertical="center"/>
    </xf>
    <xf numFmtId="58" fontId="36" fillId="9" borderId="7" xfId="2" applyNumberFormat="1" applyFont="1" applyFill="1" applyBorder="1" applyAlignment="1" applyProtection="1">
      <alignment horizontal="left" vertical="center" wrapText="1"/>
      <protection locked="0"/>
    </xf>
    <xf numFmtId="0" fontId="43" fillId="9" borderId="7" xfId="2" applyFont="1" applyFill="1" applyBorder="1" applyAlignment="1" applyProtection="1">
      <alignment horizontal="left" vertical="center" wrapText="1"/>
      <protection locked="0"/>
    </xf>
    <xf numFmtId="0" fontId="47" fillId="0" borderId="1" xfId="1" applyFont="1" applyBorder="1" applyAlignment="1" applyProtection="1">
      <alignment vertical="center"/>
      <protection locked="0"/>
    </xf>
    <xf numFmtId="0" fontId="48" fillId="0" borderId="1" xfId="1" applyFont="1" applyBorder="1" applyAlignment="1" applyProtection="1">
      <alignment vertical="center" wrapText="1"/>
      <protection locked="0"/>
    </xf>
    <xf numFmtId="0" fontId="46" fillId="9" borderId="7" xfId="2" applyFont="1" applyFill="1" applyBorder="1" applyAlignment="1" applyProtection="1">
      <alignment vertical="center"/>
      <protection locked="0"/>
    </xf>
    <xf numFmtId="0" fontId="54" fillId="0" borderId="0" xfId="5" applyFont="1">
      <alignment vertical="center"/>
    </xf>
    <xf numFmtId="58" fontId="55" fillId="0" borderId="1" xfId="5" applyNumberFormat="1" applyFont="1" applyBorder="1" applyAlignment="1">
      <alignment horizontal="center" vertical="center" wrapText="1"/>
    </xf>
    <xf numFmtId="0" fontId="55" fillId="0" borderId="1" xfId="5" applyFont="1" applyBorder="1" applyAlignment="1">
      <alignment horizontal="center" vertical="center" wrapText="1"/>
    </xf>
    <xf numFmtId="0" fontId="55" fillId="0" borderId="1" xfId="5" applyFont="1" applyBorder="1" applyAlignment="1">
      <alignment vertical="center" wrapText="1"/>
    </xf>
    <xf numFmtId="0" fontId="55" fillId="0" borderId="1" xfId="5" applyFont="1" applyBorder="1" applyAlignment="1">
      <alignment horizontal="left" vertical="center" wrapText="1"/>
    </xf>
    <xf numFmtId="0" fontId="55" fillId="0" borderId="0" xfId="5" applyFont="1" applyAlignment="1">
      <alignment vertical="center" wrapText="1"/>
    </xf>
    <xf numFmtId="0" fontId="55" fillId="0" borderId="0" xfId="5" applyFont="1" applyAlignment="1">
      <alignment horizontal="center" vertical="center" wrapText="1"/>
    </xf>
    <xf numFmtId="14" fontId="55" fillId="0" borderId="1" xfId="0" applyNumberFormat="1" applyFont="1" applyBorder="1" applyAlignment="1">
      <alignment horizontal="center" vertical="center" wrapText="1"/>
    </xf>
    <xf numFmtId="0" fontId="55" fillId="0" borderId="1" xfId="0" applyFont="1" applyBorder="1" applyAlignment="1">
      <alignment horizontal="center" vertical="center"/>
    </xf>
    <xf numFmtId="0" fontId="55" fillId="0" borderId="1" xfId="0" applyFont="1" applyBorder="1" applyAlignment="1">
      <alignment vertical="center" wrapText="1"/>
    </xf>
    <xf numFmtId="0" fontId="55" fillId="0" borderId="1" xfId="0" applyFont="1" applyBorder="1" applyAlignment="1">
      <alignment horizontal="center" vertical="center" wrapText="1"/>
    </xf>
    <xf numFmtId="14" fontId="56" fillId="0" borderId="1" xfId="0" applyNumberFormat="1" applyFont="1" applyBorder="1" applyAlignment="1">
      <alignment horizontal="center" vertical="center" wrapText="1"/>
    </xf>
    <xf numFmtId="0" fontId="56" fillId="0" borderId="1" xfId="0" applyFont="1" applyBorder="1" applyAlignment="1">
      <alignment horizontal="center" vertical="center"/>
    </xf>
    <xf numFmtId="0" fontId="56" fillId="0" borderId="1" xfId="0" applyFont="1" applyBorder="1" applyAlignment="1">
      <alignment vertical="center" wrapText="1"/>
    </xf>
    <xf numFmtId="0" fontId="55" fillId="0" borderId="1" xfId="0" applyFont="1" applyBorder="1">
      <alignment vertical="center"/>
    </xf>
    <xf numFmtId="0" fontId="54" fillId="0" borderId="0" xfId="5" applyFont="1" applyAlignment="1">
      <alignment horizontal="center" vertical="center"/>
    </xf>
    <xf numFmtId="58" fontId="55" fillId="0" borderId="1" xfId="5" applyNumberFormat="1" applyFont="1" applyBorder="1" applyAlignment="1">
      <alignment horizontal="left" vertical="center"/>
    </xf>
    <xf numFmtId="20" fontId="55" fillId="0" borderId="1" xfId="5" applyNumberFormat="1" applyFont="1" applyBorder="1" applyAlignment="1">
      <alignment horizontal="center" vertical="center" wrapText="1"/>
    </xf>
    <xf numFmtId="0" fontId="59" fillId="0" borderId="0" xfId="5" applyFont="1">
      <alignment vertical="center"/>
    </xf>
    <xf numFmtId="179" fontId="60" fillId="11" borderId="1" xfId="5" applyNumberFormat="1" applyFont="1" applyFill="1" applyBorder="1" applyAlignment="1">
      <alignment horizontal="center" vertical="center"/>
    </xf>
    <xf numFmtId="0" fontId="60" fillId="11" borderId="1" xfId="5" applyFont="1" applyFill="1" applyBorder="1" applyAlignment="1">
      <alignment horizontal="center" vertical="center"/>
    </xf>
    <xf numFmtId="0" fontId="59" fillId="11" borderId="1" xfId="5" applyFont="1" applyFill="1" applyBorder="1" applyAlignment="1">
      <alignment horizontal="center" vertical="center"/>
    </xf>
    <xf numFmtId="178" fontId="60" fillId="11" borderId="1" xfId="5" applyNumberFormat="1" applyFont="1" applyFill="1" applyBorder="1" applyAlignment="1">
      <alignment horizontal="center" vertical="center"/>
    </xf>
    <xf numFmtId="0" fontId="47" fillId="0" borderId="1" xfId="1" applyFont="1" applyBorder="1" applyAlignment="1" applyProtection="1">
      <alignment vertical="center" wrapText="1"/>
      <protection locked="0"/>
    </xf>
    <xf numFmtId="20" fontId="55" fillId="0" borderId="1" xfId="0" quotePrefix="1" applyNumberFormat="1" applyFont="1" applyBorder="1" applyAlignment="1">
      <alignment horizontal="left" vertical="center" wrapText="1"/>
    </xf>
    <xf numFmtId="0" fontId="55" fillId="0" borderId="1" xfId="0" applyFont="1" applyBorder="1" applyAlignment="1">
      <alignment horizontal="left" vertical="center" wrapText="1"/>
    </xf>
    <xf numFmtId="20" fontId="56" fillId="0" borderId="1" xfId="0" quotePrefix="1" applyNumberFormat="1" applyFont="1" applyBorder="1" applyAlignment="1">
      <alignment horizontal="left" vertical="center" wrapText="1"/>
    </xf>
    <xf numFmtId="0" fontId="56" fillId="0" borderId="1" xfId="0" applyFont="1" applyBorder="1" applyAlignment="1">
      <alignment horizontal="left" vertical="center" wrapText="1"/>
    </xf>
    <xf numFmtId="20" fontId="55" fillId="0" borderId="1" xfId="0" applyNumberFormat="1" applyFont="1" applyBorder="1">
      <alignment vertical="center"/>
    </xf>
    <xf numFmtId="0" fontId="7" fillId="0" borderId="1" xfId="2" applyFont="1" applyBorder="1" applyAlignment="1" applyProtection="1">
      <alignment horizontal="center" vertical="center" wrapText="1"/>
      <protection locked="0"/>
    </xf>
    <xf numFmtId="0" fontId="45" fillId="9" borderId="5" xfId="2" applyFont="1" applyFill="1" applyBorder="1" applyAlignment="1" applyProtection="1">
      <alignment horizontal="center" vertical="center" wrapText="1"/>
      <protection locked="0"/>
    </xf>
    <xf numFmtId="0" fontId="45" fillId="9" borderId="6" xfId="2" applyFont="1" applyFill="1" applyBorder="1" applyAlignment="1" applyProtection="1">
      <alignment horizontal="center" vertical="center" wrapText="1"/>
      <protection locked="0"/>
    </xf>
    <xf numFmtId="58" fontId="36" fillId="9" borderId="6" xfId="2" applyNumberFormat="1" applyFont="1" applyFill="1" applyBorder="1" applyAlignment="1" applyProtection="1">
      <alignment horizontal="center" vertical="center" wrapText="1"/>
      <protection locked="0"/>
    </xf>
    <xf numFmtId="0" fontId="50" fillId="9" borderId="5" xfId="2" applyFont="1" applyFill="1" applyBorder="1" applyAlignment="1" applyProtection="1">
      <alignment horizontal="left" vertical="center" wrapText="1"/>
      <protection locked="0"/>
    </xf>
    <xf numFmtId="0" fontId="35" fillId="9" borderId="6" xfId="2" applyFont="1" applyFill="1" applyBorder="1" applyAlignment="1" applyProtection="1">
      <alignment horizontal="left" vertical="center" wrapText="1"/>
      <protection locked="0"/>
    </xf>
    <xf numFmtId="0" fontId="43" fillId="9" borderId="5" xfId="2" applyFont="1" applyFill="1" applyBorder="1" applyAlignment="1" applyProtection="1">
      <alignment horizontal="center" vertical="center" wrapText="1"/>
      <protection locked="0"/>
    </xf>
    <xf numFmtId="0" fontId="20" fillId="4" borderId="15" xfId="2" applyFont="1" applyFill="1" applyBorder="1" applyAlignment="1">
      <alignment horizontal="left" vertical="center"/>
    </xf>
    <xf numFmtId="0" fontId="20" fillId="4" borderId="23" xfId="2" applyFont="1" applyFill="1" applyBorder="1" applyAlignment="1">
      <alignment horizontal="left" vertical="center"/>
    </xf>
    <xf numFmtId="176" fontId="17" fillId="0" borderId="25" xfId="1" applyNumberFormat="1" applyFont="1" applyBorder="1" applyAlignment="1">
      <alignment horizontal="center" vertical="center"/>
    </xf>
    <xf numFmtId="176" fontId="17" fillId="0" borderId="26" xfId="1" applyNumberFormat="1" applyFont="1" applyBorder="1" applyAlignment="1">
      <alignment horizontal="center" vertical="center"/>
    </xf>
    <xf numFmtId="176" fontId="7" fillId="0" borderId="25" xfId="1" applyNumberFormat="1" applyFont="1" applyBorder="1" applyAlignment="1">
      <alignment horizontal="center" vertical="center"/>
    </xf>
    <xf numFmtId="176" fontId="7" fillId="0" borderId="26" xfId="1" applyNumberFormat="1" applyFont="1" applyBorder="1" applyAlignment="1">
      <alignment horizontal="center" vertical="center"/>
    </xf>
    <xf numFmtId="176" fontId="41" fillId="7" borderId="25" xfId="1" applyNumberFormat="1" applyFont="1" applyFill="1" applyBorder="1" applyAlignment="1">
      <alignment horizontal="center" vertical="center"/>
    </xf>
    <xf numFmtId="176" fontId="41" fillId="7" borderId="27" xfId="1" applyNumberFormat="1" applyFont="1" applyFill="1" applyBorder="1" applyAlignment="1">
      <alignment horizontal="center" vertical="center"/>
    </xf>
    <xf numFmtId="0" fontId="7" fillId="7" borderId="5" xfId="1" applyFont="1" applyFill="1" applyBorder="1" applyAlignment="1">
      <alignment horizontal="center" vertical="center"/>
    </xf>
    <xf numFmtId="0" fontId="7" fillId="7" borderId="23" xfId="1" applyFont="1" applyFill="1" applyBorder="1" applyAlignment="1">
      <alignment horizontal="center" vertical="center"/>
    </xf>
    <xf numFmtId="0" fontId="43" fillId="9" borderId="5" xfId="2" applyFont="1" applyFill="1" applyBorder="1" applyAlignment="1" applyProtection="1">
      <alignment horizontal="left" vertical="center" wrapText="1"/>
      <protection locked="0"/>
    </xf>
    <xf numFmtId="176" fontId="7" fillId="0" borderId="15" xfId="1" applyNumberFormat="1" applyFont="1" applyBorder="1" applyAlignment="1">
      <alignment horizontal="center" vertical="center"/>
    </xf>
    <xf numFmtId="176" fontId="7" fillId="0" borderId="23" xfId="1" applyNumberFormat="1" applyFont="1" applyBorder="1" applyAlignment="1">
      <alignment horizontal="center" vertical="center"/>
    </xf>
    <xf numFmtId="0" fontId="7" fillId="0" borderId="15" xfId="1" applyFont="1" applyBorder="1" applyAlignment="1">
      <alignment horizontal="center" vertical="center"/>
    </xf>
    <xf numFmtId="176" fontId="7" fillId="7" borderId="15" xfId="1" applyNumberFormat="1" applyFont="1" applyFill="1" applyBorder="1" applyAlignment="1">
      <alignment horizontal="center" vertical="center"/>
    </xf>
    <xf numFmtId="176" fontId="7" fillId="7" borderId="7" xfId="1" applyNumberFormat="1" applyFont="1" applyFill="1" applyBorder="1" applyAlignment="1">
      <alignment horizontal="center" vertical="center"/>
    </xf>
    <xf numFmtId="176" fontId="7" fillId="4" borderId="15" xfId="1" applyNumberFormat="1" applyFont="1" applyFill="1" applyBorder="1" applyAlignment="1">
      <alignment horizontal="center" vertical="center"/>
    </xf>
    <xf numFmtId="176" fontId="7" fillId="4" borderId="23" xfId="1" applyNumberFormat="1" applyFont="1" applyFill="1" applyBorder="1" applyAlignment="1">
      <alignment horizontal="center" vertical="center"/>
    </xf>
    <xf numFmtId="0" fontId="7" fillId="4" borderId="15" xfId="1" applyFont="1" applyFill="1" applyBorder="1" applyAlignment="1">
      <alignment horizontal="center" vertical="center"/>
    </xf>
    <xf numFmtId="0" fontId="7" fillId="4" borderId="23" xfId="1" applyFont="1" applyFill="1" applyBorder="1" applyAlignment="1">
      <alignment horizontal="center" vertical="center"/>
    </xf>
    <xf numFmtId="0" fontId="20" fillId="4" borderId="2" xfId="1" applyFont="1" applyFill="1" applyBorder="1" applyAlignment="1">
      <alignment horizontal="center" vertical="center"/>
    </xf>
    <xf numFmtId="0" fontId="20" fillId="4" borderId="3" xfId="1" applyFont="1" applyFill="1" applyBorder="1" applyAlignment="1">
      <alignment horizontal="center" vertical="center"/>
    </xf>
    <xf numFmtId="0" fontId="20" fillId="4" borderId="4" xfId="1" applyFont="1" applyFill="1" applyBorder="1" applyAlignment="1">
      <alignment horizontal="center" vertical="center"/>
    </xf>
    <xf numFmtId="0" fontId="3" fillId="4" borderId="19" xfId="1" applyFill="1" applyBorder="1" applyAlignment="1">
      <alignment horizontal="center" vertical="center"/>
    </xf>
    <xf numFmtId="0" fontId="3" fillId="4" borderId="18" xfId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center" vertical="center" wrapText="1"/>
    </xf>
    <xf numFmtId="0" fontId="9" fillId="4" borderId="21" xfId="2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center" vertical="center" wrapText="1"/>
    </xf>
    <xf numFmtId="0" fontId="40" fillId="0" borderId="5" xfId="1" applyFont="1" applyBorder="1" applyAlignment="1" applyProtection="1">
      <alignment horizontal="left" vertical="center" wrapText="1"/>
      <protection locked="0"/>
    </xf>
    <xf numFmtId="0" fontId="40" fillId="0" borderId="6" xfId="1" applyFont="1" applyBorder="1" applyAlignment="1" applyProtection="1">
      <alignment horizontal="left" vertical="center" wrapText="1"/>
      <protection locked="0"/>
    </xf>
    <xf numFmtId="0" fontId="40" fillId="0" borderId="7" xfId="1" applyFont="1" applyBorder="1" applyAlignment="1" applyProtection="1">
      <alignment horizontal="left" vertical="center" wrapText="1"/>
      <protection locked="0"/>
    </xf>
    <xf numFmtId="0" fontId="39" fillId="9" borderId="5" xfId="2" applyFont="1" applyFill="1" applyBorder="1" applyAlignment="1" applyProtection="1">
      <alignment horizontal="left" vertical="center"/>
      <protection locked="0"/>
    </xf>
    <xf numFmtId="0" fontId="39" fillId="9" borderId="6" xfId="2" applyFont="1" applyFill="1" applyBorder="1" applyAlignment="1" applyProtection="1">
      <alignment horizontal="left" vertical="center"/>
      <protection locked="0"/>
    </xf>
    <xf numFmtId="0" fontId="39" fillId="9" borderId="7" xfId="2" applyFont="1" applyFill="1" applyBorder="1" applyAlignment="1" applyProtection="1">
      <alignment horizontal="left" vertical="center"/>
      <protection locked="0"/>
    </xf>
    <xf numFmtId="0" fontId="9" fillId="0" borderId="5" xfId="2" applyFont="1" applyBorder="1" applyAlignment="1" applyProtection="1">
      <alignment horizontal="left" vertical="center"/>
      <protection locked="0"/>
    </xf>
    <xf numFmtId="0" fontId="9" fillId="0" borderId="6" xfId="2" applyFont="1" applyBorder="1" applyAlignment="1" applyProtection="1">
      <alignment horizontal="left" vertical="center"/>
      <protection locked="0"/>
    </xf>
    <xf numFmtId="0" fontId="9" fillId="0" borderId="7" xfId="2" applyFont="1" applyBorder="1" applyAlignment="1" applyProtection="1">
      <alignment horizontal="left" vertical="center"/>
      <protection locked="0"/>
    </xf>
    <xf numFmtId="0" fontId="20" fillId="4" borderId="2" xfId="2" applyFont="1" applyFill="1" applyBorder="1" applyAlignment="1">
      <alignment horizontal="center" vertical="center"/>
    </xf>
    <xf numFmtId="0" fontId="20" fillId="4" borderId="4" xfId="2" applyFont="1" applyFill="1" applyBorder="1" applyAlignment="1">
      <alignment horizontal="center" vertical="center"/>
    </xf>
    <xf numFmtId="0" fontId="20" fillId="4" borderId="2" xfId="2" applyFont="1" applyFill="1" applyBorder="1" applyAlignment="1" applyProtection="1">
      <alignment horizontal="center" vertical="center"/>
      <protection locked="0"/>
    </xf>
    <xf numFmtId="0" fontId="20" fillId="4" borderId="3" xfId="2" applyFont="1" applyFill="1" applyBorder="1" applyAlignment="1" applyProtection="1">
      <alignment horizontal="center" vertical="center"/>
      <protection locked="0"/>
    </xf>
    <xf numFmtId="0" fontId="20" fillId="4" borderId="4" xfId="2" applyFont="1" applyFill="1" applyBorder="1" applyAlignment="1" applyProtection="1">
      <alignment horizontal="center" vertical="center"/>
      <protection locked="0"/>
    </xf>
    <xf numFmtId="0" fontId="7" fillId="4" borderId="5" xfId="1" applyFont="1" applyFill="1" applyBorder="1" applyAlignment="1" applyProtection="1">
      <alignment horizontal="center" vertical="center" wrapText="1"/>
      <protection locked="0"/>
    </xf>
    <xf numFmtId="0" fontId="7" fillId="4" borderId="6" xfId="1" applyFont="1" applyFill="1" applyBorder="1" applyAlignment="1" applyProtection="1">
      <alignment horizontal="center" vertical="center" wrapText="1"/>
      <protection locked="0"/>
    </xf>
    <xf numFmtId="0" fontId="7" fillId="4" borderId="7" xfId="1" applyFont="1" applyFill="1" applyBorder="1" applyAlignment="1" applyProtection="1">
      <alignment horizontal="center" vertical="center" wrapText="1"/>
      <protection locked="0"/>
    </xf>
    <xf numFmtId="0" fontId="7" fillId="4" borderId="5" xfId="1" applyFont="1" applyFill="1" applyBorder="1" applyAlignment="1" applyProtection="1">
      <alignment horizontal="left" vertical="center" wrapText="1"/>
      <protection locked="0"/>
    </xf>
    <xf numFmtId="0" fontId="7" fillId="4" borderId="6" xfId="1" applyFont="1" applyFill="1" applyBorder="1" applyAlignment="1" applyProtection="1">
      <alignment horizontal="left" vertical="center" wrapText="1"/>
      <protection locked="0"/>
    </xf>
    <xf numFmtId="0" fontId="7" fillId="4" borderId="7" xfId="1" applyFont="1" applyFill="1" applyBorder="1" applyAlignment="1" applyProtection="1">
      <alignment horizontal="left" vertical="center" wrapText="1"/>
      <protection locked="0"/>
    </xf>
    <xf numFmtId="0" fontId="11" fillId="0" borderId="5" xfId="1" applyFont="1" applyBorder="1" applyAlignment="1" applyProtection="1">
      <alignment horizontal="left" vertical="center"/>
      <protection locked="0"/>
    </xf>
    <xf numFmtId="0" fontId="11" fillId="0" borderId="6" xfId="1" applyFont="1" applyBorder="1" applyAlignment="1" applyProtection="1">
      <alignment horizontal="left" vertical="center"/>
      <protection locked="0"/>
    </xf>
    <xf numFmtId="0" fontId="11" fillId="0" borderId="7" xfId="1" applyFont="1" applyBorder="1" applyAlignment="1" applyProtection="1">
      <alignment horizontal="left" vertical="center"/>
      <protection locked="0"/>
    </xf>
    <xf numFmtId="0" fontId="11" fillId="0" borderId="5" xfId="1" applyFont="1" applyBorder="1" applyAlignment="1" applyProtection="1">
      <alignment horizontal="left" vertical="center" wrapText="1"/>
      <protection locked="0"/>
    </xf>
    <xf numFmtId="0" fontId="11" fillId="0" borderId="6" xfId="1" applyFont="1" applyBorder="1" applyAlignment="1" applyProtection="1">
      <alignment horizontal="left" vertical="center" wrapText="1"/>
      <protection locked="0"/>
    </xf>
    <xf numFmtId="0" fontId="11" fillId="0" borderId="7" xfId="1" applyFont="1" applyBorder="1" applyAlignment="1" applyProtection="1">
      <alignment horizontal="left" vertical="center" wrapText="1"/>
      <protection locked="0"/>
    </xf>
    <xf numFmtId="0" fontId="7" fillId="0" borderId="6" xfId="1" applyFont="1" applyBorder="1" applyAlignment="1" applyProtection="1">
      <alignment horizontal="left" vertical="center"/>
      <protection locked="0"/>
    </xf>
    <xf numFmtId="0" fontId="7" fillId="0" borderId="7" xfId="1" applyFont="1" applyBorder="1" applyAlignment="1" applyProtection="1">
      <alignment horizontal="left" vertical="center"/>
      <protection locked="0"/>
    </xf>
    <xf numFmtId="0" fontId="22" fillId="9" borderId="1" xfId="2" applyFont="1" applyFill="1" applyBorder="1" applyAlignment="1" applyProtection="1">
      <alignment horizontal="left" vertical="center"/>
      <protection locked="0"/>
    </xf>
    <xf numFmtId="0" fontId="9" fillId="4" borderId="5" xfId="2" applyFont="1" applyFill="1" applyBorder="1" applyAlignment="1" applyProtection="1">
      <alignment horizontal="left" vertical="center" wrapText="1"/>
      <protection locked="0"/>
    </xf>
    <xf numFmtId="0" fontId="9" fillId="4" borderId="6" xfId="2" applyFont="1" applyFill="1" applyBorder="1" applyAlignment="1" applyProtection="1">
      <alignment horizontal="left" vertical="center" wrapText="1"/>
      <protection locked="0"/>
    </xf>
    <xf numFmtId="0" fontId="9" fillId="4" borderId="7" xfId="2" applyFont="1" applyFill="1" applyBorder="1" applyAlignment="1" applyProtection="1">
      <alignment horizontal="left" vertical="center" wrapText="1"/>
      <protection locked="0"/>
    </xf>
    <xf numFmtId="0" fontId="12" fillId="9" borderId="16" xfId="2" applyFont="1" applyFill="1" applyBorder="1" applyAlignment="1" applyProtection="1">
      <alignment horizontal="left" vertical="center"/>
      <protection locked="0"/>
    </xf>
    <xf numFmtId="0" fontId="12" fillId="9" borderId="11" xfId="2" applyFont="1" applyFill="1" applyBorder="1" applyAlignment="1" applyProtection="1">
      <alignment horizontal="left" vertical="center"/>
      <protection locked="0"/>
    </xf>
    <xf numFmtId="0" fontId="12" fillId="9" borderId="17" xfId="2" applyFont="1" applyFill="1" applyBorder="1" applyAlignment="1" applyProtection="1">
      <alignment horizontal="left" vertical="center"/>
      <protection locked="0"/>
    </xf>
    <xf numFmtId="0" fontId="7" fillId="4" borderId="5" xfId="1" applyFont="1" applyFill="1" applyBorder="1" applyAlignment="1" applyProtection="1">
      <alignment horizontal="center" vertical="center"/>
      <protection locked="0"/>
    </xf>
    <xf numFmtId="0" fontId="7" fillId="4" borderId="6" xfId="1" applyFont="1" applyFill="1" applyBorder="1" applyAlignment="1" applyProtection="1">
      <alignment horizontal="center" vertical="center"/>
      <protection locked="0"/>
    </xf>
    <xf numFmtId="0" fontId="7" fillId="4" borderId="7" xfId="1" applyFont="1" applyFill="1" applyBorder="1" applyAlignment="1" applyProtection="1">
      <alignment horizontal="center" vertical="center"/>
      <protection locked="0"/>
    </xf>
    <xf numFmtId="0" fontId="28" fillId="4" borderId="5" xfId="2" applyFont="1" applyFill="1" applyBorder="1" applyAlignment="1" applyProtection="1">
      <alignment horizontal="left" vertical="center"/>
      <protection locked="0"/>
    </xf>
    <xf numFmtId="0" fontId="28" fillId="4" borderId="6" xfId="2" applyFont="1" applyFill="1" applyBorder="1" applyAlignment="1" applyProtection="1">
      <alignment horizontal="left" vertical="center"/>
      <protection locked="0"/>
    </xf>
    <xf numFmtId="0" fontId="28" fillId="4" borderId="7" xfId="2" applyFont="1" applyFill="1" applyBorder="1" applyAlignment="1" applyProtection="1">
      <alignment horizontal="left" vertical="center"/>
      <protection locked="0"/>
    </xf>
    <xf numFmtId="0" fontId="12" fillId="9" borderId="15" xfId="2" applyFont="1" applyFill="1" applyBorder="1" applyAlignment="1" applyProtection="1">
      <alignment horizontal="left" vertical="center"/>
      <protection locked="0"/>
    </xf>
    <xf numFmtId="0" fontId="12" fillId="9" borderId="6" xfId="2" applyFont="1" applyFill="1" applyBorder="1" applyAlignment="1" applyProtection="1">
      <alignment horizontal="left" vertical="center"/>
      <protection locked="0"/>
    </xf>
    <xf numFmtId="0" fontId="12" fillId="9" borderId="7" xfId="2" applyFont="1" applyFill="1" applyBorder="1" applyAlignment="1" applyProtection="1">
      <alignment horizontal="left" vertical="center"/>
      <protection locked="0"/>
    </xf>
    <xf numFmtId="0" fontId="12" fillId="9" borderId="5" xfId="2" applyFont="1" applyFill="1" applyBorder="1" applyAlignment="1" applyProtection="1">
      <alignment horizontal="left" vertical="center"/>
      <protection locked="0"/>
    </xf>
    <xf numFmtId="0" fontId="49" fillId="9" borderId="5" xfId="2" applyFont="1" applyFill="1" applyBorder="1" applyAlignment="1" applyProtection="1">
      <alignment horizontal="left" vertical="center"/>
      <protection locked="0"/>
    </xf>
    <xf numFmtId="0" fontId="33" fillId="9" borderId="6" xfId="2" applyFont="1" applyFill="1" applyBorder="1" applyAlignment="1" applyProtection="1">
      <alignment horizontal="left" vertical="center"/>
      <protection locked="0"/>
    </xf>
    <xf numFmtId="0" fontId="33" fillId="9" borderId="7" xfId="2" applyFont="1" applyFill="1" applyBorder="1" applyAlignment="1" applyProtection="1">
      <alignment horizontal="left" vertical="center"/>
      <protection locked="0"/>
    </xf>
    <xf numFmtId="0" fontId="32" fillId="9" borderId="5" xfId="2" applyFont="1" applyFill="1" applyBorder="1" applyAlignment="1" applyProtection="1">
      <alignment horizontal="left" vertical="center"/>
      <protection locked="0"/>
    </xf>
    <xf numFmtId="43" fontId="7" fillId="0" borderId="1" xfId="2" applyNumberFormat="1" applyFont="1" applyBorder="1" applyAlignment="1">
      <alignment horizontal="center" vertical="center"/>
    </xf>
    <xf numFmtId="0" fontId="12" fillId="9" borderId="5" xfId="2" applyFont="1" applyFill="1" applyBorder="1" applyAlignment="1" applyProtection="1">
      <alignment horizontal="center" vertical="center"/>
      <protection locked="0"/>
    </xf>
    <xf numFmtId="0" fontId="12" fillId="9" borderId="6" xfId="2" applyFont="1" applyFill="1" applyBorder="1" applyAlignment="1" applyProtection="1">
      <alignment horizontal="center" vertical="center"/>
      <protection locked="0"/>
    </xf>
    <xf numFmtId="0" fontId="32" fillId="9" borderId="7" xfId="2" applyFont="1" applyFill="1" applyBorder="1" applyAlignment="1" applyProtection="1">
      <alignment horizontal="left" vertical="center"/>
      <protection locked="0"/>
    </xf>
    <xf numFmtId="0" fontId="12" fillId="9" borderId="1" xfId="2" applyFont="1" applyFill="1" applyBorder="1" applyAlignment="1" applyProtection="1">
      <alignment horizontal="left" vertical="center"/>
      <protection locked="0"/>
    </xf>
    <xf numFmtId="0" fontId="28" fillId="4" borderId="12" xfId="2" applyFont="1" applyFill="1" applyBorder="1" applyAlignment="1" applyProtection="1">
      <alignment horizontal="left" vertical="center"/>
      <protection locked="0"/>
    </xf>
    <xf numFmtId="0" fontId="28" fillId="4" borderId="13" xfId="2" applyFont="1" applyFill="1" applyBorder="1" applyAlignment="1" applyProtection="1">
      <alignment horizontal="left" vertical="center"/>
      <protection locked="0"/>
    </xf>
    <xf numFmtId="0" fontId="28" fillId="4" borderId="14" xfId="2" applyFont="1" applyFill="1" applyBorder="1" applyAlignment="1" applyProtection="1">
      <alignment horizontal="left" vertical="center"/>
      <protection locked="0"/>
    </xf>
    <xf numFmtId="0" fontId="12" fillId="9" borderId="7" xfId="2" applyFont="1" applyFill="1" applyBorder="1" applyAlignment="1" applyProtection="1">
      <alignment horizontal="center" vertical="center"/>
      <protection locked="0"/>
    </xf>
    <xf numFmtId="0" fontId="12" fillId="9" borderId="1" xfId="2" applyFont="1" applyFill="1" applyBorder="1" applyAlignment="1" applyProtection="1">
      <alignment horizontal="left" vertical="center" wrapText="1"/>
      <protection locked="0"/>
    </xf>
    <xf numFmtId="0" fontId="35" fillId="9" borderId="5" xfId="2" applyFont="1" applyFill="1" applyBorder="1" applyAlignment="1" applyProtection="1">
      <alignment horizontal="left" vertical="center" wrapText="1"/>
      <protection locked="0"/>
    </xf>
    <xf numFmtId="0" fontId="12" fillId="4" borderId="1" xfId="2" applyFont="1" applyFill="1" applyBorder="1" applyAlignment="1" applyProtection="1">
      <alignment horizontal="center" vertical="center"/>
      <protection locked="0"/>
    </xf>
    <xf numFmtId="0" fontId="9" fillId="3" borderId="5" xfId="2" applyFont="1" applyFill="1" applyBorder="1" applyAlignment="1" applyProtection="1">
      <alignment horizontal="left" vertical="center" wrapText="1"/>
      <protection locked="0"/>
    </xf>
    <xf numFmtId="0" fontId="9" fillId="3" borderId="6" xfId="2" applyFont="1" applyFill="1" applyBorder="1" applyAlignment="1" applyProtection="1">
      <alignment horizontal="left" vertical="center" wrapText="1"/>
      <protection locked="0"/>
    </xf>
    <xf numFmtId="0" fontId="9" fillId="3" borderId="7" xfId="2" applyFont="1" applyFill="1" applyBorder="1" applyAlignment="1" applyProtection="1">
      <alignment horizontal="left" vertical="center" wrapText="1"/>
      <protection locked="0"/>
    </xf>
    <xf numFmtId="0" fontId="11" fillId="4" borderId="5" xfId="1" applyFont="1" applyFill="1" applyBorder="1" applyAlignment="1" applyProtection="1">
      <alignment horizontal="center" vertical="center"/>
      <protection locked="0"/>
    </xf>
    <xf numFmtId="0" fontId="11" fillId="4" borderId="6" xfId="1" applyFont="1" applyFill="1" applyBorder="1" applyAlignment="1" applyProtection="1">
      <alignment horizontal="center" vertical="center"/>
      <protection locked="0"/>
    </xf>
    <xf numFmtId="0" fontId="11" fillId="4" borderId="7" xfId="1" applyFont="1" applyFill="1" applyBorder="1" applyAlignment="1" applyProtection="1">
      <alignment horizontal="center" vertical="center"/>
      <protection locked="0"/>
    </xf>
    <xf numFmtId="0" fontId="9" fillId="3" borderId="5" xfId="2" applyFont="1" applyFill="1" applyBorder="1" applyAlignment="1" applyProtection="1">
      <alignment horizontal="center" vertical="center" wrapText="1"/>
      <protection locked="0"/>
    </xf>
    <xf numFmtId="0" fontId="9" fillId="3" borderId="6" xfId="2" applyFont="1" applyFill="1" applyBorder="1" applyAlignment="1" applyProtection="1">
      <alignment horizontal="center" vertical="center" wrapText="1"/>
      <protection locked="0"/>
    </xf>
    <xf numFmtId="0" fontId="9" fillId="3" borderId="7" xfId="2" applyFont="1" applyFill="1" applyBorder="1" applyAlignment="1" applyProtection="1">
      <alignment horizontal="center" vertical="center" wrapText="1"/>
      <protection locked="0"/>
    </xf>
    <xf numFmtId="0" fontId="22" fillId="4" borderId="5" xfId="2" applyFont="1" applyFill="1" applyBorder="1" applyAlignment="1" applyProtection="1">
      <alignment horizontal="left" vertical="center" wrapText="1"/>
      <protection locked="0"/>
    </xf>
    <xf numFmtId="0" fontId="22" fillId="4" borderId="6" xfId="2" applyFont="1" applyFill="1" applyBorder="1" applyAlignment="1" applyProtection="1">
      <alignment horizontal="left" vertical="center" wrapText="1"/>
      <protection locked="0"/>
    </xf>
    <xf numFmtId="0" fontId="22" fillId="4" borderId="7" xfId="2" applyFont="1" applyFill="1" applyBorder="1" applyAlignment="1" applyProtection="1">
      <alignment horizontal="left" vertical="center" wrapText="1"/>
      <protection locked="0"/>
    </xf>
    <xf numFmtId="0" fontId="28" fillId="4" borderId="5" xfId="2" applyFont="1" applyFill="1" applyBorder="1" applyAlignment="1" applyProtection="1">
      <alignment horizontal="left" vertical="center" wrapText="1"/>
      <protection locked="0"/>
    </xf>
    <xf numFmtId="0" fontId="28" fillId="4" borderId="6" xfId="2" applyFont="1" applyFill="1" applyBorder="1" applyAlignment="1" applyProtection="1">
      <alignment horizontal="left" vertical="center" wrapText="1"/>
      <protection locked="0"/>
    </xf>
    <xf numFmtId="0" fontId="28" fillId="4" borderId="7" xfId="2" applyFont="1" applyFill="1" applyBorder="1" applyAlignment="1" applyProtection="1">
      <alignment horizontal="left" vertical="center" wrapText="1"/>
      <protection locked="0"/>
    </xf>
    <xf numFmtId="0" fontId="33" fillId="9" borderId="5" xfId="2" applyFont="1" applyFill="1" applyBorder="1" applyAlignment="1" applyProtection="1">
      <alignment horizontal="center" vertical="center"/>
      <protection locked="0"/>
    </xf>
    <xf numFmtId="0" fontId="34" fillId="0" borderId="6" xfId="2" applyFont="1" applyBorder="1" applyAlignment="1" applyProtection="1">
      <alignment horizontal="left" vertical="center" wrapText="1"/>
      <protection locked="0"/>
    </xf>
    <xf numFmtId="0" fontId="13" fillId="0" borderId="6" xfId="2" applyFont="1" applyBorder="1" applyAlignment="1" applyProtection="1">
      <alignment horizontal="left" vertical="center"/>
      <protection locked="0"/>
    </xf>
    <xf numFmtId="0" fontId="13" fillId="0" borderId="7" xfId="2" applyFont="1" applyBorder="1" applyAlignment="1" applyProtection="1">
      <alignment horizontal="left" vertical="center"/>
      <protection locked="0"/>
    </xf>
    <xf numFmtId="0" fontId="33" fillId="9" borderId="5" xfId="2" applyFont="1" applyFill="1" applyBorder="1" applyAlignment="1" applyProtection="1">
      <alignment horizontal="left" vertical="center"/>
      <protection locked="0"/>
    </xf>
    <xf numFmtId="0" fontId="18" fillId="6" borderId="5" xfId="2" applyFont="1" applyFill="1" applyBorder="1" applyAlignment="1" applyProtection="1">
      <alignment horizontal="left" vertical="center" wrapText="1"/>
      <protection locked="0"/>
    </xf>
    <xf numFmtId="0" fontId="18" fillId="6" borderId="6" xfId="2" applyFont="1" applyFill="1" applyBorder="1" applyAlignment="1" applyProtection="1">
      <alignment horizontal="left" vertical="center" wrapText="1"/>
      <protection locked="0"/>
    </xf>
    <xf numFmtId="43" fontId="14" fillId="0" borderId="1" xfId="2" applyNumberFormat="1" applyFont="1" applyBorder="1" applyAlignment="1">
      <alignment horizontal="center" vertical="center"/>
    </xf>
    <xf numFmtId="0" fontId="30" fillId="9" borderId="6" xfId="2" applyFont="1" applyFill="1" applyBorder="1" applyAlignment="1" applyProtection="1">
      <alignment horizontal="center" vertical="center"/>
      <protection locked="0"/>
    </xf>
    <xf numFmtId="0" fontId="31" fillId="9" borderId="6" xfId="2" applyFont="1" applyFill="1" applyBorder="1" applyAlignment="1" applyProtection="1">
      <alignment horizontal="center" vertical="center"/>
      <protection locked="0"/>
    </xf>
    <xf numFmtId="0" fontId="31" fillId="9" borderId="7" xfId="2" applyFont="1" applyFill="1" applyBorder="1" applyAlignment="1" applyProtection="1">
      <alignment horizontal="center" vertical="center"/>
      <protection locked="0"/>
    </xf>
    <xf numFmtId="0" fontId="32" fillId="9" borderId="6" xfId="2" applyFont="1" applyFill="1" applyBorder="1" applyAlignment="1" applyProtection="1">
      <alignment horizontal="center" vertical="center"/>
      <protection locked="0"/>
    </xf>
    <xf numFmtId="0" fontId="11" fillId="2" borderId="5" xfId="2" applyFont="1" applyFill="1" applyBorder="1" applyAlignment="1" applyProtection="1">
      <alignment horizontal="center" vertical="center"/>
      <protection locked="0"/>
    </xf>
    <xf numFmtId="0" fontId="11" fillId="2" borderId="6" xfId="2" applyFont="1" applyFill="1" applyBorder="1" applyAlignment="1" applyProtection="1">
      <alignment horizontal="center" vertical="center"/>
      <protection locked="0"/>
    </xf>
    <xf numFmtId="0" fontId="11" fillId="2" borderId="7" xfId="2" applyFont="1" applyFill="1" applyBorder="1" applyAlignment="1" applyProtection="1">
      <alignment horizontal="center" vertical="center"/>
      <protection locked="0"/>
    </xf>
    <xf numFmtId="0" fontId="9" fillId="3" borderId="1" xfId="2" applyFont="1" applyFill="1" applyBorder="1" applyAlignment="1" applyProtection="1">
      <alignment horizontal="left" vertical="center"/>
      <protection locked="0"/>
    </xf>
    <xf numFmtId="0" fontId="22" fillId="9" borderId="5" xfId="2" applyFont="1" applyFill="1" applyBorder="1" applyAlignment="1" applyProtection="1">
      <alignment horizontal="center" vertical="center" wrapText="1"/>
      <protection locked="0"/>
    </xf>
    <xf numFmtId="0" fontId="22" fillId="9" borderId="6" xfId="2" applyFont="1" applyFill="1" applyBorder="1" applyAlignment="1" applyProtection="1">
      <alignment horizontal="center" vertical="center" wrapText="1"/>
      <protection locked="0"/>
    </xf>
    <xf numFmtId="0" fontId="23" fillId="0" borderId="5" xfId="2" applyFont="1" applyBorder="1" applyAlignment="1" applyProtection="1">
      <alignment horizontal="center" vertical="center" wrapText="1"/>
      <protection locked="0"/>
    </xf>
    <xf numFmtId="0" fontId="22" fillId="0" borderId="7" xfId="2" applyFont="1" applyBorder="1" applyAlignment="1" applyProtection="1">
      <alignment horizontal="center" vertical="center" wrapText="1"/>
      <protection locked="0"/>
    </xf>
    <xf numFmtId="0" fontId="7" fillId="0" borderId="5" xfId="1" applyFont="1" applyBorder="1" applyAlignment="1" applyProtection="1">
      <alignment horizontal="left" vertical="center"/>
      <protection locked="0"/>
    </xf>
    <xf numFmtId="0" fontId="12" fillId="9" borderId="5" xfId="2" applyFont="1" applyFill="1" applyBorder="1" applyAlignment="1" applyProtection="1">
      <alignment horizontal="left" vertical="center" wrapText="1"/>
      <protection locked="0"/>
    </xf>
    <xf numFmtId="0" fontId="12" fillId="9" borderId="6" xfId="2" applyFont="1" applyFill="1" applyBorder="1" applyAlignment="1" applyProtection="1">
      <alignment horizontal="left" vertical="center" wrapText="1"/>
      <protection locked="0"/>
    </xf>
    <xf numFmtId="0" fontId="12" fillId="9" borderId="7" xfId="2" applyFont="1" applyFill="1" applyBorder="1" applyAlignment="1" applyProtection="1">
      <alignment horizontal="left" vertical="center" wrapText="1"/>
      <protection locked="0"/>
    </xf>
    <xf numFmtId="43" fontId="20" fillId="0" borderId="5" xfId="2" applyNumberFormat="1" applyFont="1" applyBorder="1" applyAlignment="1">
      <alignment horizontal="center" vertical="center" wrapText="1"/>
    </xf>
    <xf numFmtId="43" fontId="20" fillId="0" borderId="6" xfId="2" applyNumberFormat="1" applyFont="1" applyBorder="1" applyAlignment="1">
      <alignment horizontal="center" vertical="center"/>
    </xf>
    <xf numFmtId="43" fontId="20" fillId="0" borderId="7" xfId="2" applyNumberFormat="1" applyFont="1" applyBorder="1" applyAlignment="1">
      <alignment horizontal="center" vertical="center"/>
    </xf>
    <xf numFmtId="0" fontId="10" fillId="0" borderId="5" xfId="2" applyFont="1" applyBorder="1" applyAlignment="1" applyProtection="1">
      <alignment horizontal="left" vertical="center"/>
      <protection locked="0"/>
    </xf>
    <xf numFmtId="0" fontId="10" fillId="0" borderId="6" xfId="2" applyFont="1" applyBorder="1" applyAlignment="1" applyProtection="1">
      <alignment horizontal="left" vertical="center"/>
      <protection locked="0"/>
    </xf>
    <xf numFmtId="0" fontId="10" fillId="0" borderId="7" xfId="2" applyFont="1" applyBorder="1" applyAlignment="1" applyProtection="1">
      <alignment horizontal="left" vertical="center"/>
      <protection locked="0"/>
    </xf>
    <xf numFmtId="0" fontId="22" fillId="9" borderId="5" xfId="2" applyFont="1" applyFill="1" applyBorder="1" applyAlignment="1" applyProtection="1">
      <alignment horizontal="left" vertical="center"/>
      <protection locked="0"/>
    </xf>
    <xf numFmtId="0" fontId="22" fillId="9" borderId="6" xfId="2" applyFont="1" applyFill="1" applyBorder="1" applyAlignment="1" applyProtection="1">
      <alignment horizontal="left" vertical="center"/>
      <protection locked="0"/>
    </xf>
    <xf numFmtId="0" fontId="22" fillId="9" borderId="7" xfId="2" applyFont="1" applyFill="1" applyBorder="1" applyAlignment="1" applyProtection="1">
      <alignment horizontal="left" vertical="center"/>
      <protection locked="0"/>
    </xf>
    <xf numFmtId="0" fontId="25" fillId="6" borderId="5" xfId="2" applyFont="1" applyFill="1" applyBorder="1" applyAlignment="1" applyProtection="1">
      <alignment horizontal="left" vertical="center"/>
      <protection locked="0"/>
    </xf>
    <xf numFmtId="0" fontId="25" fillId="6" borderId="6" xfId="2" applyFont="1" applyFill="1" applyBorder="1" applyAlignment="1" applyProtection="1">
      <alignment horizontal="left" vertical="center"/>
      <protection locked="0"/>
    </xf>
    <xf numFmtId="0" fontId="22" fillId="4" borderId="1" xfId="2" applyFont="1" applyFill="1" applyBorder="1" applyAlignment="1" applyProtection="1">
      <alignment horizontal="left" vertical="center" wrapText="1"/>
      <protection locked="0"/>
    </xf>
    <xf numFmtId="0" fontId="28" fillId="4" borderId="1" xfId="2" applyFont="1" applyFill="1" applyBorder="1" applyAlignment="1" applyProtection="1">
      <alignment horizontal="left" vertical="center" wrapText="1"/>
      <protection locked="0"/>
    </xf>
    <xf numFmtId="0" fontId="43" fillId="9" borderId="6" xfId="2" applyFont="1" applyFill="1" applyBorder="1" applyAlignment="1" applyProtection="1">
      <alignment horizontal="center" vertical="center" wrapText="1"/>
      <protection locked="0"/>
    </xf>
    <xf numFmtId="0" fontId="5" fillId="2" borderId="2" xfId="2" applyFont="1" applyFill="1" applyBorder="1" applyAlignment="1" applyProtection="1">
      <alignment horizontal="center" vertical="center" wrapText="1"/>
      <protection locked="0"/>
    </xf>
    <xf numFmtId="0" fontId="5" fillId="2" borderId="3" xfId="2" applyFont="1" applyFill="1" applyBorder="1" applyAlignment="1" applyProtection="1">
      <alignment horizontal="center" vertical="center" wrapText="1"/>
      <protection locked="0"/>
    </xf>
    <xf numFmtId="0" fontId="5" fillId="2" borderId="4" xfId="2" applyFont="1" applyFill="1" applyBorder="1" applyAlignment="1" applyProtection="1">
      <alignment horizontal="center" vertical="center" wrapText="1"/>
      <protection locked="0"/>
    </xf>
    <xf numFmtId="0" fontId="9" fillId="3" borderId="5" xfId="2" applyFont="1" applyFill="1" applyBorder="1" applyAlignment="1" applyProtection="1">
      <alignment horizontal="left" vertical="center"/>
      <protection locked="0"/>
    </xf>
    <xf numFmtId="0" fontId="9" fillId="3" borderId="6" xfId="2" applyFont="1" applyFill="1" applyBorder="1" applyAlignment="1" applyProtection="1">
      <alignment horizontal="left" vertical="center"/>
      <protection locked="0"/>
    </xf>
    <xf numFmtId="0" fontId="9" fillId="3" borderId="7" xfId="2" applyFont="1" applyFill="1" applyBorder="1" applyAlignment="1" applyProtection="1">
      <alignment horizontal="left" vertical="center"/>
      <protection locked="0"/>
    </xf>
    <xf numFmtId="17" fontId="11" fillId="2" borderId="5" xfId="2" applyNumberFormat="1" applyFont="1" applyFill="1" applyBorder="1" applyAlignment="1" applyProtection="1">
      <alignment horizontal="center" vertical="center"/>
      <protection locked="0"/>
    </xf>
    <xf numFmtId="0" fontId="18" fillId="6" borderId="10" xfId="2" applyFont="1" applyFill="1" applyBorder="1" applyAlignment="1" applyProtection="1">
      <alignment horizontal="left" vertical="center" wrapText="1"/>
      <protection locked="0"/>
    </xf>
    <xf numFmtId="0" fontId="18" fillId="6" borderId="11" xfId="2" applyFont="1" applyFill="1" applyBorder="1" applyAlignment="1" applyProtection="1">
      <alignment horizontal="left" vertical="center" wrapText="1"/>
      <protection locked="0"/>
    </xf>
    <xf numFmtId="0" fontId="19" fillId="4" borderId="5" xfId="2" applyFont="1" applyFill="1" applyBorder="1" applyAlignment="1" applyProtection="1">
      <alignment horizontal="center" vertical="center"/>
      <protection locked="0"/>
    </xf>
    <xf numFmtId="0" fontId="19" fillId="4" borderId="6" xfId="2" applyFont="1" applyFill="1" applyBorder="1" applyAlignment="1" applyProtection="1">
      <alignment horizontal="center" vertical="center"/>
      <protection locked="0"/>
    </xf>
    <xf numFmtId="0" fontId="19" fillId="4" borderId="7" xfId="2" applyFont="1" applyFill="1" applyBorder="1" applyAlignment="1" applyProtection="1">
      <alignment horizontal="center" vertical="center"/>
      <protection locked="0"/>
    </xf>
    <xf numFmtId="0" fontId="19" fillId="4" borderId="1" xfId="2" applyFont="1" applyFill="1" applyBorder="1" applyAlignment="1" applyProtection="1">
      <alignment horizontal="center" vertical="center"/>
      <protection locked="0"/>
    </xf>
    <xf numFmtId="0" fontId="21" fillId="4" borderId="1" xfId="2" applyFont="1" applyFill="1" applyBorder="1" applyAlignment="1" applyProtection="1">
      <alignment horizontal="center" vertical="center"/>
      <protection locked="0"/>
    </xf>
    <xf numFmtId="0" fontId="20" fillId="4" borderId="5" xfId="2" applyFont="1" applyFill="1" applyBorder="1" applyAlignment="1" applyProtection="1">
      <alignment horizontal="center" vertical="center"/>
      <protection locked="0"/>
    </xf>
    <xf numFmtId="0" fontId="20" fillId="4" borderId="6" xfId="2" applyFont="1" applyFill="1" applyBorder="1" applyAlignment="1" applyProtection="1">
      <alignment horizontal="center" vertical="center"/>
      <protection locked="0"/>
    </xf>
    <xf numFmtId="0" fontId="20" fillId="4" borderId="7" xfId="2" applyFont="1" applyFill="1" applyBorder="1" applyAlignment="1" applyProtection="1">
      <alignment horizontal="center" vertical="center"/>
      <protection locked="0"/>
    </xf>
    <xf numFmtId="0" fontId="53" fillId="2" borderId="5" xfId="6" applyFill="1" applyBorder="1" applyAlignment="1" applyProtection="1">
      <alignment horizontal="center" vertical="center"/>
      <protection locked="0"/>
    </xf>
    <xf numFmtId="0" fontId="58" fillId="11" borderId="5" xfId="5" applyFont="1" applyFill="1" applyBorder="1" applyAlignment="1">
      <alignment horizontal="center" vertical="center"/>
    </xf>
    <xf numFmtId="0" fontId="58" fillId="11" borderId="6" xfId="5" applyFont="1" applyFill="1" applyBorder="1" applyAlignment="1">
      <alignment horizontal="center" vertical="center"/>
    </xf>
    <xf numFmtId="0" fontId="58" fillId="11" borderId="7" xfId="5" applyFont="1" applyFill="1" applyBorder="1" applyAlignment="1">
      <alignment horizontal="center" vertical="center"/>
    </xf>
  </cellXfs>
  <cellStyles count="7">
    <cellStyle name="Comma_Sheet1" xfId="4" xr:uid="{363AA6A9-6B70-4D9F-B059-317393F3C60B}"/>
    <cellStyle name="Normal_Sheet1" xfId="2" xr:uid="{BE434521-52B8-4718-AECE-C14104181D34}"/>
    <cellStyle name="常规" xfId="0" builtinId="0"/>
    <cellStyle name="常规 2" xfId="1" xr:uid="{2701E181-A0C3-42D4-9E68-076F6D6382B2}"/>
    <cellStyle name="常规 3" xfId="5" xr:uid="{2A19E7FF-3991-499B-A17E-4723930ACB2F}"/>
    <cellStyle name="超链接" xfId="6" builtinId="8"/>
    <cellStyle name="超链接 2" xfId="3" xr:uid="{18213938-9C2F-4D26-AF91-46921DB08AF9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wangfengyu@cct.cn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9FEFD-1264-4B34-AD18-E46D9EA8EBB0}">
  <sheetPr>
    <pageSetUpPr fitToPage="1"/>
  </sheetPr>
  <dimension ref="A1:T123"/>
  <sheetViews>
    <sheetView tabSelected="1" topLeftCell="A12" zoomScale="63" zoomScaleNormal="70" workbookViewId="0">
      <selection activeCell="I63" sqref="I63"/>
    </sheetView>
  </sheetViews>
  <sheetFormatPr defaultColWidth="8.46875" defaultRowHeight="15.75"/>
  <cols>
    <col min="1" max="1" width="4.234375" style="2" customWidth="1"/>
    <col min="2" max="2" width="9.41015625" style="2" customWidth="1"/>
    <col min="3" max="3" width="11.1171875" style="2" customWidth="1"/>
    <col min="4" max="4" width="11.05859375" style="2" customWidth="1"/>
    <col min="5" max="5" width="22.46875" style="2" bestFit="1" customWidth="1"/>
    <col min="6" max="6" width="11.76171875" style="2" customWidth="1"/>
    <col min="7" max="7" width="13.17578125" style="2" customWidth="1"/>
    <col min="8" max="8" width="10.8203125" style="2" customWidth="1"/>
    <col min="9" max="10" width="11.5859375" style="2" customWidth="1"/>
    <col min="11" max="11" width="12.52734375" style="2" customWidth="1"/>
    <col min="12" max="12" width="11.76171875" style="2" customWidth="1"/>
    <col min="13" max="13" width="13.64453125" style="2" customWidth="1"/>
    <col min="14" max="14" width="19.5859375" style="2" customWidth="1"/>
    <col min="15" max="15" width="11.76171875" style="2" customWidth="1"/>
    <col min="16" max="16" width="11.29296875" style="2" customWidth="1"/>
    <col min="17" max="17" width="12.05859375" style="2" customWidth="1"/>
    <col min="18" max="18" width="43.05859375" style="2" customWidth="1"/>
    <col min="19" max="19" width="10.3515625" style="2" customWidth="1"/>
    <col min="20" max="20" width="11.76171875" style="2" customWidth="1"/>
    <col min="21" max="34" width="8.46875" style="2"/>
    <col min="35" max="35" width="11.5859375" style="2" customWidth="1"/>
    <col min="36" max="16384" width="8.46875" style="2"/>
  </cols>
  <sheetData>
    <row r="1" spans="1:20" s="1" customFormat="1" ht="16.149999999999999" thickBot="1"/>
    <row r="2" spans="1:20" ht="50.25" customHeight="1" thickBot="1">
      <c r="A2" s="270" t="s">
        <v>1</v>
      </c>
      <c r="B2" s="271"/>
      <c r="C2" s="271"/>
      <c r="D2" s="271"/>
      <c r="E2" s="271"/>
      <c r="F2" s="271"/>
      <c r="G2" s="271"/>
      <c r="H2" s="271"/>
      <c r="I2" s="271"/>
      <c r="J2" s="271"/>
      <c r="K2" s="271"/>
      <c r="L2" s="271"/>
      <c r="M2" s="271"/>
      <c r="N2" s="271"/>
      <c r="O2" s="271"/>
      <c r="P2" s="271"/>
      <c r="Q2" s="271"/>
      <c r="R2" s="272"/>
    </row>
    <row r="3" spans="1:20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4"/>
      <c r="T3" s="4"/>
    </row>
    <row r="4" spans="1:20" ht="15.75" customHeight="1">
      <c r="A4" s="273" t="s">
        <v>2</v>
      </c>
      <c r="B4" s="274"/>
      <c r="C4" s="274"/>
      <c r="D4" s="274"/>
      <c r="E4" s="275"/>
      <c r="F4" s="244" t="s">
        <v>3</v>
      </c>
      <c r="G4" s="245"/>
      <c r="H4" s="245"/>
      <c r="I4" s="245"/>
      <c r="J4" s="245"/>
      <c r="K4" s="246"/>
      <c r="L4" s="8"/>
      <c r="M4" s="9"/>
      <c r="N4" s="3"/>
      <c r="O4" s="10" t="s">
        <v>4</v>
      </c>
      <c r="P4" s="11" t="s">
        <v>5</v>
      </c>
    </row>
    <row r="5" spans="1:20" ht="15.75" customHeight="1">
      <c r="A5" s="273" t="s">
        <v>6</v>
      </c>
      <c r="B5" s="274"/>
      <c r="C5" s="274"/>
      <c r="D5" s="274"/>
      <c r="E5" s="275"/>
      <c r="F5" s="244" t="s">
        <v>195</v>
      </c>
      <c r="G5" s="245"/>
      <c r="H5" s="245"/>
      <c r="I5" s="245"/>
      <c r="J5" s="245"/>
      <c r="K5" s="246"/>
      <c r="L5" s="8"/>
      <c r="M5" s="5" t="s">
        <v>7</v>
      </c>
      <c r="N5" s="7"/>
      <c r="O5" s="12">
        <v>2</v>
      </c>
      <c r="P5" s="13"/>
    </row>
    <row r="6" spans="1:20" ht="15.75" customHeight="1">
      <c r="A6" s="5" t="s">
        <v>8</v>
      </c>
      <c r="B6" s="6"/>
      <c r="C6" s="6"/>
      <c r="D6" s="6"/>
      <c r="E6" s="7"/>
      <c r="F6" s="244" t="s">
        <v>196</v>
      </c>
      <c r="G6" s="245"/>
      <c r="H6" s="245"/>
      <c r="I6" s="245"/>
      <c r="J6" s="245"/>
      <c r="K6" s="246"/>
      <c r="L6" s="8"/>
      <c r="M6" s="5" t="s">
        <v>9</v>
      </c>
      <c r="N6" s="7"/>
      <c r="O6" s="14">
        <v>3</v>
      </c>
      <c r="P6" s="15"/>
    </row>
    <row r="7" spans="1:20" ht="15.75" customHeight="1">
      <c r="A7" s="5" t="s">
        <v>10</v>
      </c>
      <c r="B7" s="6"/>
      <c r="C7" s="6"/>
      <c r="D7" s="6"/>
      <c r="E7" s="7"/>
      <c r="F7" s="244" t="s">
        <v>197</v>
      </c>
      <c r="G7" s="245"/>
      <c r="H7" s="245"/>
      <c r="I7" s="245"/>
      <c r="J7" s="245"/>
      <c r="K7" s="246"/>
      <c r="L7" s="8"/>
      <c r="S7" s="4"/>
      <c r="T7" s="4"/>
    </row>
    <row r="8" spans="1:20" ht="15.75" customHeight="1">
      <c r="A8" s="5" t="s">
        <v>11</v>
      </c>
      <c r="B8" s="6"/>
      <c r="C8" s="6"/>
      <c r="D8" s="6"/>
      <c r="E8" s="7"/>
      <c r="F8" s="244" t="s">
        <v>198</v>
      </c>
      <c r="G8" s="245"/>
      <c r="H8" s="245"/>
      <c r="I8" s="245"/>
      <c r="J8" s="245"/>
      <c r="K8" s="246"/>
      <c r="L8" s="8"/>
      <c r="R8" s="4"/>
      <c r="S8" s="3"/>
    </row>
    <row r="9" spans="1:20" ht="15.75" customHeight="1">
      <c r="A9" s="5" t="s">
        <v>12</v>
      </c>
      <c r="B9" s="6"/>
      <c r="C9" s="6"/>
      <c r="D9" s="6"/>
      <c r="E9" s="7"/>
      <c r="F9" s="287" t="s">
        <v>199</v>
      </c>
      <c r="G9" s="245"/>
      <c r="H9" s="245"/>
      <c r="I9" s="245"/>
      <c r="J9" s="245"/>
      <c r="K9" s="246"/>
      <c r="L9" s="8"/>
      <c r="Q9" s="3"/>
      <c r="R9" s="4"/>
      <c r="S9" s="3"/>
    </row>
    <row r="10" spans="1:20" ht="15.75" customHeight="1">
      <c r="A10" s="247" t="s">
        <v>13</v>
      </c>
      <c r="B10" s="247"/>
      <c r="C10" s="247"/>
      <c r="D10" s="247"/>
      <c r="E10" s="247"/>
      <c r="F10" s="244" t="s">
        <v>200</v>
      </c>
      <c r="G10" s="245"/>
      <c r="H10" s="245"/>
      <c r="I10" s="245"/>
      <c r="J10" s="245"/>
      <c r="K10" s="246"/>
      <c r="L10" s="8"/>
      <c r="Q10" s="4"/>
      <c r="R10" s="4"/>
      <c r="S10" s="4"/>
      <c r="T10" s="3"/>
    </row>
    <row r="11" spans="1:20" ht="15.75" customHeight="1">
      <c r="A11" s="247" t="s">
        <v>14</v>
      </c>
      <c r="B11" s="247"/>
      <c r="C11" s="247"/>
      <c r="D11" s="247"/>
      <c r="E11" s="247"/>
      <c r="F11" s="244" t="s">
        <v>201</v>
      </c>
      <c r="G11" s="245"/>
      <c r="H11" s="245"/>
      <c r="I11" s="245"/>
      <c r="J11" s="245"/>
      <c r="K11" s="246"/>
      <c r="L11" s="8"/>
      <c r="Q11" s="4"/>
      <c r="R11" s="4"/>
      <c r="S11" s="4"/>
      <c r="T11" s="3"/>
    </row>
    <row r="12" spans="1:20" ht="15.75" customHeight="1">
      <c r="A12" s="247" t="s">
        <v>15</v>
      </c>
      <c r="B12" s="247"/>
      <c r="C12" s="247"/>
      <c r="D12" s="247"/>
      <c r="E12" s="247"/>
      <c r="F12" s="276">
        <v>45413</v>
      </c>
      <c r="G12" s="245"/>
      <c r="H12" s="245"/>
      <c r="I12" s="245"/>
      <c r="J12" s="245"/>
      <c r="K12" s="246"/>
      <c r="L12" s="8"/>
      <c r="Q12" s="4"/>
      <c r="R12" s="4"/>
      <c r="S12" s="4"/>
      <c r="T12" s="3"/>
    </row>
    <row r="13" spans="1:20" hidden="1">
      <c r="A13" s="16"/>
      <c r="B13" s="16"/>
      <c r="C13" s="16"/>
      <c r="D13" s="16"/>
      <c r="E13" s="16"/>
      <c r="F13" s="17"/>
      <c r="G13" s="17"/>
      <c r="H13" s="17"/>
      <c r="I13" s="17"/>
      <c r="J13" s="17"/>
      <c r="K13" s="17"/>
      <c r="L13" s="8"/>
      <c r="M13" s="4"/>
      <c r="N13" s="4"/>
      <c r="O13" s="4"/>
      <c r="P13" s="4"/>
      <c r="Q13" s="4"/>
      <c r="R13" s="4"/>
      <c r="S13" s="4"/>
      <c r="T13" s="3"/>
    </row>
    <row r="14" spans="1:20" ht="19.5" hidden="1" customHeight="1">
      <c r="A14" s="277" t="s">
        <v>16</v>
      </c>
      <c r="B14" s="278"/>
      <c r="C14" s="278"/>
      <c r="D14" s="278"/>
      <c r="E14" s="278"/>
      <c r="F14" s="278"/>
      <c r="G14" s="278"/>
      <c r="H14" s="278"/>
      <c r="I14" s="278"/>
      <c r="J14" s="278"/>
      <c r="K14" s="278"/>
      <c r="L14" s="278"/>
      <c r="M14" s="278"/>
      <c r="N14" s="278"/>
      <c r="O14" s="278"/>
      <c r="P14" s="278"/>
      <c r="Q14" s="278"/>
      <c r="R14" s="278"/>
      <c r="S14" s="4"/>
      <c r="T14" s="3"/>
    </row>
    <row r="15" spans="1:20" ht="16.5" hidden="1" customHeight="1">
      <c r="A15" s="279" t="s">
        <v>17</v>
      </c>
      <c r="B15" s="280"/>
      <c r="C15" s="280"/>
      <c r="D15" s="280"/>
      <c r="E15" s="280"/>
      <c r="F15" s="279" t="s">
        <v>18</v>
      </c>
      <c r="G15" s="280"/>
      <c r="H15" s="280"/>
      <c r="I15" s="280"/>
      <c r="J15" s="281"/>
      <c r="K15" s="282" t="s">
        <v>19</v>
      </c>
      <c r="L15" s="283"/>
      <c r="M15" s="283"/>
      <c r="N15" s="283"/>
      <c r="O15" s="284" t="s">
        <v>20</v>
      </c>
      <c r="P15" s="285"/>
      <c r="Q15" s="286"/>
      <c r="R15" s="18" t="s">
        <v>21</v>
      </c>
      <c r="S15" s="19"/>
      <c r="T15" s="19"/>
    </row>
    <row r="16" spans="1:20" s="28" customFormat="1" ht="17.25" hidden="1" customHeight="1">
      <c r="A16" s="259" t="s">
        <v>22</v>
      </c>
      <c r="B16" s="260"/>
      <c r="C16" s="260"/>
      <c r="D16" s="260"/>
      <c r="E16" s="261"/>
      <c r="F16" s="20" t="s">
        <v>23</v>
      </c>
      <c r="G16" s="21"/>
      <c r="H16" s="21"/>
      <c r="I16" s="21"/>
      <c r="J16" s="22"/>
      <c r="K16" s="23"/>
      <c r="L16" s="23"/>
      <c r="M16" s="24"/>
      <c r="N16" s="25"/>
      <c r="O16" s="26">
        <f>M16-I16</f>
        <v>0</v>
      </c>
      <c r="P16" s="26">
        <f>O16*L16*K16</f>
        <v>0</v>
      </c>
      <c r="Q16" s="26">
        <f>N16-J16</f>
        <v>0</v>
      </c>
      <c r="R16" s="27"/>
    </row>
    <row r="17" spans="1:20" s="28" customFormat="1" ht="17.25" hidden="1" customHeight="1">
      <c r="A17" s="262" t="s">
        <v>24</v>
      </c>
      <c r="B17" s="263"/>
      <c r="C17" s="263"/>
      <c r="D17" s="263"/>
      <c r="E17" s="264"/>
      <c r="F17" s="29"/>
      <c r="G17" s="21"/>
      <c r="H17" s="21"/>
      <c r="I17" s="21"/>
      <c r="J17" s="22">
        <f>I16*F17</f>
        <v>0</v>
      </c>
      <c r="K17" s="30"/>
      <c r="L17" s="31"/>
      <c r="M17" s="30"/>
      <c r="N17" s="32">
        <f>M16*F17</f>
        <v>0</v>
      </c>
      <c r="O17" s="26">
        <f>M17-I17</f>
        <v>0</v>
      </c>
      <c r="P17" s="26">
        <f>O17*L17*K17</f>
        <v>0</v>
      </c>
      <c r="Q17" s="26">
        <f>N17-J17</f>
        <v>0</v>
      </c>
      <c r="R17" s="27"/>
    </row>
    <row r="18" spans="1:20" ht="21.75" hidden="1" customHeight="1">
      <c r="A18" s="265" t="s">
        <v>25</v>
      </c>
      <c r="B18" s="266"/>
      <c r="C18" s="266"/>
      <c r="D18" s="266"/>
      <c r="E18" s="266"/>
      <c r="F18" s="266"/>
      <c r="G18" s="266"/>
      <c r="H18" s="266"/>
      <c r="I18" s="266"/>
      <c r="J18" s="266"/>
      <c r="K18" s="266"/>
      <c r="L18" s="266"/>
      <c r="M18" s="266"/>
      <c r="N18" s="266"/>
      <c r="O18" s="266"/>
      <c r="P18" s="266"/>
      <c r="Q18" s="266"/>
      <c r="R18" s="266"/>
      <c r="S18" s="19"/>
      <c r="T18" s="19"/>
    </row>
    <row r="19" spans="1:20" s="28" customFormat="1" ht="15.75" hidden="1" customHeight="1">
      <c r="A19" s="33">
        <v>1</v>
      </c>
      <c r="B19" s="217" t="s">
        <v>26</v>
      </c>
      <c r="C19" s="218"/>
      <c r="D19" s="218"/>
      <c r="E19" s="219"/>
      <c r="F19" s="34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</row>
    <row r="20" spans="1:20" s="28" customFormat="1" ht="19.5" hidden="1" customHeight="1">
      <c r="A20" s="267"/>
      <c r="B20" s="267"/>
      <c r="C20" s="267"/>
      <c r="D20" s="267"/>
      <c r="E20" s="267"/>
      <c r="F20" s="35"/>
      <c r="G20" s="18" t="s">
        <v>27</v>
      </c>
      <c r="H20" s="18" t="s">
        <v>27</v>
      </c>
      <c r="I20" s="18" t="s">
        <v>27</v>
      </c>
      <c r="J20" s="18" t="s">
        <v>27</v>
      </c>
      <c r="K20" s="36" t="s">
        <v>28</v>
      </c>
      <c r="L20" s="36" t="s">
        <v>28</v>
      </c>
      <c r="M20" s="36" t="s">
        <v>29</v>
      </c>
      <c r="N20" s="37" t="s">
        <v>30</v>
      </c>
      <c r="O20" s="18" t="s">
        <v>31</v>
      </c>
      <c r="P20" s="18" t="s">
        <v>32</v>
      </c>
      <c r="Q20" s="38" t="s">
        <v>33</v>
      </c>
      <c r="R20" s="18" t="s">
        <v>21</v>
      </c>
    </row>
    <row r="21" spans="1:20" s="28" customFormat="1" ht="39.75" hidden="1" customHeight="1">
      <c r="A21" s="268" t="s">
        <v>34</v>
      </c>
      <c r="B21" s="268"/>
      <c r="C21" s="268"/>
      <c r="D21" s="268"/>
      <c r="E21" s="268"/>
      <c r="F21" s="39" t="s">
        <v>35</v>
      </c>
      <c r="G21" s="39" t="s">
        <v>36</v>
      </c>
      <c r="H21" s="39" t="s">
        <v>37</v>
      </c>
      <c r="I21" s="39" t="s">
        <v>38</v>
      </c>
      <c r="J21" s="39" t="s">
        <v>39</v>
      </c>
      <c r="K21" s="39" t="s">
        <v>40</v>
      </c>
      <c r="L21" s="39" t="s">
        <v>41</v>
      </c>
      <c r="M21" s="39" t="s">
        <v>42</v>
      </c>
      <c r="N21" s="39" t="s">
        <v>43</v>
      </c>
      <c r="O21" s="39" t="s">
        <v>44</v>
      </c>
      <c r="P21" s="39" t="s">
        <v>32</v>
      </c>
      <c r="Q21" s="40" t="s">
        <v>45</v>
      </c>
      <c r="R21" s="41"/>
    </row>
    <row r="22" spans="1:20" s="28" customFormat="1" ht="23.55" hidden="1" customHeight="1">
      <c r="A22" s="248" t="s">
        <v>46</v>
      </c>
      <c r="B22" s="249"/>
      <c r="C22" s="249"/>
      <c r="D22" s="250"/>
      <c r="E22" s="251"/>
      <c r="F22" s="42"/>
      <c r="G22" s="43"/>
      <c r="H22" s="44"/>
      <c r="I22" s="42"/>
      <c r="J22" s="45"/>
      <c r="K22" s="30"/>
      <c r="L22" s="31"/>
      <c r="M22" s="30"/>
      <c r="N22" s="46">
        <f>M22*L22*K22</f>
        <v>0</v>
      </c>
      <c r="O22" s="26">
        <f>M22-I22</f>
        <v>0</v>
      </c>
      <c r="P22" s="26">
        <f>O22*L22*K22</f>
        <v>0</v>
      </c>
      <c r="Q22" s="26">
        <f>N22-J22</f>
        <v>0</v>
      </c>
      <c r="R22" s="47"/>
    </row>
    <row r="23" spans="1:20" s="28" customFormat="1" ht="24.5" hidden="1" customHeight="1">
      <c r="A23" s="252" t="s">
        <v>47</v>
      </c>
      <c r="B23" s="182"/>
      <c r="C23" s="182"/>
      <c r="D23" s="182"/>
      <c r="E23" s="183"/>
      <c r="F23" s="42"/>
      <c r="G23" s="43"/>
      <c r="H23" s="44"/>
      <c r="I23" s="42"/>
      <c r="J23" s="45">
        <f>H23*I23*G23</f>
        <v>0</v>
      </c>
      <c r="K23" s="30"/>
      <c r="L23" s="31"/>
      <c r="M23" s="30"/>
      <c r="N23" s="46">
        <f>M23*L23*K23</f>
        <v>0</v>
      </c>
      <c r="O23" s="26">
        <f>M23-I23</f>
        <v>0</v>
      </c>
      <c r="P23" s="26">
        <f>O23*L23*K23</f>
        <v>0</v>
      </c>
      <c r="Q23" s="26">
        <f>N23-J23</f>
        <v>0</v>
      </c>
      <c r="R23" s="47"/>
    </row>
    <row r="24" spans="1:20" s="28" customFormat="1" ht="21.5" hidden="1" customHeight="1">
      <c r="A24" s="253" t="s">
        <v>48</v>
      </c>
      <c r="B24" s="254"/>
      <c r="C24" s="254"/>
      <c r="D24" s="254"/>
      <c r="E24" s="255"/>
      <c r="F24" s="256"/>
      <c r="G24" s="257"/>
      <c r="H24" s="257"/>
      <c r="I24" s="257"/>
      <c r="J24" s="258"/>
      <c r="K24" s="39"/>
      <c r="L24" s="48"/>
      <c r="M24" s="39"/>
      <c r="N24" s="39"/>
      <c r="O24" s="26">
        <f>M24-I24</f>
        <v>0</v>
      </c>
      <c r="P24" s="26">
        <f>O24*L24*K24</f>
        <v>0</v>
      </c>
      <c r="Q24" s="26">
        <f>N24-J24</f>
        <v>0</v>
      </c>
      <c r="R24" s="27"/>
    </row>
    <row r="25" spans="1:20" s="28" customFormat="1" ht="25.05" hidden="1" customHeight="1">
      <c r="A25" s="162" t="s">
        <v>49</v>
      </c>
      <c r="B25" s="163"/>
      <c r="C25" s="163"/>
      <c r="D25" s="163"/>
      <c r="E25" s="164"/>
      <c r="F25" s="216"/>
      <c r="G25" s="216"/>
      <c r="H25" s="216"/>
      <c r="I25" s="216"/>
      <c r="J25" s="22">
        <f>SUM(J22:J24)</f>
        <v>0</v>
      </c>
      <c r="K25" s="23"/>
      <c r="L25" s="23"/>
      <c r="M25" s="24"/>
      <c r="N25" s="32">
        <f>SUM(N22:N24)</f>
        <v>0</v>
      </c>
      <c r="O25" s="26">
        <f>M25-I25</f>
        <v>0</v>
      </c>
      <c r="P25" s="26">
        <f>O25*L25*K25</f>
        <v>0</v>
      </c>
      <c r="Q25" s="49">
        <f>N25-J25</f>
        <v>0</v>
      </c>
      <c r="R25" s="27"/>
    </row>
    <row r="26" spans="1:20" s="28" customFormat="1" ht="16.05" hidden="1" customHeight="1">
      <c r="A26" s="33">
        <v>2</v>
      </c>
      <c r="B26" s="217" t="s">
        <v>50</v>
      </c>
      <c r="C26" s="218"/>
      <c r="D26" s="218"/>
      <c r="E26" s="219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</row>
    <row r="27" spans="1:20" s="28" customFormat="1" ht="19.05" hidden="1" customHeight="1">
      <c r="A27" s="220"/>
      <c r="B27" s="221"/>
      <c r="C27" s="221"/>
      <c r="D27" s="221"/>
      <c r="E27" s="222"/>
      <c r="F27" s="35"/>
      <c r="G27" s="18" t="s">
        <v>27</v>
      </c>
      <c r="H27" s="18" t="s">
        <v>27</v>
      </c>
      <c r="I27" s="18" t="s">
        <v>27</v>
      </c>
      <c r="J27" s="37" t="s">
        <v>27</v>
      </c>
      <c r="K27" s="36" t="s">
        <v>28</v>
      </c>
      <c r="L27" s="36" t="s">
        <v>28</v>
      </c>
      <c r="M27" s="36" t="s">
        <v>29</v>
      </c>
      <c r="N27" s="37" t="s">
        <v>30</v>
      </c>
      <c r="O27" s="18" t="s">
        <v>31</v>
      </c>
      <c r="P27" s="18" t="s">
        <v>32</v>
      </c>
      <c r="Q27" s="38" t="s">
        <v>33</v>
      </c>
      <c r="R27" s="18" t="s">
        <v>21</v>
      </c>
    </row>
    <row r="28" spans="1:20" s="28" customFormat="1" ht="38.25" hidden="1">
      <c r="A28" s="194" t="s">
        <v>51</v>
      </c>
      <c r="B28" s="195"/>
      <c r="C28" s="195"/>
      <c r="D28" s="195"/>
      <c r="E28" s="196"/>
      <c r="F28" s="39" t="s">
        <v>35</v>
      </c>
      <c r="G28" s="39" t="s">
        <v>52</v>
      </c>
      <c r="H28" s="39" t="s">
        <v>53</v>
      </c>
      <c r="I28" s="39" t="s">
        <v>38</v>
      </c>
      <c r="J28" s="40" t="s">
        <v>39</v>
      </c>
      <c r="K28" s="39" t="s">
        <v>54</v>
      </c>
      <c r="L28" s="39" t="s">
        <v>55</v>
      </c>
      <c r="M28" s="39" t="s">
        <v>42</v>
      </c>
      <c r="N28" s="40" t="s">
        <v>43</v>
      </c>
      <c r="O28" s="39" t="s">
        <v>44</v>
      </c>
      <c r="P28" s="39" t="s">
        <v>32</v>
      </c>
      <c r="Q28" s="40" t="s">
        <v>45</v>
      </c>
      <c r="R28" s="41"/>
    </row>
    <row r="29" spans="1:20" s="28" customFormat="1" ht="19.5" hidden="1" customHeight="1">
      <c r="A29" s="200" t="s">
        <v>56</v>
      </c>
      <c r="B29" s="198"/>
      <c r="C29" s="240"/>
      <c r="D29" s="241"/>
      <c r="E29" s="242"/>
      <c r="F29" s="51" t="s">
        <v>23</v>
      </c>
      <c r="G29" s="43"/>
      <c r="H29" s="44"/>
      <c r="I29" s="42"/>
      <c r="J29" s="45">
        <f>G29*H29*I29</f>
        <v>0</v>
      </c>
      <c r="K29" s="30"/>
      <c r="L29" s="31"/>
      <c r="M29" s="30"/>
      <c r="N29" s="46">
        <f>M29*L29*K29</f>
        <v>0</v>
      </c>
      <c r="O29" s="26">
        <f>M29-I29</f>
        <v>0</v>
      </c>
      <c r="P29" s="26">
        <f>O29*L29*K29</f>
        <v>0</v>
      </c>
      <c r="Q29" s="26">
        <f>N29-J29</f>
        <v>0</v>
      </c>
      <c r="R29" s="52"/>
    </row>
    <row r="30" spans="1:20" s="28" customFormat="1" ht="19.5" hidden="1" customHeight="1">
      <c r="A30" s="200" t="s">
        <v>57</v>
      </c>
      <c r="B30" s="198"/>
      <c r="C30" s="243"/>
      <c r="D30" s="207"/>
      <c r="E30" s="213"/>
      <c r="F30" s="51" t="s">
        <v>23</v>
      </c>
      <c r="G30" s="43"/>
      <c r="H30" s="44"/>
      <c r="I30" s="42"/>
      <c r="J30" s="45">
        <f>G30*H30*I30</f>
        <v>0</v>
      </c>
      <c r="K30" s="30"/>
      <c r="L30" s="31"/>
      <c r="M30" s="30"/>
      <c r="N30" s="46">
        <f>M30*L30*K30</f>
        <v>0</v>
      </c>
      <c r="O30" s="26">
        <f>M30-I30</f>
        <v>0</v>
      </c>
      <c r="P30" s="26">
        <f>O30*L30*K30</f>
        <v>0</v>
      </c>
      <c r="Q30" s="26">
        <f>N30-J30</f>
        <v>0</v>
      </c>
      <c r="R30" s="52"/>
    </row>
    <row r="31" spans="1:20" s="28" customFormat="1" ht="15" hidden="1" customHeight="1">
      <c r="A31" s="214" t="s">
        <v>48</v>
      </c>
      <c r="B31" s="214"/>
      <c r="C31" s="214"/>
      <c r="D31" s="214"/>
      <c r="E31" s="214"/>
      <c r="F31" s="239"/>
      <c r="G31" s="205"/>
      <c r="H31" s="205"/>
      <c r="I31" s="205"/>
      <c r="J31" s="205"/>
      <c r="K31" s="39"/>
      <c r="L31" s="48"/>
      <c r="M31" s="39"/>
      <c r="N31" s="39"/>
      <c r="O31" s="39"/>
      <c r="P31" s="39"/>
      <c r="Q31" s="39"/>
      <c r="R31" s="47"/>
    </row>
    <row r="32" spans="1:20" s="28" customFormat="1" ht="16.5" hidden="1" customHeight="1">
      <c r="A32" s="162" t="s">
        <v>58</v>
      </c>
      <c r="B32" s="163"/>
      <c r="C32" s="163"/>
      <c r="D32" s="163"/>
      <c r="E32" s="164"/>
      <c r="F32" s="53"/>
      <c r="G32" s="21"/>
      <c r="H32" s="21"/>
      <c r="I32" s="54"/>
      <c r="J32" s="22">
        <f>SUM(J29:J31)</f>
        <v>0</v>
      </c>
      <c r="K32" s="23"/>
      <c r="L32" s="23"/>
      <c r="M32" s="24"/>
      <c r="N32" s="32">
        <f>SUM(N29:N31)</f>
        <v>0</v>
      </c>
      <c r="O32" s="26">
        <f>M32-I32</f>
        <v>0</v>
      </c>
      <c r="P32" s="26">
        <f>O32*L32*K32</f>
        <v>0</v>
      </c>
      <c r="Q32" s="49">
        <f>N32-J32</f>
        <v>0</v>
      </c>
      <c r="R32" s="27"/>
    </row>
    <row r="33" spans="1:18" s="28" customFormat="1" ht="15" hidden="1" customHeight="1">
      <c r="A33" s="36">
        <v>3</v>
      </c>
      <c r="B33" s="185" t="s">
        <v>59</v>
      </c>
      <c r="C33" s="186"/>
      <c r="D33" s="186"/>
      <c r="E33" s="187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</row>
    <row r="34" spans="1:18" s="28" customFormat="1" ht="13.15" hidden="1">
      <c r="A34" s="191"/>
      <c r="B34" s="192"/>
      <c r="C34" s="192"/>
      <c r="D34" s="192"/>
      <c r="E34" s="193"/>
      <c r="F34" s="35"/>
      <c r="G34" s="18" t="s">
        <v>27</v>
      </c>
      <c r="H34" s="18" t="s">
        <v>27</v>
      </c>
      <c r="I34" s="18" t="s">
        <v>27</v>
      </c>
      <c r="J34" s="37" t="s">
        <v>27</v>
      </c>
      <c r="K34" s="36" t="s">
        <v>28</v>
      </c>
      <c r="L34" s="36" t="s">
        <v>28</v>
      </c>
      <c r="M34" s="36" t="s">
        <v>29</v>
      </c>
      <c r="N34" s="37" t="s">
        <v>30</v>
      </c>
      <c r="O34" s="18" t="s">
        <v>31</v>
      </c>
      <c r="P34" s="18" t="s">
        <v>32</v>
      </c>
      <c r="Q34" s="38" t="s">
        <v>33</v>
      </c>
      <c r="R34" s="18" t="s">
        <v>21</v>
      </c>
    </row>
    <row r="35" spans="1:18" s="28" customFormat="1" ht="38.25" hidden="1">
      <c r="A35" s="210" t="s">
        <v>60</v>
      </c>
      <c r="B35" s="211"/>
      <c r="C35" s="211"/>
      <c r="D35" s="211"/>
      <c r="E35" s="212"/>
      <c r="F35" s="39" t="s">
        <v>35</v>
      </c>
      <c r="G35" s="39" t="s">
        <v>61</v>
      </c>
      <c r="H35" s="39" t="s">
        <v>53</v>
      </c>
      <c r="I35" s="39" t="s">
        <v>38</v>
      </c>
      <c r="J35" s="40" t="s">
        <v>39</v>
      </c>
      <c r="K35" s="39" t="s">
        <v>62</v>
      </c>
      <c r="L35" s="39" t="s">
        <v>55</v>
      </c>
      <c r="M35" s="39" t="s">
        <v>42</v>
      </c>
      <c r="N35" s="40" t="s">
        <v>43</v>
      </c>
      <c r="O35" s="39" t="s">
        <v>44</v>
      </c>
      <c r="P35" s="39" t="s">
        <v>32</v>
      </c>
      <c r="Q35" s="39" t="s">
        <v>45</v>
      </c>
      <c r="R35" s="41"/>
    </row>
    <row r="36" spans="1:18" s="28" customFormat="1" ht="25.5" hidden="1" customHeight="1">
      <c r="A36" s="232" t="s">
        <v>63</v>
      </c>
      <c r="B36" s="207"/>
      <c r="C36" s="233"/>
      <c r="D36" s="234"/>
      <c r="E36" s="235"/>
      <c r="F36" s="56" t="s">
        <v>23</v>
      </c>
      <c r="G36" s="43"/>
      <c r="H36" s="44"/>
      <c r="I36" s="42"/>
      <c r="J36" s="45">
        <f>G36*H36*I36</f>
        <v>0</v>
      </c>
      <c r="K36" s="30"/>
      <c r="L36" s="31"/>
      <c r="M36" s="30"/>
      <c r="N36" s="46">
        <f t="shared" ref="N36:N37" si="0">M36*L36*K36</f>
        <v>0</v>
      </c>
      <c r="O36" s="26">
        <f>M36-I36</f>
        <v>0</v>
      </c>
      <c r="P36" s="26">
        <f>O36*L36*K36</f>
        <v>0</v>
      </c>
      <c r="Q36" s="26">
        <f>N36-J36</f>
        <v>0</v>
      </c>
      <c r="R36" s="52"/>
    </row>
    <row r="37" spans="1:18" s="28" customFormat="1" ht="21.5" hidden="1" customHeight="1">
      <c r="A37" s="236" t="s">
        <v>64</v>
      </c>
      <c r="B37" s="198"/>
      <c r="C37" s="198"/>
      <c r="D37" s="198"/>
      <c r="E37" s="57"/>
      <c r="F37" s="51" t="s">
        <v>23</v>
      </c>
      <c r="G37" s="43"/>
      <c r="H37" s="44"/>
      <c r="I37" s="42"/>
      <c r="J37" s="45">
        <f>G37*H37*I37</f>
        <v>0</v>
      </c>
      <c r="K37" s="30"/>
      <c r="L37" s="31"/>
      <c r="M37" s="30"/>
      <c r="N37" s="46">
        <f t="shared" si="0"/>
        <v>0</v>
      </c>
      <c r="O37" s="26">
        <f t="shared" ref="O37:O40" si="1">M37-I37</f>
        <v>0</v>
      </c>
      <c r="P37" s="26">
        <f t="shared" ref="P37:P40" si="2">O37*L37*K37</f>
        <v>0</v>
      </c>
      <c r="Q37" s="26">
        <f t="shared" ref="Q37:Q40" si="3">N37-J37</f>
        <v>0</v>
      </c>
      <c r="R37" s="47"/>
    </row>
    <row r="38" spans="1:18" s="28" customFormat="1" ht="21.5" hidden="1" customHeight="1">
      <c r="A38" s="58" t="s">
        <v>65</v>
      </c>
      <c r="B38" s="50"/>
      <c r="C38" s="50"/>
      <c r="D38" s="50"/>
      <c r="E38" s="57"/>
      <c r="F38" s="51" t="s">
        <v>23</v>
      </c>
      <c r="G38" s="43"/>
      <c r="H38" s="44"/>
      <c r="I38" s="42"/>
      <c r="J38" s="45">
        <f>G38*H38*I38</f>
        <v>0</v>
      </c>
      <c r="K38" s="30"/>
      <c r="L38" s="31"/>
      <c r="M38" s="30"/>
      <c r="N38" s="46"/>
      <c r="O38" s="26"/>
      <c r="P38" s="26"/>
      <c r="Q38" s="26"/>
      <c r="R38" s="47"/>
    </row>
    <row r="39" spans="1:18" s="28" customFormat="1" ht="17.25" hidden="1" customHeight="1">
      <c r="A39" s="162" t="s">
        <v>66</v>
      </c>
      <c r="B39" s="163"/>
      <c r="C39" s="163"/>
      <c r="D39" s="163"/>
      <c r="E39" s="164"/>
      <c r="F39" s="20" t="s">
        <v>23</v>
      </c>
      <c r="G39" s="21"/>
      <c r="H39" s="21"/>
      <c r="I39" s="54"/>
      <c r="J39" s="22">
        <f>SUM(J36:J38)</f>
        <v>0</v>
      </c>
      <c r="K39" s="23"/>
      <c r="L39" s="23"/>
      <c r="M39" s="24"/>
      <c r="N39" s="32">
        <f>SUM(N36:N38)</f>
        <v>0</v>
      </c>
      <c r="O39" s="26">
        <f t="shared" si="1"/>
        <v>0</v>
      </c>
      <c r="P39" s="26">
        <f t="shared" si="2"/>
        <v>0</v>
      </c>
      <c r="Q39" s="26">
        <f t="shared" si="3"/>
        <v>0</v>
      </c>
      <c r="R39" s="27"/>
    </row>
    <row r="40" spans="1:18" s="28" customFormat="1" ht="19.5" hidden="1" customHeight="1">
      <c r="A40" s="184" t="s">
        <v>24</v>
      </c>
      <c r="B40" s="184"/>
      <c r="C40" s="184"/>
      <c r="D40" s="184"/>
      <c r="E40" s="184"/>
      <c r="F40" s="29">
        <v>0.08</v>
      </c>
      <c r="G40" s="21"/>
      <c r="H40" s="21"/>
      <c r="I40" s="21"/>
      <c r="J40" s="22">
        <f>(J25+J32+J39)*F40</f>
        <v>0</v>
      </c>
      <c r="K40" s="30"/>
      <c r="L40" s="31"/>
      <c r="M40" s="30"/>
      <c r="N40" s="32">
        <f>(N25+N32+N39)*F40</f>
        <v>0</v>
      </c>
      <c r="O40" s="26">
        <f t="shared" si="1"/>
        <v>0</v>
      </c>
      <c r="P40" s="26">
        <f t="shared" si="2"/>
        <v>0</v>
      </c>
      <c r="Q40" s="49">
        <f t="shared" si="3"/>
        <v>0</v>
      </c>
      <c r="R40" s="27"/>
    </row>
    <row r="41" spans="1:18" s="28" customFormat="1" ht="19.5" customHeight="1">
      <c r="A41" s="237" t="s">
        <v>67</v>
      </c>
      <c r="B41" s="238"/>
      <c r="C41" s="238"/>
      <c r="D41" s="238"/>
      <c r="E41" s="238"/>
      <c r="F41" s="238"/>
      <c r="G41" s="238"/>
      <c r="H41" s="238"/>
      <c r="I41" s="238"/>
      <c r="J41" s="238"/>
      <c r="K41" s="238"/>
      <c r="L41" s="238"/>
      <c r="M41" s="238"/>
      <c r="N41" s="238"/>
      <c r="O41" s="238"/>
      <c r="P41" s="238"/>
      <c r="Q41" s="238"/>
      <c r="R41" s="238"/>
    </row>
    <row r="42" spans="1:18" s="28" customFormat="1" ht="22.5" customHeight="1">
      <c r="A42" s="33">
        <v>4</v>
      </c>
      <c r="B42" s="223" t="s">
        <v>68</v>
      </c>
      <c r="C42" s="224"/>
      <c r="D42" s="224"/>
      <c r="E42" s="225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</row>
    <row r="43" spans="1:18" s="28" customFormat="1" ht="12" customHeight="1">
      <c r="A43" s="226"/>
      <c r="B43" s="227"/>
      <c r="C43" s="227"/>
      <c r="D43" s="227"/>
      <c r="E43" s="228"/>
      <c r="F43" s="35"/>
      <c r="G43" s="18" t="s">
        <v>27</v>
      </c>
      <c r="H43" s="18" t="s">
        <v>27</v>
      </c>
      <c r="I43" s="18" t="s">
        <v>27</v>
      </c>
      <c r="J43" s="18" t="s">
        <v>27</v>
      </c>
      <c r="K43" s="36" t="s">
        <v>28</v>
      </c>
      <c r="L43" s="36" t="s">
        <v>28</v>
      </c>
      <c r="M43" s="36" t="s">
        <v>29</v>
      </c>
      <c r="N43" s="37" t="s">
        <v>30</v>
      </c>
      <c r="O43" s="18" t="s">
        <v>31</v>
      </c>
      <c r="P43" s="18" t="s">
        <v>32</v>
      </c>
      <c r="Q43" s="38" t="s">
        <v>33</v>
      </c>
      <c r="R43" s="18" t="s">
        <v>125</v>
      </c>
    </row>
    <row r="44" spans="1:18" s="28" customFormat="1" ht="39.75" customHeight="1">
      <c r="A44" s="229" t="s">
        <v>69</v>
      </c>
      <c r="B44" s="230"/>
      <c r="C44" s="230"/>
      <c r="D44" s="230"/>
      <c r="E44" s="231"/>
      <c r="F44" s="39" t="s">
        <v>124</v>
      </c>
      <c r="G44" s="39" t="s">
        <v>70</v>
      </c>
      <c r="H44" s="39" t="s">
        <v>53</v>
      </c>
      <c r="I44" s="39" t="s">
        <v>38</v>
      </c>
      <c r="J44" s="39" t="s">
        <v>39</v>
      </c>
      <c r="K44" s="39" t="s">
        <v>62</v>
      </c>
      <c r="L44" s="39" t="s">
        <v>55</v>
      </c>
      <c r="M44" s="39" t="s">
        <v>42</v>
      </c>
      <c r="N44" s="39" t="s">
        <v>43</v>
      </c>
      <c r="O44" s="39" t="s">
        <v>44</v>
      </c>
      <c r="P44" s="39" t="s">
        <v>32</v>
      </c>
      <c r="Q44" s="40" t="s">
        <v>45</v>
      </c>
      <c r="R44" s="41"/>
    </row>
    <row r="45" spans="1:18" s="28" customFormat="1" ht="25.25" customHeight="1">
      <c r="A45" s="121" t="s">
        <v>122</v>
      </c>
      <c r="B45" s="122"/>
      <c r="C45" s="123" t="s">
        <v>205</v>
      </c>
      <c r="D45" s="123"/>
      <c r="E45" s="86" t="s">
        <v>137</v>
      </c>
      <c r="F45" s="42"/>
      <c r="G45" s="43">
        <v>2</v>
      </c>
      <c r="H45" s="44">
        <v>1</v>
      </c>
      <c r="I45" s="42">
        <v>1200</v>
      </c>
      <c r="J45" s="45">
        <f>H45*I45*G45</f>
        <v>2400</v>
      </c>
      <c r="K45" s="30"/>
      <c r="L45" s="31"/>
      <c r="M45" s="30"/>
      <c r="N45" s="46">
        <f>M45*L45*K45</f>
        <v>0</v>
      </c>
      <c r="O45" s="26">
        <f t="shared" ref="O45:O65" si="4">M45-I45</f>
        <v>-1200</v>
      </c>
      <c r="P45" s="26">
        <f>O45*L45*K45</f>
        <v>0</v>
      </c>
      <c r="Q45" s="26">
        <f t="shared" ref="Q45:Q47" si="5">N45-J45</f>
        <v>-2400</v>
      </c>
      <c r="R45" s="114" t="s">
        <v>202</v>
      </c>
    </row>
    <row r="46" spans="1:18" s="28" customFormat="1" ht="25.25" customHeight="1">
      <c r="A46" s="121" t="s">
        <v>122</v>
      </c>
      <c r="B46" s="122"/>
      <c r="C46" s="123" t="s">
        <v>206</v>
      </c>
      <c r="D46" s="123"/>
      <c r="E46" s="86" t="s">
        <v>137</v>
      </c>
      <c r="F46" s="42"/>
      <c r="G46" s="43">
        <v>2</v>
      </c>
      <c r="H46" s="44">
        <v>1</v>
      </c>
      <c r="I46" s="42">
        <v>1200</v>
      </c>
      <c r="J46" s="45">
        <f t="shared" ref="J46:J64" si="6">H46*I46*G46</f>
        <v>2400</v>
      </c>
      <c r="K46" s="30"/>
      <c r="L46" s="31"/>
      <c r="M46" s="30"/>
      <c r="N46" s="46">
        <f t="shared" ref="N46" si="7">M46*L46*K46</f>
        <v>0</v>
      </c>
      <c r="O46" s="26">
        <f t="shared" ref="O46" si="8">M46-I46</f>
        <v>-1200</v>
      </c>
      <c r="P46" s="26">
        <f>O46*L46*K46</f>
        <v>0</v>
      </c>
      <c r="Q46" s="26">
        <f t="shared" ref="Q46" si="9">N46-J46</f>
        <v>-2400</v>
      </c>
      <c r="R46" s="114" t="s">
        <v>202</v>
      </c>
    </row>
    <row r="47" spans="1:18" s="28" customFormat="1" ht="25.25" customHeight="1">
      <c r="A47" s="121" t="s">
        <v>122</v>
      </c>
      <c r="B47" s="122"/>
      <c r="C47" s="123" t="s">
        <v>207</v>
      </c>
      <c r="D47" s="123"/>
      <c r="E47" s="86" t="s">
        <v>230</v>
      </c>
      <c r="F47" s="42"/>
      <c r="G47" s="43">
        <v>1</v>
      </c>
      <c r="H47" s="44">
        <v>1</v>
      </c>
      <c r="I47" s="42">
        <v>2200</v>
      </c>
      <c r="J47" s="45">
        <f t="shared" si="6"/>
        <v>2200</v>
      </c>
      <c r="K47" s="30"/>
      <c r="L47" s="31"/>
      <c r="M47" s="30"/>
      <c r="N47" s="46">
        <f t="shared" ref="N47:N64" si="10">M47*L47*K47</f>
        <v>0</v>
      </c>
      <c r="O47" s="26">
        <f t="shared" si="4"/>
        <v>-2200</v>
      </c>
      <c r="P47" s="26">
        <f t="shared" ref="P47:P49" si="11">O47*L47*K47</f>
        <v>0</v>
      </c>
      <c r="Q47" s="26">
        <f t="shared" si="5"/>
        <v>-2200</v>
      </c>
      <c r="R47" s="88" t="s">
        <v>129</v>
      </c>
    </row>
    <row r="48" spans="1:18" s="28" customFormat="1" ht="25.25" customHeight="1">
      <c r="A48" s="121" t="s">
        <v>122</v>
      </c>
      <c r="B48" s="122"/>
      <c r="C48" s="123" t="s">
        <v>208</v>
      </c>
      <c r="D48" s="123"/>
      <c r="E48" s="86" t="s">
        <v>230</v>
      </c>
      <c r="F48" s="42"/>
      <c r="G48" s="43">
        <v>2</v>
      </c>
      <c r="H48" s="44">
        <v>1</v>
      </c>
      <c r="I48" s="42">
        <v>2200</v>
      </c>
      <c r="J48" s="45">
        <f t="shared" si="6"/>
        <v>4400</v>
      </c>
      <c r="K48" s="30"/>
      <c r="L48" s="31"/>
      <c r="M48" s="30"/>
      <c r="N48" s="46"/>
      <c r="O48" s="26">
        <f t="shared" ref="O48:O64" si="12">M48-I48</f>
        <v>-2200</v>
      </c>
      <c r="P48" s="26">
        <f t="shared" si="11"/>
        <v>0</v>
      </c>
      <c r="Q48" s="26">
        <f t="shared" ref="Q48:Q64" si="13">N48-J48</f>
        <v>-4400</v>
      </c>
      <c r="R48" s="88" t="s">
        <v>129</v>
      </c>
    </row>
    <row r="49" spans="1:18" s="28" customFormat="1" ht="25.25" customHeight="1">
      <c r="A49" s="121" t="s">
        <v>122</v>
      </c>
      <c r="B49" s="122"/>
      <c r="C49" s="123" t="s">
        <v>209</v>
      </c>
      <c r="D49" s="123"/>
      <c r="E49" s="86" t="s">
        <v>204</v>
      </c>
      <c r="F49" s="42"/>
      <c r="G49" s="43">
        <v>1</v>
      </c>
      <c r="H49" s="44">
        <v>1</v>
      </c>
      <c r="I49" s="42">
        <v>400</v>
      </c>
      <c r="J49" s="45">
        <f t="shared" si="6"/>
        <v>400</v>
      </c>
      <c r="K49" s="30"/>
      <c r="L49" s="31"/>
      <c r="M49" s="30"/>
      <c r="N49" s="46"/>
      <c r="O49" s="26">
        <f t="shared" si="12"/>
        <v>-400</v>
      </c>
      <c r="P49" s="26">
        <f t="shared" si="11"/>
        <v>0</v>
      </c>
      <c r="Q49" s="26">
        <f t="shared" si="13"/>
        <v>-400</v>
      </c>
      <c r="R49" s="88" t="s">
        <v>129</v>
      </c>
    </row>
    <row r="50" spans="1:18" s="28" customFormat="1" ht="25.25" customHeight="1">
      <c r="A50" s="121" t="s">
        <v>122</v>
      </c>
      <c r="B50" s="122"/>
      <c r="C50" s="123" t="s">
        <v>210</v>
      </c>
      <c r="D50" s="123"/>
      <c r="E50" s="86" t="s">
        <v>224</v>
      </c>
      <c r="F50" s="42"/>
      <c r="G50" s="43">
        <v>2</v>
      </c>
      <c r="H50" s="44">
        <v>1</v>
      </c>
      <c r="I50" s="120">
        <v>900</v>
      </c>
      <c r="J50" s="45">
        <f t="shared" si="6"/>
        <v>1800</v>
      </c>
      <c r="K50" s="30"/>
      <c r="L50" s="31"/>
      <c r="M50" s="30"/>
      <c r="N50" s="46"/>
      <c r="O50" s="26">
        <f t="shared" si="12"/>
        <v>-900</v>
      </c>
      <c r="P50" s="26">
        <f t="shared" ref="P50:P64" si="14">O50*L50*K50</f>
        <v>0</v>
      </c>
      <c r="Q50" s="26">
        <f t="shared" si="13"/>
        <v>-1800</v>
      </c>
      <c r="R50" s="89" t="s">
        <v>128</v>
      </c>
    </row>
    <row r="51" spans="1:18" s="28" customFormat="1" ht="25.25" customHeight="1">
      <c r="A51" s="126" t="s">
        <v>211</v>
      </c>
      <c r="B51" s="122"/>
      <c r="C51" s="123" t="s">
        <v>215</v>
      </c>
      <c r="D51" s="123"/>
      <c r="E51" s="86" t="s">
        <v>213</v>
      </c>
      <c r="F51" s="42"/>
      <c r="G51" s="43">
        <v>1</v>
      </c>
      <c r="H51" s="44">
        <v>1</v>
      </c>
      <c r="I51" s="42">
        <v>1200</v>
      </c>
      <c r="J51" s="45">
        <f t="shared" si="6"/>
        <v>1200</v>
      </c>
      <c r="K51" s="30"/>
      <c r="L51" s="31"/>
      <c r="M51" s="30"/>
      <c r="N51" s="46"/>
      <c r="O51" s="26">
        <f t="shared" si="12"/>
        <v>-1200</v>
      </c>
      <c r="P51" s="26">
        <f t="shared" si="14"/>
        <v>0</v>
      </c>
      <c r="Q51" s="26">
        <f t="shared" si="13"/>
        <v>-1200</v>
      </c>
      <c r="R51" s="114" t="s">
        <v>227</v>
      </c>
    </row>
    <row r="52" spans="1:18" s="28" customFormat="1" ht="25.25" customHeight="1">
      <c r="A52" s="126" t="s">
        <v>211</v>
      </c>
      <c r="B52" s="122"/>
      <c r="C52" s="123" t="s">
        <v>212</v>
      </c>
      <c r="D52" s="123"/>
      <c r="E52" s="86" t="s">
        <v>213</v>
      </c>
      <c r="F52" s="42"/>
      <c r="G52" s="43">
        <v>1</v>
      </c>
      <c r="H52" s="44">
        <v>1</v>
      </c>
      <c r="I52" s="42">
        <v>1200</v>
      </c>
      <c r="J52" s="45">
        <f t="shared" si="6"/>
        <v>1200</v>
      </c>
      <c r="K52" s="30"/>
      <c r="L52" s="31"/>
      <c r="M52" s="30"/>
      <c r="N52" s="46"/>
      <c r="O52" s="26">
        <f t="shared" si="12"/>
        <v>-1200</v>
      </c>
      <c r="P52" s="26">
        <f t="shared" si="14"/>
        <v>0</v>
      </c>
      <c r="Q52" s="26">
        <f t="shared" si="13"/>
        <v>-1200</v>
      </c>
      <c r="R52" s="114" t="s">
        <v>227</v>
      </c>
    </row>
    <row r="53" spans="1:18" s="28" customFormat="1" ht="25.25" customHeight="1">
      <c r="A53" s="121" t="s">
        <v>122</v>
      </c>
      <c r="B53" s="122"/>
      <c r="C53" s="123" t="s">
        <v>214</v>
      </c>
      <c r="D53" s="123"/>
      <c r="E53" s="86" t="s">
        <v>224</v>
      </c>
      <c r="F53" s="42"/>
      <c r="G53" s="43">
        <v>2</v>
      </c>
      <c r="H53" s="44">
        <v>1</v>
      </c>
      <c r="I53" s="120">
        <v>900</v>
      </c>
      <c r="J53" s="45">
        <f t="shared" si="6"/>
        <v>1800</v>
      </c>
      <c r="K53" s="30"/>
      <c r="L53" s="31"/>
      <c r="M53" s="30"/>
      <c r="N53" s="46"/>
      <c r="O53" s="26">
        <f t="shared" si="12"/>
        <v>-900</v>
      </c>
      <c r="P53" s="26">
        <f t="shared" si="14"/>
        <v>0</v>
      </c>
      <c r="Q53" s="26">
        <f t="shared" si="13"/>
        <v>-1800</v>
      </c>
      <c r="R53" s="89" t="s">
        <v>128</v>
      </c>
    </row>
    <row r="54" spans="1:18" s="28" customFormat="1" ht="25.25" customHeight="1">
      <c r="A54" s="126" t="s">
        <v>211</v>
      </c>
      <c r="B54" s="122"/>
      <c r="C54" s="123" t="s">
        <v>216</v>
      </c>
      <c r="D54" s="123"/>
      <c r="E54" s="86" t="s">
        <v>213</v>
      </c>
      <c r="F54" s="42"/>
      <c r="G54" s="43">
        <v>1</v>
      </c>
      <c r="H54" s="44">
        <v>1</v>
      </c>
      <c r="I54" s="42">
        <v>2800</v>
      </c>
      <c r="J54" s="45">
        <f t="shared" si="6"/>
        <v>2800</v>
      </c>
      <c r="K54" s="30"/>
      <c r="L54" s="31"/>
      <c r="M54" s="30"/>
      <c r="N54" s="46"/>
      <c r="O54" s="26">
        <f t="shared" si="12"/>
        <v>-2800</v>
      </c>
      <c r="P54" s="26">
        <f t="shared" si="14"/>
        <v>0</v>
      </c>
      <c r="Q54" s="26">
        <f t="shared" si="13"/>
        <v>-2800</v>
      </c>
      <c r="R54" s="114" t="s">
        <v>227</v>
      </c>
    </row>
    <row r="55" spans="1:18" s="28" customFormat="1" ht="25.25" customHeight="1">
      <c r="A55" s="121" t="s">
        <v>122</v>
      </c>
      <c r="B55" s="122"/>
      <c r="C55" s="123" t="s">
        <v>217</v>
      </c>
      <c r="D55" s="123"/>
      <c r="E55" s="86" t="s">
        <v>224</v>
      </c>
      <c r="F55" s="42"/>
      <c r="G55" s="43">
        <v>2</v>
      </c>
      <c r="H55" s="44">
        <v>1</v>
      </c>
      <c r="I55" s="120">
        <v>900</v>
      </c>
      <c r="J55" s="45">
        <f t="shared" si="6"/>
        <v>1800</v>
      </c>
      <c r="K55" s="30"/>
      <c r="L55" s="31"/>
      <c r="M55" s="30"/>
      <c r="N55" s="46"/>
      <c r="O55" s="26">
        <f t="shared" si="12"/>
        <v>-900</v>
      </c>
      <c r="P55" s="26">
        <f t="shared" si="14"/>
        <v>0</v>
      </c>
      <c r="Q55" s="26">
        <f t="shared" si="13"/>
        <v>-1800</v>
      </c>
      <c r="R55" s="89" t="s">
        <v>128</v>
      </c>
    </row>
    <row r="56" spans="1:18" s="28" customFormat="1" ht="25.25" customHeight="1">
      <c r="A56" s="126" t="s">
        <v>211</v>
      </c>
      <c r="B56" s="122"/>
      <c r="C56" s="123" t="s">
        <v>218</v>
      </c>
      <c r="D56" s="123"/>
      <c r="E56" s="86" t="s">
        <v>213</v>
      </c>
      <c r="F56" s="42"/>
      <c r="G56" s="43">
        <v>1</v>
      </c>
      <c r="H56" s="44">
        <v>1</v>
      </c>
      <c r="I56" s="42">
        <v>2800</v>
      </c>
      <c r="J56" s="45">
        <f t="shared" si="6"/>
        <v>2800</v>
      </c>
      <c r="K56" s="30"/>
      <c r="L56" s="31"/>
      <c r="M56" s="30"/>
      <c r="N56" s="46"/>
      <c r="O56" s="26">
        <f t="shared" si="12"/>
        <v>-2800</v>
      </c>
      <c r="P56" s="26">
        <f t="shared" si="14"/>
        <v>0</v>
      </c>
      <c r="Q56" s="26">
        <f t="shared" si="13"/>
        <v>-2800</v>
      </c>
      <c r="R56" s="114" t="s">
        <v>227</v>
      </c>
    </row>
    <row r="57" spans="1:18" s="28" customFormat="1" ht="25.25" customHeight="1">
      <c r="A57" s="126" t="s">
        <v>133</v>
      </c>
      <c r="B57" s="269"/>
      <c r="C57" s="123" t="s">
        <v>219</v>
      </c>
      <c r="D57" s="123"/>
      <c r="E57" s="87" t="s">
        <v>220</v>
      </c>
      <c r="F57" s="42"/>
      <c r="G57" s="43">
        <v>1</v>
      </c>
      <c r="H57" s="44">
        <v>1</v>
      </c>
      <c r="I57" s="42">
        <v>1600</v>
      </c>
      <c r="J57" s="45">
        <f t="shared" si="6"/>
        <v>1600</v>
      </c>
      <c r="K57" s="30"/>
      <c r="L57" s="31"/>
      <c r="M57" s="30"/>
      <c r="N57" s="46"/>
      <c r="O57" s="26">
        <f t="shared" si="12"/>
        <v>-1600</v>
      </c>
      <c r="P57" s="26">
        <f t="shared" si="14"/>
        <v>0</v>
      </c>
      <c r="Q57" s="26">
        <f t="shared" si="13"/>
        <v>-1600</v>
      </c>
      <c r="R57" s="88" t="s">
        <v>129</v>
      </c>
    </row>
    <row r="58" spans="1:18" s="28" customFormat="1" ht="25.25" customHeight="1">
      <c r="A58" s="121" t="s">
        <v>122</v>
      </c>
      <c r="B58" s="122"/>
      <c r="C58" s="123" t="s">
        <v>221</v>
      </c>
      <c r="D58" s="123"/>
      <c r="E58" s="86" t="s">
        <v>224</v>
      </c>
      <c r="F58" s="42"/>
      <c r="G58" s="43">
        <v>2</v>
      </c>
      <c r="H58" s="44">
        <v>1</v>
      </c>
      <c r="I58" s="120">
        <v>900</v>
      </c>
      <c r="J58" s="45">
        <f t="shared" si="6"/>
        <v>1800</v>
      </c>
      <c r="K58" s="30"/>
      <c r="L58" s="31"/>
      <c r="M58" s="30"/>
      <c r="N58" s="46"/>
      <c r="O58" s="26">
        <f t="shared" si="12"/>
        <v>-900</v>
      </c>
      <c r="P58" s="26">
        <f t="shared" si="14"/>
        <v>0</v>
      </c>
      <c r="Q58" s="26">
        <f t="shared" si="13"/>
        <v>-1800</v>
      </c>
      <c r="R58" s="89" t="s">
        <v>128</v>
      </c>
    </row>
    <row r="59" spans="1:18" s="28" customFormat="1" ht="25.25" customHeight="1">
      <c r="A59" s="121" t="s">
        <v>122</v>
      </c>
      <c r="B59" s="122"/>
      <c r="C59" s="123" t="s">
        <v>222</v>
      </c>
      <c r="D59" s="123"/>
      <c r="E59" s="86" t="s">
        <v>223</v>
      </c>
      <c r="F59" s="42"/>
      <c r="G59" s="43">
        <v>1</v>
      </c>
      <c r="H59" s="44">
        <v>1</v>
      </c>
      <c r="I59" s="42">
        <v>2200</v>
      </c>
      <c r="J59" s="45">
        <f t="shared" si="6"/>
        <v>2200</v>
      </c>
      <c r="K59" s="30"/>
      <c r="L59" s="31"/>
      <c r="M59" s="30"/>
      <c r="N59" s="46"/>
      <c r="O59" s="26">
        <f t="shared" si="12"/>
        <v>-2200</v>
      </c>
      <c r="P59" s="26">
        <f t="shared" si="14"/>
        <v>0</v>
      </c>
      <c r="Q59" s="26">
        <f t="shared" si="13"/>
        <v>-2200</v>
      </c>
      <c r="R59" s="89" t="s">
        <v>128</v>
      </c>
    </row>
    <row r="60" spans="1:18" s="28" customFormat="1" ht="25.25" customHeight="1">
      <c r="A60" s="121" t="s">
        <v>122</v>
      </c>
      <c r="B60" s="122"/>
      <c r="C60" s="123" t="s">
        <v>222</v>
      </c>
      <c r="D60" s="123"/>
      <c r="E60" s="86" t="s">
        <v>223</v>
      </c>
      <c r="F60" s="42"/>
      <c r="G60" s="43">
        <v>1</v>
      </c>
      <c r="H60" s="44">
        <v>1</v>
      </c>
      <c r="I60" s="42">
        <v>2200</v>
      </c>
      <c r="J60" s="45">
        <f t="shared" si="6"/>
        <v>2200</v>
      </c>
      <c r="K60" s="30"/>
      <c r="L60" s="31"/>
      <c r="M60" s="30"/>
      <c r="N60" s="46"/>
      <c r="O60" s="26">
        <f t="shared" si="12"/>
        <v>-2200</v>
      </c>
      <c r="P60" s="26">
        <f t="shared" si="14"/>
        <v>0</v>
      </c>
      <c r="Q60" s="26">
        <f t="shared" si="13"/>
        <v>-2200</v>
      </c>
      <c r="R60" s="89" t="s">
        <v>128</v>
      </c>
    </row>
    <row r="61" spans="1:18" s="28" customFormat="1" ht="25.25" customHeight="1">
      <c r="A61" s="121" t="s">
        <v>122</v>
      </c>
      <c r="B61" s="122"/>
      <c r="C61" s="123" t="s">
        <v>228</v>
      </c>
      <c r="D61" s="123"/>
      <c r="E61" s="86" t="s">
        <v>229</v>
      </c>
      <c r="F61" s="42"/>
      <c r="G61" s="43">
        <v>1</v>
      </c>
      <c r="H61" s="44">
        <v>1</v>
      </c>
      <c r="I61" s="42">
        <v>400</v>
      </c>
      <c r="J61" s="45">
        <f t="shared" ref="J61" si="15">H61*I61*G61</f>
        <v>400</v>
      </c>
      <c r="K61" s="30"/>
      <c r="L61" s="31"/>
      <c r="M61" s="30"/>
      <c r="N61" s="46"/>
      <c r="O61" s="26">
        <f t="shared" ref="O61" si="16">M61-I61</f>
        <v>-400</v>
      </c>
      <c r="P61" s="26">
        <f t="shared" ref="P61" si="17">O61*L61*K61</f>
        <v>0</v>
      </c>
      <c r="Q61" s="26">
        <f t="shared" ref="Q61" si="18">N61-J61</f>
        <v>-400</v>
      </c>
      <c r="R61" s="114" t="s">
        <v>129</v>
      </c>
    </row>
    <row r="62" spans="1:18" s="28" customFormat="1" ht="23.25" customHeight="1">
      <c r="A62" s="124" t="s">
        <v>130</v>
      </c>
      <c r="B62" s="125"/>
      <c r="C62" s="125"/>
      <c r="D62" s="125"/>
      <c r="E62" s="87" t="s">
        <v>127</v>
      </c>
      <c r="F62" s="59"/>
      <c r="G62" s="43">
        <v>1</v>
      </c>
      <c r="H62" s="44">
        <v>1</v>
      </c>
      <c r="I62" s="42">
        <v>4000</v>
      </c>
      <c r="J62" s="45">
        <f t="shared" si="6"/>
        <v>4000</v>
      </c>
      <c r="K62" s="30"/>
      <c r="L62" s="31"/>
      <c r="M62" s="30"/>
      <c r="N62" s="46"/>
      <c r="O62" s="26">
        <f t="shared" si="12"/>
        <v>-4000</v>
      </c>
      <c r="P62" s="26">
        <f t="shared" si="14"/>
        <v>0</v>
      </c>
      <c r="Q62" s="26">
        <f t="shared" si="13"/>
        <v>-4000</v>
      </c>
      <c r="R62" s="88" t="s">
        <v>226</v>
      </c>
    </row>
    <row r="63" spans="1:18" s="28" customFormat="1" ht="23.25" customHeight="1">
      <c r="A63" s="137" t="s">
        <v>126</v>
      </c>
      <c r="B63" s="125"/>
      <c r="C63" s="125"/>
      <c r="D63" s="125"/>
      <c r="E63" s="87" t="s">
        <v>127</v>
      </c>
      <c r="F63" s="59"/>
      <c r="G63" s="43">
        <v>1</v>
      </c>
      <c r="H63" s="44">
        <v>1</v>
      </c>
      <c r="I63" s="42">
        <v>1000</v>
      </c>
      <c r="J63" s="45">
        <f t="shared" si="6"/>
        <v>1000</v>
      </c>
      <c r="K63" s="30"/>
      <c r="L63" s="31"/>
      <c r="M63" s="30"/>
      <c r="N63" s="46">
        <f>M63*L63*K63</f>
        <v>0</v>
      </c>
      <c r="O63" s="26">
        <f t="shared" si="12"/>
        <v>-1000</v>
      </c>
      <c r="P63" s="26">
        <f t="shared" si="14"/>
        <v>0</v>
      </c>
      <c r="Q63" s="26">
        <f t="shared" si="13"/>
        <v>-1000</v>
      </c>
      <c r="R63" s="88"/>
    </row>
    <row r="64" spans="1:18" s="28" customFormat="1" ht="23.25" customHeight="1">
      <c r="A64" s="215" t="s">
        <v>71</v>
      </c>
      <c r="B64" s="125"/>
      <c r="C64" s="125"/>
      <c r="D64" s="125"/>
      <c r="E64" s="87" t="s">
        <v>127</v>
      </c>
      <c r="F64" s="42"/>
      <c r="G64" s="43">
        <v>1</v>
      </c>
      <c r="H64" s="44">
        <v>1</v>
      </c>
      <c r="I64" s="42">
        <v>5000</v>
      </c>
      <c r="J64" s="45">
        <f t="shared" si="6"/>
        <v>5000</v>
      </c>
      <c r="K64" s="30"/>
      <c r="L64" s="31"/>
      <c r="M64" s="30"/>
      <c r="N64" s="46">
        <f t="shared" si="10"/>
        <v>0</v>
      </c>
      <c r="O64" s="26">
        <f t="shared" si="12"/>
        <v>-5000</v>
      </c>
      <c r="P64" s="26">
        <f t="shared" si="14"/>
        <v>0</v>
      </c>
      <c r="Q64" s="26">
        <f t="shared" si="13"/>
        <v>-5000</v>
      </c>
      <c r="R64" s="88"/>
    </row>
    <row r="65" spans="1:18" s="28" customFormat="1" ht="16.5" customHeight="1">
      <c r="A65" s="162" t="s">
        <v>72</v>
      </c>
      <c r="B65" s="163"/>
      <c r="C65" s="163"/>
      <c r="D65" s="163"/>
      <c r="E65" s="164"/>
      <c r="F65" s="216"/>
      <c r="G65" s="216"/>
      <c r="H65" s="216"/>
      <c r="I65" s="216"/>
      <c r="J65" s="22">
        <f>SUM(J45:J64)</f>
        <v>43400</v>
      </c>
      <c r="K65" s="23"/>
      <c r="L65" s="23"/>
      <c r="M65" s="24"/>
      <c r="N65" s="32">
        <f>SUM(N45:N64)</f>
        <v>0</v>
      </c>
      <c r="O65" s="26">
        <f t="shared" si="4"/>
        <v>0</v>
      </c>
      <c r="P65" s="26">
        <f t="shared" ref="P65" si="19">O65*L65*K65</f>
        <v>0</v>
      </c>
      <c r="Q65" s="49">
        <f>N65-J65</f>
        <v>-43400</v>
      </c>
      <c r="R65" s="27"/>
    </row>
    <row r="66" spans="1:18" s="28" customFormat="1" ht="15" hidden="1" customHeight="1">
      <c r="A66" s="33">
        <v>5</v>
      </c>
      <c r="B66" s="217" t="s">
        <v>73</v>
      </c>
      <c r="C66" s="218"/>
      <c r="D66" s="218"/>
      <c r="E66" s="219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</row>
    <row r="67" spans="1:18" s="28" customFormat="1" ht="13.15" hidden="1">
      <c r="A67" s="220"/>
      <c r="B67" s="221"/>
      <c r="C67" s="221"/>
      <c r="D67" s="221"/>
      <c r="E67" s="222"/>
      <c r="F67" s="35"/>
      <c r="G67" s="18" t="s">
        <v>27</v>
      </c>
      <c r="H67" s="18" t="s">
        <v>27</v>
      </c>
      <c r="I67" s="18" t="s">
        <v>27</v>
      </c>
      <c r="J67" s="37" t="s">
        <v>27</v>
      </c>
      <c r="K67" s="36" t="s">
        <v>28</v>
      </c>
      <c r="L67" s="36" t="s">
        <v>28</v>
      </c>
      <c r="M67" s="36" t="s">
        <v>29</v>
      </c>
      <c r="N67" s="37" t="s">
        <v>30</v>
      </c>
      <c r="O67" s="18" t="s">
        <v>31</v>
      </c>
      <c r="P67" s="18" t="s">
        <v>32</v>
      </c>
      <c r="Q67" s="38" t="s">
        <v>33</v>
      </c>
      <c r="R67" s="18" t="s">
        <v>21</v>
      </c>
    </row>
    <row r="68" spans="1:18" s="28" customFormat="1" ht="38.25" hidden="1">
      <c r="A68" s="210" t="s">
        <v>74</v>
      </c>
      <c r="B68" s="211"/>
      <c r="C68" s="211"/>
      <c r="D68" s="211"/>
      <c r="E68" s="212"/>
      <c r="F68" s="39" t="s">
        <v>35</v>
      </c>
      <c r="G68" s="39" t="s">
        <v>52</v>
      </c>
      <c r="H68" s="39" t="s">
        <v>53</v>
      </c>
      <c r="I68" s="39" t="s">
        <v>38</v>
      </c>
      <c r="J68" s="40" t="s">
        <v>39</v>
      </c>
      <c r="K68" s="39" t="s">
        <v>54</v>
      </c>
      <c r="L68" s="39" t="s">
        <v>55</v>
      </c>
      <c r="M68" s="39" t="s">
        <v>42</v>
      </c>
      <c r="N68" s="40" t="s">
        <v>43</v>
      </c>
      <c r="O68" s="39" t="s">
        <v>44</v>
      </c>
      <c r="P68" s="39" t="s">
        <v>32</v>
      </c>
      <c r="Q68" s="40" t="s">
        <v>45</v>
      </c>
      <c r="R68" s="41"/>
    </row>
    <row r="69" spans="1:18" s="28" customFormat="1" ht="12.75" hidden="1">
      <c r="A69" s="200" t="s">
        <v>56</v>
      </c>
      <c r="B69" s="198"/>
      <c r="C69" s="207"/>
      <c r="D69" s="207"/>
      <c r="E69" s="213"/>
      <c r="F69" s="60" t="s">
        <v>23</v>
      </c>
      <c r="G69" s="43"/>
      <c r="H69" s="44"/>
      <c r="I69" s="42"/>
      <c r="J69" s="45">
        <f>G69*H69*I69</f>
        <v>0</v>
      </c>
      <c r="K69" s="30"/>
      <c r="L69" s="31"/>
      <c r="M69" s="30"/>
      <c r="N69" s="46">
        <f>M69*L69*K69</f>
        <v>0</v>
      </c>
      <c r="O69" s="26">
        <f>M69-I69</f>
        <v>0</v>
      </c>
      <c r="P69" s="26">
        <f>O69*L69*K69</f>
        <v>0</v>
      </c>
      <c r="Q69" s="26">
        <f>N69-J69</f>
        <v>0</v>
      </c>
      <c r="R69" s="52"/>
    </row>
    <row r="70" spans="1:18" s="28" customFormat="1" ht="12.75" hidden="1">
      <c r="A70" s="200" t="s">
        <v>57</v>
      </c>
      <c r="B70" s="198"/>
      <c r="C70" s="207"/>
      <c r="D70" s="207"/>
      <c r="E70" s="213"/>
      <c r="F70" s="51" t="s">
        <v>23</v>
      </c>
      <c r="G70" s="43"/>
      <c r="H70" s="44"/>
      <c r="I70" s="42"/>
      <c r="J70" s="45">
        <f>G70*H70*I70</f>
        <v>0</v>
      </c>
      <c r="K70" s="30"/>
      <c r="L70" s="31"/>
      <c r="M70" s="30"/>
      <c r="N70" s="46">
        <f>M70*L70*K70</f>
        <v>0</v>
      </c>
      <c r="O70" s="26">
        <f>M70-I70</f>
        <v>0</v>
      </c>
      <c r="P70" s="26">
        <f>O70*L70*K70</f>
        <v>0</v>
      </c>
      <c r="Q70" s="26">
        <f>N70-J70</f>
        <v>0</v>
      </c>
      <c r="R70" s="52"/>
    </row>
    <row r="71" spans="1:18" s="28" customFormat="1" ht="14.25" hidden="1" customHeight="1">
      <c r="A71" s="214" t="s">
        <v>48</v>
      </c>
      <c r="B71" s="214"/>
      <c r="C71" s="214"/>
      <c r="D71" s="214"/>
      <c r="E71" s="214"/>
      <c r="F71" s="205"/>
      <c r="G71" s="205"/>
      <c r="H71" s="205"/>
      <c r="I71" s="205"/>
      <c r="J71" s="205"/>
      <c r="K71" s="39"/>
      <c r="L71" s="48"/>
      <c r="M71" s="39"/>
      <c r="N71" s="39"/>
      <c r="O71" s="39"/>
      <c r="P71" s="39"/>
      <c r="Q71" s="39"/>
      <c r="R71" s="27"/>
    </row>
    <row r="72" spans="1:18" s="28" customFormat="1" ht="16.5" hidden="1" customHeight="1">
      <c r="A72" s="162" t="s">
        <v>58</v>
      </c>
      <c r="B72" s="163"/>
      <c r="C72" s="163"/>
      <c r="D72" s="163"/>
      <c r="E72" s="164"/>
      <c r="F72" s="53"/>
      <c r="G72" s="21"/>
      <c r="H72" s="21"/>
      <c r="I72" s="54"/>
      <c r="J72" s="22">
        <f>SUM(J69:J71)</f>
        <v>0</v>
      </c>
      <c r="K72" s="23"/>
      <c r="L72" s="23"/>
      <c r="M72" s="24"/>
      <c r="N72" s="32">
        <f>SUM(N69:N71)</f>
        <v>0</v>
      </c>
      <c r="O72" s="26">
        <f>M72-I72</f>
        <v>0</v>
      </c>
      <c r="P72" s="26">
        <f>O72*L72*K72</f>
        <v>0</v>
      </c>
      <c r="Q72" s="49">
        <f>N72-J72</f>
        <v>0</v>
      </c>
      <c r="R72" s="27"/>
    </row>
    <row r="73" spans="1:18" s="28" customFormat="1" ht="15" customHeight="1">
      <c r="A73" s="36">
        <v>6</v>
      </c>
      <c r="B73" s="185" t="s">
        <v>75</v>
      </c>
      <c r="C73" s="186"/>
      <c r="D73" s="186"/>
      <c r="E73" s="187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</row>
    <row r="74" spans="1:18" s="28" customFormat="1" ht="13.15">
      <c r="A74" s="41"/>
      <c r="B74" s="191"/>
      <c r="C74" s="192"/>
      <c r="D74" s="192"/>
      <c r="E74" s="193"/>
      <c r="F74" s="35"/>
      <c r="G74" s="18" t="s">
        <v>27</v>
      </c>
      <c r="H74" s="18" t="s">
        <v>27</v>
      </c>
      <c r="I74" s="18" t="s">
        <v>27</v>
      </c>
      <c r="J74" s="37" t="s">
        <v>27</v>
      </c>
      <c r="K74" s="36" t="s">
        <v>28</v>
      </c>
      <c r="L74" s="36" t="s">
        <v>28</v>
      </c>
      <c r="M74" s="36" t="s">
        <v>29</v>
      </c>
      <c r="N74" s="37" t="s">
        <v>30</v>
      </c>
      <c r="O74" s="18" t="s">
        <v>31</v>
      </c>
      <c r="P74" s="18" t="s">
        <v>32</v>
      </c>
      <c r="Q74" s="38" t="s">
        <v>33</v>
      </c>
      <c r="R74" s="18" t="s">
        <v>21</v>
      </c>
    </row>
    <row r="75" spans="1:18" s="28" customFormat="1" ht="38.25">
      <c r="A75" s="194" t="s">
        <v>76</v>
      </c>
      <c r="B75" s="195"/>
      <c r="C75" s="195"/>
      <c r="D75" s="195"/>
      <c r="E75" s="196"/>
      <c r="F75" s="39" t="s">
        <v>35</v>
      </c>
      <c r="G75" s="39" t="s">
        <v>61</v>
      </c>
      <c r="H75" s="39" t="s">
        <v>53</v>
      </c>
      <c r="I75" s="39" t="s">
        <v>38</v>
      </c>
      <c r="J75" s="40" t="s">
        <v>39</v>
      </c>
      <c r="K75" s="39" t="s">
        <v>62</v>
      </c>
      <c r="L75" s="39" t="s">
        <v>55</v>
      </c>
      <c r="M75" s="39" t="s">
        <v>42</v>
      </c>
      <c r="N75" s="40" t="s">
        <v>43</v>
      </c>
      <c r="O75" s="39" t="s">
        <v>44</v>
      </c>
      <c r="P75" s="39" t="s">
        <v>32</v>
      </c>
      <c r="Q75" s="39" t="s">
        <v>45</v>
      </c>
      <c r="R75" s="41"/>
    </row>
    <row r="76" spans="1:18" s="28" customFormat="1" ht="22.05" customHeight="1">
      <c r="A76" s="206" t="s">
        <v>77</v>
      </c>
      <c r="B76" s="207"/>
      <c r="C76" s="61" t="s">
        <v>78</v>
      </c>
      <c r="D76" s="208" t="s">
        <v>79</v>
      </c>
      <c r="E76" s="209"/>
      <c r="F76" s="51" t="s">
        <v>23</v>
      </c>
      <c r="G76" s="43"/>
      <c r="H76" s="44"/>
      <c r="I76" s="42"/>
      <c r="J76" s="45">
        <f t="shared" ref="J76:J79" si="20">H76*I76*G76</f>
        <v>0</v>
      </c>
      <c r="K76" s="30"/>
      <c r="L76" s="31"/>
      <c r="M76" s="30"/>
      <c r="N76" s="46">
        <f t="shared" ref="N76:N79" si="21">M76*L76*K76</f>
        <v>0</v>
      </c>
      <c r="O76" s="26">
        <f t="shared" ref="O76:O79" si="22">M76-I76</f>
        <v>0</v>
      </c>
      <c r="P76" s="26">
        <f t="shared" ref="P76:P80" si="23">O76*L76*K76</f>
        <v>0</v>
      </c>
      <c r="Q76" s="26">
        <f t="shared" ref="Q76:Q80" si="24">N76-J76</f>
        <v>0</v>
      </c>
      <c r="R76" s="27"/>
    </row>
    <row r="77" spans="1:18" s="28" customFormat="1" ht="21.75" customHeight="1">
      <c r="A77" s="200" t="s">
        <v>80</v>
      </c>
      <c r="B77" s="198"/>
      <c r="C77" s="198"/>
      <c r="D77" s="198"/>
      <c r="E77" s="199"/>
      <c r="F77" s="51" t="s">
        <v>23</v>
      </c>
      <c r="G77" s="43"/>
      <c r="H77" s="44"/>
      <c r="I77" s="42"/>
      <c r="J77" s="45">
        <f t="shared" si="20"/>
        <v>0</v>
      </c>
      <c r="K77" s="30"/>
      <c r="L77" s="31"/>
      <c r="M77" s="30"/>
      <c r="N77" s="46">
        <f t="shared" si="21"/>
        <v>0</v>
      </c>
      <c r="O77" s="26">
        <f t="shared" ref="O77:O78" si="25">M77-I77</f>
        <v>0</v>
      </c>
      <c r="P77" s="26">
        <f t="shared" ref="P77:P78" si="26">O77*L77*K77</f>
        <v>0</v>
      </c>
      <c r="Q77" s="26">
        <f t="shared" si="24"/>
        <v>0</v>
      </c>
      <c r="R77" s="27"/>
    </row>
    <row r="78" spans="1:18" s="28" customFormat="1" ht="22.05" customHeight="1">
      <c r="A78" s="201" t="s">
        <v>123</v>
      </c>
      <c r="B78" s="202"/>
      <c r="C78" s="202"/>
      <c r="D78" s="202"/>
      <c r="E78" s="203"/>
      <c r="F78" s="51" t="s">
        <v>23</v>
      </c>
      <c r="G78" s="43">
        <v>4</v>
      </c>
      <c r="H78" s="44">
        <v>1</v>
      </c>
      <c r="I78" s="42">
        <v>65</v>
      </c>
      <c r="J78" s="45">
        <f t="shared" si="20"/>
        <v>260</v>
      </c>
      <c r="K78" s="30"/>
      <c r="L78" s="31"/>
      <c r="M78" s="30"/>
      <c r="N78" s="46">
        <f t="shared" si="21"/>
        <v>0</v>
      </c>
      <c r="O78" s="26">
        <f t="shared" si="25"/>
        <v>-65</v>
      </c>
      <c r="P78" s="26">
        <f t="shared" si="26"/>
        <v>0</v>
      </c>
      <c r="Q78" s="26">
        <f t="shared" si="24"/>
        <v>-260</v>
      </c>
      <c r="R78" s="88" t="s">
        <v>225</v>
      </c>
    </row>
    <row r="79" spans="1:18" s="28" customFormat="1" ht="22.05" customHeight="1">
      <c r="A79" s="204" t="s">
        <v>131</v>
      </c>
      <c r="B79" s="198"/>
      <c r="C79" s="198"/>
      <c r="D79" s="198"/>
      <c r="E79" s="90" t="s">
        <v>132</v>
      </c>
      <c r="F79" s="51" t="s">
        <v>23</v>
      </c>
      <c r="G79" s="43">
        <v>1</v>
      </c>
      <c r="H79" s="44">
        <v>1</v>
      </c>
      <c r="I79" s="42">
        <v>1000</v>
      </c>
      <c r="J79" s="45">
        <f t="shared" si="20"/>
        <v>1000</v>
      </c>
      <c r="K79" s="30"/>
      <c r="L79" s="31"/>
      <c r="M79" s="30"/>
      <c r="N79" s="46">
        <f t="shared" si="21"/>
        <v>0</v>
      </c>
      <c r="O79" s="26">
        <f t="shared" si="22"/>
        <v>-1000</v>
      </c>
      <c r="P79" s="26">
        <f t="shared" ref="P79" si="27">O79*L79*K79</f>
        <v>0</v>
      </c>
      <c r="Q79" s="26">
        <f t="shared" ref="Q79" si="28">N79-J79</f>
        <v>-1000</v>
      </c>
      <c r="R79" s="88"/>
    </row>
    <row r="80" spans="1:18" s="28" customFormat="1" ht="15.75" customHeight="1">
      <c r="A80" s="162" t="s">
        <v>66</v>
      </c>
      <c r="B80" s="163"/>
      <c r="C80" s="163"/>
      <c r="D80" s="163"/>
      <c r="E80" s="164"/>
      <c r="F80" s="53"/>
      <c r="G80" s="21"/>
      <c r="H80" s="21"/>
      <c r="I80" s="54"/>
      <c r="J80" s="22">
        <f>SUM(J76:J79)</f>
        <v>1260</v>
      </c>
      <c r="K80" s="23"/>
      <c r="L80" s="23"/>
      <c r="M80" s="24"/>
      <c r="N80" s="32">
        <f>SUM(N76:N79)</f>
        <v>0</v>
      </c>
      <c r="O80" s="26">
        <f t="shared" ref="O80" si="29">M80-I80</f>
        <v>0</v>
      </c>
      <c r="P80" s="26">
        <f t="shared" si="23"/>
        <v>0</v>
      </c>
      <c r="Q80" s="49">
        <f t="shared" si="24"/>
        <v>-1260</v>
      </c>
      <c r="R80" s="27"/>
    </row>
    <row r="81" spans="1:18" s="28" customFormat="1" ht="15" hidden="1" customHeight="1">
      <c r="A81" s="36">
        <v>7</v>
      </c>
      <c r="B81" s="185" t="s">
        <v>81</v>
      </c>
      <c r="C81" s="186"/>
      <c r="D81" s="186"/>
      <c r="E81" s="187"/>
      <c r="F81" s="55"/>
      <c r="G81" s="55"/>
      <c r="H81" s="55"/>
      <c r="I81" s="55"/>
      <c r="J81" s="22">
        <f>SUM(J77:J80)</f>
        <v>2520</v>
      </c>
      <c r="K81" s="55"/>
      <c r="L81" s="55"/>
      <c r="M81" s="55"/>
      <c r="N81" s="55"/>
      <c r="O81" s="55"/>
      <c r="P81" s="55"/>
      <c r="Q81" s="55"/>
      <c r="R81" s="55"/>
    </row>
    <row r="82" spans="1:18" s="28" customFormat="1" ht="13.15" hidden="1">
      <c r="A82" s="191"/>
      <c r="B82" s="192"/>
      <c r="C82" s="192"/>
      <c r="D82" s="192"/>
      <c r="E82" s="193"/>
      <c r="F82" s="35"/>
      <c r="G82" s="18" t="s">
        <v>27</v>
      </c>
      <c r="H82" s="18" t="s">
        <v>27</v>
      </c>
      <c r="I82" s="18" t="s">
        <v>27</v>
      </c>
      <c r="J82" s="37" t="s">
        <v>27</v>
      </c>
      <c r="K82" s="36" t="s">
        <v>28</v>
      </c>
      <c r="L82" s="36" t="s">
        <v>28</v>
      </c>
      <c r="M82" s="36" t="s">
        <v>29</v>
      </c>
      <c r="N82" s="37" t="s">
        <v>30</v>
      </c>
      <c r="O82" s="18" t="s">
        <v>31</v>
      </c>
      <c r="P82" s="18" t="s">
        <v>32</v>
      </c>
      <c r="Q82" s="38" t="s">
        <v>33</v>
      </c>
      <c r="R82" s="18" t="s">
        <v>21</v>
      </c>
    </row>
    <row r="83" spans="1:18" s="28" customFormat="1" ht="38.25" hidden="1">
      <c r="A83" s="194"/>
      <c r="B83" s="195"/>
      <c r="C83" s="195"/>
      <c r="D83" s="195"/>
      <c r="E83" s="196"/>
      <c r="F83" s="39" t="s">
        <v>35</v>
      </c>
      <c r="G83" s="39" t="s">
        <v>61</v>
      </c>
      <c r="H83" s="39" t="s">
        <v>53</v>
      </c>
      <c r="I83" s="39" t="s">
        <v>38</v>
      </c>
      <c r="J83" s="40" t="s">
        <v>39</v>
      </c>
      <c r="K83" s="39" t="s">
        <v>62</v>
      </c>
      <c r="L83" s="39" t="s">
        <v>55</v>
      </c>
      <c r="M83" s="39" t="s">
        <v>42</v>
      </c>
      <c r="N83" s="40" t="s">
        <v>43</v>
      </c>
      <c r="O83" s="39" t="s">
        <v>44</v>
      </c>
      <c r="P83" s="39" t="s">
        <v>32</v>
      </c>
      <c r="Q83" s="39" t="s">
        <v>45</v>
      </c>
      <c r="R83" s="41"/>
    </row>
    <row r="84" spans="1:18" s="28" customFormat="1" ht="13.5" hidden="1" customHeight="1">
      <c r="A84" s="197" t="s">
        <v>82</v>
      </c>
      <c r="B84" s="198"/>
      <c r="C84" s="198"/>
      <c r="D84" s="198"/>
      <c r="E84" s="199"/>
      <c r="F84" s="20" t="s">
        <v>23</v>
      </c>
      <c r="G84" s="43"/>
      <c r="H84" s="44"/>
      <c r="I84" s="42"/>
      <c r="J84" s="45"/>
      <c r="K84" s="30"/>
      <c r="L84" s="31"/>
      <c r="M84" s="30"/>
      <c r="N84" s="46">
        <f>M84*L84*K84</f>
        <v>0</v>
      </c>
      <c r="O84" s="26">
        <f>M84-I84</f>
        <v>0</v>
      </c>
      <c r="P84" s="26">
        <f>O84*L84*K84</f>
        <v>0</v>
      </c>
      <c r="Q84" s="26">
        <f>N84-J84</f>
        <v>0</v>
      </c>
      <c r="R84" s="52"/>
    </row>
    <row r="85" spans="1:18" s="28" customFormat="1" ht="15.75" hidden="1" customHeight="1">
      <c r="A85" s="197" t="s">
        <v>83</v>
      </c>
      <c r="B85" s="198"/>
      <c r="C85" s="198"/>
      <c r="D85" s="198"/>
      <c r="E85" s="199"/>
      <c r="F85" s="51" t="s">
        <v>23</v>
      </c>
      <c r="G85" s="43"/>
      <c r="H85" s="44"/>
      <c r="I85" s="42"/>
      <c r="J85" s="45">
        <f>H85*I85*G85</f>
        <v>0</v>
      </c>
      <c r="K85" s="30"/>
      <c r="L85" s="31"/>
      <c r="M85" s="30"/>
      <c r="N85" s="46">
        <f>M85*L85*K85</f>
        <v>0</v>
      </c>
      <c r="O85" s="26">
        <f>M85-I85</f>
        <v>0</v>
      </c>
      <c r="P85" s="26">
        <f>O85*L85*K85</f>
        <v>0</v>
      </c>
      <c r="Q85" s="26">
        <f>N85-J85</f>
        <v>0</v>
      </c>
      <c r="R85" s="27"/>
    </row>
    <row r="86" spans="1:18" s="28" customFormat="1" ht="15.75" hidden="1" customHeight="1">
      <c r="A86" s="197" t="s">
        <v>84</v>
      </c>
      <c r="B86" s="198"/>
      <c r="C86" s="198"/>
      <c r="D86" s="198"/>
      <c r="E86" s="199"/>
      <c r="F86" s="51" t="s">
        <v>23</v>
      </c>
      <c r="G86" s="43"/>
      <c r="H86" s="44"/>
      <c r="I86" s="42"/>
      <c r="J86" s="45">
        <f>H86*I86*G86</f>
        <v>0</v>
      </c>
      <c r="K86" s="30"/>
      <c r="L86" s="31"/>
      <c r="M86" s="30"/>
      <c r="N86" s="46">
        <f>M86*L86*K86</f>
        <v>0</v>
      </c>
      <c r="O86" s="26">
        <f>M86-I86</f>
        <v>0</v>
      </c>
      <c r="P86" s="26">
        <f>O86*L86*K86</f>
        <v>0</v>
      </c>
      <c r="Q86" s="26">
        <f>N86-J86</f>
        <v>0</v>
      </c>
      <c r="R86" s="27"/>
    </row>
    <row r="87" spans="1:18" s="28" customFormat="1" ht="15" hidden="1" customHeight="1">
      <c r="A87" s="188" t="s">
        <v>85</v>
      </c>
      <c r="B87" s="189"/>
      <c r="C87" s="189"/>
      <c r="D87" s="189"/>
      <c r="E87" s="190"/>
      <c r="F87" s="51" t="s">
        <v>23</v>
      </c>
      <c r="G87" s="43"/>
      <c r="H87" s="44"/>
      <c r="I87" s="42"/>
      <c r="J87" s="45">
        <f>H87*I87*G87</f>
        <v>0</v>
      </c>
      <c r="K87" s="30"/>
      <c r="L87" s="31"/>
      <c r="M87" s="30"/>
      <c r="N87" s="46">
        <f>M87*L87*K87</f>
        <v>0</v>
      </c>
      <c r="O87" s="26">
        <f>M87-I87</f>
        <v>0</v>
      </c>
      <c r="P87" s="26">
        <f>O87*L87*K87</f>
        <v>0</v>
      </c>
      <c r="Q87" s="26">
        <f>N87-J87</f>
        <v>0</v>
      </c>
      <c r="R87" s="27"/>
    </row>
    <row r="88" spans="1:18" s="28" customFormat="1" ht="15.75" hidden="1" customHeight="1">
      <c r="A88" s="162" t="s">
        <v>66</v>
      </c>
      <c r="B88" s="163"/>
      <c r="C88" s="163"/>
      <c r="D88" s="163"/>
      <c r="E88" s="164"/>
      <c r="F88" s="53"/>
      <c r="G88" s="21"/>
      <c r="H88" s="21"/>
      <c r="I88" s="54"/>
      <c r="J88" s="22">
        <f>SUM(J84:J87)</f>
        <v>0</v>
      </c>
      <c r="K88" s="23"/>
      <c r="L88" s="23"/>
      <c r="M88" s="24"/>
      <c r="N88" s="32">
        <f>SUM(N84:N87)</f>
        <v>0</v>
      </c>
      <c r="O88" s="26">
        <f>M88-I88</f>
        <v>0</v>
      </c>
      <c r="P88" s="26">
        <f>O88*L88*K88</f>
        <v>0</v>
      </c>
      <c r="Q88" s="49">
        <f>N88-J88</f>
        <v>0</v>
      </c>
      <c r="R88" s="27"/>
    </row>
    <row r="89" spans="1:18" s="28" customFormat="1" ht="15" hidden="1" customHeight="1">
      <c r="A89" s="36">
        <v>8</v>
      </c>
      <c r="B89" s="185" t="s">
        <v>86</v>
      </c>
      <c r="C89" s="186"/>
      <c r="D89" s="186"/>
      <c r="E89" s="187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</row>
    <row r="90" spans="1:18" s="28" customFormat="1" ht="13.15" hidden="1">
      <c r="A90" s="191"/>
      <c r="B90" s="192"/>
      <c r="C90" s="192"/>
      <c r="D90" s="192"/>
      <c r="E90" s="193"/>
      <c r="F90" s="35"/>
      <c r="G90" s="18" t="s">
        <v>27</v>
      </c>
      <c r="H90" s="18" t="s">
        <v>27</v>
      </c>
      <c r="I90" s="18" t="s">
        <v>27</v>
      </c>
      <c r="J90" s="37" t="s">
        <v>27</v>
      </c>
      <c r="K90" s="36" t="s">
        <v>28</v>
      </c>
      <c r="L90" s="36" t="s">
        <v>28</v>
      </c>
      <c r="M90" s="36" t="s">
        <v>29</v>
      </c>
      <c r="N90" s="37" t="s">
        <v>30</v>
      </c>
      <c r="O90" s="18" t="s">
        <v>31</v>
      </c>
      <c r="P90" s="18" t="s">
        <v>32</v>
      </c>
      <c r="Q90" s="38" t="s">
        <v>33</v>
      </c>
      <c r="R90" s="18" t="s">
        <v>21</v>
      </c>
    </row>
    <row r="91" spans="1:18" s="28" customFormat="1" ht="38.25" hidden="1">
      <c r="A91" s="194"/>
      <c r="B91" s="195"/>
      <c r="C91" s="195"/>
      <c r="D91" s="195"/>
      <c r="E91" s="196"/>
      <c r="F91" s="39" t="s">
        <v>35</v>
      </c>
      <c r="G91" s="39" t="s">
        <v>61</v>
      </c>
      <c r="H91" s="39" t="s">
        <v>53</v>
      </c>
      <c r="I91" s="39" t="s">
        <v>38</v>
      </c>
      <c r="J91" s="40" t="s">
        <v>39</v>
      </c>
      <c r="K91" s="39" t="s">
        <v>62</v>
      </c>
      <c r="L91" s="39" t="s">
        <v>55</v>
      </c>
      <c r="M91" s="39" t="s">
        <v>42</v>
      </c>
      <c r="N91" s="40" t="s">
        <v>43</v>
      </c>
      <c r="O91" s="39" t="s">
        <v>44</v>
      </c>
      <c r="P91" s="39" t="s">
        <v>32</v>
      </c>
      <c r="Q91" s="39" t="s">
        <v>45</v>
      </c>
      <c r="R91" s="41"/>
    </row>
    <row r="92" spans="1:18" s="28" customFormat="1" ht="23.55" hidden="1" customHeight="1">
      <c r="A92" s="182" t="s">
        <v>87</v>
      </c>
      <c r="B92" s="182"/>
      <c r="C92" s="182"/>
      <c r="D92" s="182"/>
      <c r="E92" s="183"/>
      <c r="F92" s="51" t="s">
        <v>23</v>
      </c>
      <c r="G92" s="43"/>
      <c r="H92" s="44"/>
      <c r="I92" s="42"/>
      <c r="J92" s="45">
        <f>H92*I92*G92</f>
        <v>0</v>
      </c>
      <c r="K92" s="30"/>
      <c r="L92" s="31"/>
      <c r="M92" s="30"/>
      <c r="N92" s="46">
        <f>M92*L92*K92</f>
        <v>0</v>
      </c>
      <c r="O92" s="26">
        <f t="shared" ref="O92:O96" si="30">M92-I92</f>
        <v>0</v>
      </c>
      <c r="P92" s="26">
        <f t="shared" ref="P92:P96" si="31">O92*L92*K92</f>
        <v>0</v>
      </c>
      <c r="Q92" s="26">
        <f t="shared" ref="Q92:Q97" si="32">N92-J92</f>
        <v>0</v>
      </c>
      <c r="R92" s="27"/>
    </row>
    <row r="93" spans="1:18" s="28" customFormat="1" ht="23.55" hidden="1" customHeight="1">
      <c r="A93" s="182" t="s">
        <v>88</v>
      </c>
      <c r="B93" s="182"/>
      <c r="C93" s="182"/>
      <c r="D93" s="182"/>
      <c r="E93" s="183"/>
      <c r="F93" s="51" t="s">
        <v>23</v>
      </c>
      <c r="G93" s="43"/>
      <c r="H93" s="44"/>
      <c r="I93" s="42"/>
      <c r="J93" s="45"/>
      <c r="K93" s="30"/>
      <c r="L93" s="31"/>
      <c r="M93" s="30"/>
      <c r="N93" s="46">
        <f>M93*L93*K93</f>
        <v>0</v>
      </c>
      <c r="O93" s="26">
        <f t="shared" si="30"/>
        <v>0</v>
      </c>
      <c r="P93" s="26">
        <f t="shared" si="31"/>
        <v>0</v>
      </c>
      <c r="Q93" s="26">
        <f t="shared" si="32"/>
        <v>0</v>
      </c>
      <c r="R93" s="27"/>
    </row>
    <row r="94" spans="1:18" s="28" customFormat="1" ht="23.55" hidden="1" customHeight="1">
      <c r="A94" s="182" t="s">
        <v>89</v>
      </c>
      <c r="B94" s="182"/>
      <c r="C94" s="182"/>
      <c r="D94" s="182"/>
      <c r="E94" s="183"/>
      <c r="F94" s="51" t="s">
        <v>23</v>
      </c>
      <c r="G94" s="43"/>
      <c r="H94" s="44"/>
      <c r="I94" s="42"/>
      <c r="J94" s="62"/>
      <c r="K94" s="30"/>
      <c r="L94" s="31"/>
      <c r="M94" s="30"/>
      <c r="N94" s="63">
        <f>M94*L94*K94</f>
        <v>0</v>
      </c>
      <c r="O94" s="26">
        <f t="shared" si="30"/>
        <v>0</v>
      </c>
      <c r="P94" s="26">
        <f t="shared" si="31"/>
        <v>0</v>
      </c>
      <c r="Q94" s="26">
        <f t="shared" si="32"/>
        <v>0</v>
      </c>
      <c r="R94" s="27"/>
    </row>
    <row r="95" spans="1:18" s="28" customFormat="1" ht="14.25" customHeight="1">
      <c r="A95" s="184" t="s">
        <v>90</v>
      </c>
      <c r="B95" s="184"/>
      <c r="C95" s="184"/>
      <c r="D95" s="184"/>
      <c r="E95" s="184"/>
      <c r="F95" s="29">
        <v>0.08</v>
      </c>
      <c r="G95" s="21"/>
      <c r="H95" s="21"/>
      <c r="I95" s="21"/>
      <c r="J95" s="22">
        <f>(J65+J72+J80+J88)*F95</f>
        <v>3572.8</v>
      </c>
      <c r="K95" s="39"/>
      <c r="L95" s="48"/>
      <c r="M95" s="39"/>
      <c r="N95" s="32">
        <f>(N65+N72+N80+N88)*F95</f>
        <v>0</v>
      </c>
      <c r="O95" s="26">
        <f t="shared" si="30"/>
        <v>0</v>
      </c>
      <c r="P95" s="26">
        <f t="shared" si="31"/>
        <v>0</v>
      </c>
      <c r="Q95" s="26">
        <f t="shared" si="32"/>
        <v>-3572.8</v>
      </c>
      <c r="R95" s="27"/>
    </row>
    <row r="96" spans="1:18" s="28" customFormat="1" ht="15.75" customHeight="1">
      <c r="A96" s="162" t="s">
        <v>91</v>
      </c>
      <c r="B96" s="163"/>
      <c r="C96" s="163"/>
      <c r="D96" s="163"/>
      <c r="E96" s="164"/>
      <c r="F96" s="53"/>
      <c r="G96" s="21"/>
      <c r="H96" s="21"/>
      <c r="I96" s="54"/>
      <c r="J96" s="22">
        <f>SUM(J92:J95)+J40+J17</f>
        <v>3572.8</v>
      </c>
      <c r="K96" s="21"/>
      <c r="L96" s="21"/>
      <c r="M96" s="54"/>
      <c r="N96" s="32">
        <f>SUM(N92:N95)+N40+N17</f>
        <v>0</v>
      </c>
      <c r="O96" s="26">
        <f t="shared" si="30"/>
        <v>0</v>
      </c>
      <c r="P96" s="26">
        <f t="shared" si="31"/>
        <v>0</v>
      </c>
      <c r="Q96" s="49">
        <f t="shared" si="32"/>
        <v>-3572.8</v>
      </c>
      <c r="R96" s="27"/>
    </row>
    <row r="97" spans="1:18" s="28" customFormat="1" ht="15.75" customHeight="1">
      <c r="A97" s="162" t="s">
        <v>92</v>
      </c>
      <c r="B97" s="163"/>
      <c r="C97" s="163"/>
      <c r="D97" s="163"/>
      <c r="E97" s="164"/>
      <c r="F97" s="29">
        <v>0.06</v>
      </c>
      <c r="G97" s="21"/>
      <c r="H97" s="21"/>
      <c r="I97" s="54"/>
      <c r="J97" s="22">
        <f>(J25+J32+J39+J65+J72+J80+J88+J96+H121)*F97</f>
        <v>2893.9679999999998</v>
      </c>
      <c r="K97" s="21"/>
      <c r="L97" s="21"/>
      <c r="M97" s="54"/>
      <c r="N97" s="32">
        <f>(N25+N32+N39+N65+N72+N80+N88+N96)*F97</f>
        <v>0</v>
      </c>
      <c r="O97" s="26"/>
      <c r="P97" s="26"/>
      <c r="Q97" s="49">
        <f t="shared" si="32"/>
        <v>-2893.9679999999998</v>
      </c>
      <c r="R97" s="27"/>
    </row>
    <row r="98" spans="1:18" s="28" customFormat="1" ht="15" customHeight="1">
      <c r="A98" s="36">
        <v>9</v>
      </c>
      <c r="B98" s="185" t="s">
        <v>93</v>
      </c>
      <c r="C98" s="186"/>
      <c r="D98" s="186"/>
      <c r="E98" s="187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</row>
    <row r="99" spans="1:18" s="28" customFormat="1" ht="12.75" customHeight="1">
      <c r="A99" s="170"/>
      <c r="B99" s="171"/>
      <c r="C99" s="171"/>
      <c r="D99" s="171"/>
      <c r="E99" s="172"/>
      <c r="F99" s="35"/>
      <c r="G99" s="35"/>
      <c r="H99" s="35"/>
      <c r="I99" s="35"/>
      <c r="J99" s="37"/>
      <c r="K99" s="36" t="s">
        <v>28</v>
      </c>
      <c r="L99" s="36" t="s">
        <v>28</v>
      </c>
      <c r="M99" s="36" t="s">
        <v>29</v>
      </c>
      <c r="N99" s="18" t="s">
        <v>30</v>
      </c>
      <c r="O99" s="18"/>
      <c r="P99" s="18" t="s">
        <v>32</v>
      </c>
      <c r="Q99" s="38"/>
      <c r="R99" s="18" t="s">
        <v>21</v>
      </c>
    </row>
    <row r="100" spans="1:18" s="28" customFormat="1" ht="38.25">
      <c r="A100" s="173" t="s">
        <v>94</v>
      </c>
      <c r="B100" s="174"/>
      <c r="C100" s="174"/>
      <c r="D100" s="174"/>
      <c r="E100" s="175"/>
      <c r="F100" s="39"/>
      <c r="G100" s="39"/>
      <c r="H100" s="64"/>
      <c r="I100" s="35"/>
      <c r="J100" s="40"/>
      <c r="K100" s="39" t="s">
        <v>62</v>
      </c>
      <c r="L100" s="39" t="s">
        <v>55</v>
      </c>
      <c r="M100" s="39" t="s">
        <v>42</v>
      </c>
      <c r="N100" s="39" t="s">
        <v>43</v>
      </c>
      <c r="O100" s="39"/>
      <c r="P100" s="39" t="s">
        <v>32</v>
      </c>
      <c r="Q100" s="40"/>
      <c r="R100" s="41"/>
    </row>
    <row r="101" spans="1:18" s="28" customFormat="1" ht="14.25" customHeight="1">
      <c r="A101" s="176" t="s">
        <v>95</v>
      </c>
      <c r="B101" s="177"/>
      <c r="C101" s="177"/>
      <c r="D101" s="177"/>
      <c r="E101" s="178"/>
      <c r="F101" s="65" t="s">
        <v>23</v>
      </c>
      <c r="G101" s="66"/>
      <c r="H101" s="67"/>
      <c r="I101" s="67"/>
      <c r="J101" s="68"/>
      <c r="K101" s="30"/>
      <c r="L101" s="30"/>
      <c r="M101" s="30"/>
      <c r="N101" s="69">
        <f>L101*M101*K101</f>
        <v>0</v>
      </c>
      <c r="O101" s="70"/>
      <c r="P101" s="26">
        <f t="shared" ref="P101:P107" si="33">N101</f>
        <v>0</v>
      </c>
      <c r="Q101" s="68"/>
      <c r="R101" s="27"/>
    </row>
    <row r="102" spans="1:18" s="28" customFormat="1" ht="13.15">
      <c r="A102" s="176" t="s">
        <v>96</v>
      </c>
      <c r="B102" s="177"/>
      <c r="C102" s="177"/>
      <c r="D102" s="177"/>
      <c r="E102" s="178"/>
      <c r="F102" s="65" t="s">
        <v>23</v>
      </c>
      <c r="G102" s="66"/>
      <c r="H102" s="67"/>
      <c r="I102" s="67"/>
      <c r="J102" s="68"/>
      <c r="K102" s="30"/>
      <c r="L102" s="30"/>
      <c r="M102" s="30"/>
      <c r="N102" s="69">
        <f>L102*M102*K102</f>
        <v>0</v>
      </c>
      <c r="O102" s="70"/>
      <c r="P102" s="26">
        <f t="shared" si="33"/>
        <v>0</v>
      </c>
      <c r="Q102" s="68"/>
      <c r="R102" s="27"/>
    </row>
    <row r="103" spans="1:18" s="28" customFormat="1" ht="15.75" customHeight="1">
      <c r="A103" s="179" t="s">
        <v>97</v>
      </c>
      <c r="B103" s="180"/>
      <c r="C103" s="180"/>
      <c r="D103" s="180"/>
      <c r="E103" s="181"/>
      <c r="F103" s="65" t="s">
        <v>23</v>
      </c>
      <c r="G103" s="66"/>
      <c r="H103" s="67"/>
      <c r="I103" s="67"/>
      <c r="J103" s="68"/>
      <c r="K103" s="30"/>
      <c r="L103" s="30"/>
      <c r="M103" s="30"/>
      <c r="N103" s="69">
        <f>L103*M103*K103</f>
        <v>0</v>
      </c>
      <c r="O103" s="70"/>
      <c r="P103" s="26">
        <f t="shared" si="33"/>
        <v>0</v>
      </c>
      <c r="Q103" s="68"/>
      <c r="R103" s="27"/>
    </row>
    <row r="104" spans="1:18" s="28" customFormat="1" ht="13.5" customHeight="1">
      <c r="A104" s="159" t="s">
        <v>98</v>
      </c>
      <c r="B104" s="160"/>
      <c r="C104" s="160"/>
      <c r="D104" s="160"/>
      <c r="E104" s="161"/>
      <c r="F104" s="65" t="s">
        <v>23</v>
      </c>
      <c r="G104" s="66"/>
      <c r="H104" s="67"/>
      <c r="I104" s="67"/>
      <c r="J104" s="71">
        <f>G104*H104*I104</f>
        <v>0</v>
      </c>
      <c r="K104" s="30"/>
      <c r="L104" s="30"/>
      <c r="M104" s="30"/>
      <c r="N104" s="69">
        <f>L104*M104*K104</f>
        <v>0</v>
      </c>
      <c r="O104" s="70"/>
      <c r="P104" s="26">
        <f t="shared" si="33"/>
        <v>0</v>
      </c>
      <c r="Q104" s="68"/>
      <c r="R104" s="27"/>
    </row>
    <row r="105" spans="1:18" s="28" customFormat="1" ht="13.5" customHeight="1">
      <c r="A105" s="156" t="s">
        <v>99</v>
      </c>
      <c r="B105" s="157"/>
      <c r="C105" s="157"/>
      <c r="D105" s="157"/>
      <c r="E105" s="158"/>
      <c r="F105" s="72"/>
      <c r="G105" s="66"/>
      <c r="H105" s="67"/>
      <c r="I105" s="67"/>
      <c r="J105" s="68"/>
      <c r="K105" s="30" t="s">
        <v>100</v>
      </c>
      <c r="L105" s="30" t="s">
        <v>100</v>
      </c>
      <c r="M105" s="30" t="s">
        <v>100</v>
      </c>
      <c r="N105" s="73">
        <f>SUM(N101:N104)*F105</f>
        <v>0</v>
      </c>
      <c r="O105" s="70"/>
      <c r="P105" s="26">
        <f t="shared" si="33"/>
        <v>0</v>
      </c>
      <c r="Q105" s="68"/>
      <c r="R105" s="27"/>
    </row>
    <row r="106" spans="1:18" s="28" customFormat="1" ht="13.5" customHeight="1">
      <c r="A106" s="159" t="s">
        <v>101</v>
      </c>
      <c r="B106" s="160"/>
      <c r="C106" s="160"/>
      <c r="D106" s="160"/>
      <c r="E106" s="161"/>
      <c r="F106" s="65" t="s">
        <v>23</v>
      </c>
      <c r="G106" s="66"/>
      <c r="H106" s="67"/>
      <c r="I106" s="67"/>
      <c r="J106" s="71"/>
      <c r="K106" s="30"/>
      <c r="L106" s="30"/>
      <c r="M106" s="30"/>
      <c r="N106" s="69">
        <f>L106*M106*K106</f>
        <v>0</v>
      </c>
      <c r="O106" s="70"/>
      <c r="P106" s="26">
        <f t="shared" si="33"/>
        <v>0</v>
      </c>
      <c r="Q106" s="68"/>
      <c r="R106" s="47"/>
    </row>
    <row r="107" spans="1:18" s="28" customFormat="1" ht="13.5" customHeight="1">
      <c r="A107" s="156" t="s">
        <v>102</v>
      </c>
      <c r="B107" s="157"/>
      <c r="C107" s="157"/>
      <c r="D107" s="157"/>
      <c r="E107" s="158"/>
      <c r="F107" s="74">
        <v>0.08</v>
      </c>
      <c r="G107" s="39"/>
      <c r="H107" s="48"/>
      <c r="I107" s="48"/>
      <c r="J107" s="75">
        <f>(J104+J106)*F107</f>
        <v>0</v>
      </c>
      <c r="K107" s="30" t="s">
        <v>100</v>
      </c>
      <c r="L107" s="30" t="s">
        <v>100</v>
      </c>
      <c r="M107" s="30" t="s">
        <v>100</v>
      </c>
      <c r="N107" s="73">
        <f>SUM(N106:N106)*F107</f>
        <v>0</v>
      </c>
      <c r="O107" s="70"/>
      <c r="P107" s="26">
        <f t="shared" si="33"/>
        <v>0</v>
      </c>
      <c r="Q107" s="68"/>
      <c r="R107" s="27"/>
    </row>
    <row r="108" spans="1:18" s="28" customFormat="1" ht="16.5" customHeight="1">
      <c r="A108" s="162" t="s">
        <v>103</v>
      </c>
      <c r="B108" s="163"/>
      <c r="C108" s="163"/>
      <c r="D108" s="163"/>
      <c r="E108" s="164"/>
      <c r="F108" s="53"/>
      <c r="G108" s="21"/>
      <c r="H108" s="21"/>
      <c r="I108" s="54"/>
      <c r="J108" s="76">
        <f>SUM(J101:J107)</f>
        <v>0</v>
      </c>
      <c r="K108" s="23" t="s">
        <v>100</v>
      </c>
      <c r="L108" s="23" t="s">
        <v>100</v>
      </c>
      <c r="M108" s="24" t="s">
        <v>100</v>
      </c>
      <c r="N108" s="73">
        <f>SUM(N101:N107)</f>
        <v>0</v>
      </c>
      <c r="O108" s="77"/>
      <c r="P108" s="49">
        <f>SUM(P101:P107)</f>
        <v>0</v>
      </c>
      <c r="Q108" s="78"/>
      <c r="R108" s="27"/>
    </row>
    <row r="109" spans="1:18" s="28" customFormat="1" ht="13.15">
      <c r="A109" s="79"/>
      <c r="B109" s="79"/>
      <c r="C109" s="79"/>
      <c r="D109" s="79"/>
      <c r="E109" s="80"/>
    </row>
    <row r="110" spans="1:18" ht="16.149999999999999" thickBot="1">
      <c r="F110" s="165" t="s">
        <v>104</v>
      </c>
      <c r="G110" s="166"/>
      <c r="H110" s="167" t="s">
        <v>27</v>
      </c>
      <c r="I110" s="168"/>
      <c r="J110" s="168"/>
      <c r="K110" s="169"/>
      <c r="L110" s="147" t="s">
        <v>105</v>
      </c>
      <c r="M110" s="148"/>
      <c r="N110" s="148"/>
      <c r="O110" s="149"/>
      <c r="P110" s="81" t="s">
        <v>33</v>
      </c>
    </row>
    <row r="111" spans="1:18" ht="24.75" customHeight="1">
      <c r="F111" s="150"/>
      <c r="G111" s="151"/>
      <c r="H111" s="152" t="s">
        <v>106</v>
      </c>
      <c r="I111" s="153"/>
      <c r="J111" s="154" t="s">
        <v>107</v>
      </c>
      <c r="K111" s="155"/>
      <c r="L111" s="152" t="s">
        <v>108</v>
      </c>
      <c r="M111" s="153"/>
      <c r="N111" s="154" t="s">
        <v>109</v>
      </c>
      <c r="O111" s="155"/>
      <c r="P111" s="82" t="s">
        <v>110</v>
      </c>
    </row>
    <row r="112" spans="1:18">
      <c r="F112" s="127" t="s">
        <v>111</v>
      </c>
      <c r="G112" s="128"/>
      <c r="H112" s="138">
        <f>J25</f>
        <v>0</v>
      </c>
      <c r="I112" s="139"/>
      <c r="J112" s="140">
        <f>H112/$O$6/$O$5</f>
        <v>0</v>
      </c>
      <c r="K112" s="139"/>
      <c r="L112" s="141">
        <f>N25</f>
        <v>0</v>
      </c>
      <c r="M112" s="142"/>
      <c r="N112" s="135" t="e">
        <f t="shared" ref="N112:N122" si="34">L112/$P$6/$P$5</f>
        <v>#DIV/0!</v>
      </c>
      <c r="O112" s="136"/>
      <c r="P112" s="83">
        <f t="shared" ref="P112:P121" si="35">L112-H112</f>
        <v>0</v>
      </c>
    </row>
    <row r="113" spans="6:19">
      <c r="F113" s="127" t="s">
        <v>112</v>
      </c>
      <c r="G113" s="128"/>
      <c r="H113" s="138">
        <f>J32</f>
        <v>0</v>
      </c>
      <c r="I113" s="139"/>
      <c r="J113" s="140">
        <f>H113/$O$6/$O$5</f>
        <v>0</v>
      </c>
      <c r="K113" s="139"/>
      <c r="L113" s="141">
        <f>N32</f>
        <v>0</v>
      </c>
      <c r="M113" s="142"/>
      <c r="N113" s="135" t="e">
        <f t="shared" si="34"/>
        <v>#DIV/0!</v>
      </c>
      <c r="O113" s="136"/>
      <c r="P113" s="83">
        <f t="shared" si="35"/>
        <v>0</v>
      </c>
    </row>
    <row r="114" spans="6:19">
      <c r="F114" s="127" t="s">
        <v>113</v>
      </c>
      <c r="G114" s="128"/>
      <c r="H114" s="138">
        <f>J39</f>
        <v>0</v>
      </c>
      <c r="I114" s="139"/>
      <c r="J114" s="140">
        <f t="shared" ref="J114:J118" si="36">H114/$O$6/$O$5</f>
        <v>0</v>
      </c>
      <c r="K114" s="139"/>
      <c r="L114" s="141">
        <f>N39</f>
        <v>0</v>
      </c>
      <c r="M114" s="142"/>
      <c r="N114" s="135" t="e">
        <f t="shared" si="34"/>
        <v>#DIV/0!</v>
      </c>
      <c r="O114" s="136"/>
      <c r="P114" s="83">
        <f t="shared" si="35"/>
        <v>0</v>
      </c>
    </row>
    <row r="115" spans="6:19">
      <c r="F115" s="127" t="s">
        <v>114</v>
      </c>
      <c r="G115" s="128"/>
      <c r="H115" s="138">
        <f>J65</f>
        <v>43400</v>
      </c>
      <c r="I115" s="139"/>
      <c r="J115" s="140">
        <f t="shared" si="36"/>
        <v>7233.333333333333</v>
      </c>
      <c r="K115" s="139"/>
      <c r="L115" s="141">
        <f>N65</f>
        <v>0</v>
      </c>
      <c r="M115" s="142"/>
      <c r="N115" s="135" t="e">
        <f t="shared" si="34"/>
        <v>#DIV/0!</v>
      </c>
      <c r="O115" s="136"/>
      <c r="P115" s="83">
        <f t="shared" si="35"/>
        <v>-43400</v>
      </c>
    </row>
    <row r="116" spans="6:19">
      <c r="F116" s="127" t="s">
        <v>115</v>
      </c>
      <c r="G116" s="128"/>
      <c r="H116" s="138">
        <f>J72</f>
        <v>0</v>
      </c>
      <c r="I116" s="139"/>
      <c r="J116" s="140">
        <f t="shared" si="36"/>
        <v>0</v>
      </c>
      <c r="K116" s="139"/>
      <c r="L116" s="141">
        <f>N72</f>
        <v>0</v>
      </c>
      <c r="M116" s="142"/>
      <c r="N116" s="135" t="e">
        <f t="shared" si="34"/>
        <v>#DIV/0!</v>
      </c>
      <c r="O116" s="136"/>
      <c r="P116" s="83">
        <f t="shared" si="35"/>
        <v>0</v>
      </c>
    </row>
    <row r="117" spans="6:19">
      <c r="F117" s="127" t="s">
        <v>116</v>
      </c>
      <c r="G117" s="128"/>
      <c r="H117" s="138">
        <f>J80</f>
        <v>1260</v>
      </c>
      <c r="I117" s="139"/>
      <c r="J117" s="140">
        <f t="shared" si="36"/>
        <v>210</v>
      </c>
      <c r="K117" s="139"/>
      <c r="L117" s="141">
        <f>N80</f>
        <v>0</v>
      </c>
      <c r="M117" s="142"/>
      <c r="N117" s="135" t="e">
        <f t="shared" si="34"/>
        <v>#DIV/0!</v>
      </c>
      <c r="O117" s="136"/>
      <c r="P117" s="83">
        <f t="shared" si="35"/>
        <v>-1260</v>
      </c>
    </row>
    <row r="118" spans="6:19">
      <c r="F118" s="127" t="s">
        <v>117</v>
      </c>
      <c r="G118" s="128"/>
      <c r="H118" s="138">
        <f>J88</f>
        <v>0</v>
      </c>
      <c r="I118" s="139"/>
      <c r="J118" s="140">
        <f t="shared" si="36"/>
        <v>0</v>
      </c>
      <c r="K118" s="139"/>
      <c r="L118" s="141">
        <f>N88</f>
        <v>0</v>
      </c>
      <c r="M118" s="142"/>
      <c r="N118" s="135" t="e">
        <f t="shared" si="34"/>
        <v>#DIV/0!</v>
      </c>
      <c r="O118" s="136"/>
      <c r="P118" s="83">
        <f t="shared" si="35"/>
        <v>0</v>
      </c>
    </row>
    <row r="119" spans="6:19">
      <c r="F119" s="127" t="s">
        <v>118</v>
      </c>
      <c r="G119" s="128"/>
      <c r="H119" s="138">
        <f>J96</f>
        <v>3572.8</v>
      </c>
      <c r="I119" s="139"/>
      <c r="J119" s="140">
        <f>H119/O6/O5</f>
        <v>595.4666666666667</v>
      </c>
      <c r="K119" s="139"/>
      <c r="L119" s="141">
        <f>N96</f>
        <v>0</v>
      </c>
      <c r="M119" s="142"/>
      <c r="N119" s="135" t="e">
        <f t="shared" si="34"/>
        <v>#DIV/0!</v>
      </c>
      <c r="O119" s="136"/>
      <c r="P119" s="83">
        <f t="shared" si="35"/>
        <v>-3572.8</v>
      </c>
    </row>
    <row r="120" spans="6:19">
      <c r="F120" s="127" t="s">
        <v>119</v>
      </c>
      <c r="G120" s="128"/>
      <c r="H120" s="138">
        <f>J97</f>
        <v>2893.9679999999998</v>
      </c>
      <c r="I120" s="139"/>
      <c r="J120" s="140">
        <f>H120/O6</f>
        <v>964.65599999999995</v>
      </c>
      <c r="K120" s="139"/>
      <c r="L120" s="141">
        <f>N97</f>
        <v>0</v>
      </c>
      <c r="M120" s="142"/>
      <c r="N120" s="135" t="e">
        <f t="shared" si="34"/>
        <v>#DIV/0!</v>
      </c>
      <c r="O120" s="136"/>
      <c r="P120" s="83">
        <f t="shared" si="35"/>
        <v>-2893.9679999999998</v>
      </c>
    </row>
    <row r="121" spans="6:19">
      <c r="F121" s="127" t="s">
        <v>120</v>
      </c>
      <c r="G121" s="128"/>
      <c r="H121" s="143">
        <f>J108</f>
        <v>0</v>
      </c>
      <c r="I121" s="144"/>
      <c r="J121" s="145">
        <f>H121/O6</f>
        <v>0</v>
      </c>
      <c r="K121" s="146"/>
      <c r="L121" s="141">
        <f>N108</f>
        <v>0</v>
      </c>
      <c r="M121" s="142"/>
      <c r="N121" s="135" t="e">
        <f t="shared" si="34"/>
        <v>#DIV/0!</v>
      </c>
      <c r="O121" s="136"/>
      <c r="P121" s="83">
        <f t="shared" si="35"/>
        <v>0</v>
      </c>
    </row>
    <row r="122" spans="6:19" ht="16.149999999999999" thickBot="1">
      <c r="F122" s="127" t="s">
        <v>121</v>
      </c>
      <c r="G122" s="128"/>
      <c r="H122" s="129">
        <f>SUM(H112:I121)</f>
        <v>51126.768000000004</v>
      </c>
      <c r="I122" s="130"/>
      <c r="J122" s="131">
        <f>SUM(J112:K120)</f>
        <v>9003.4559999999983</v>
      </c>
      <c r="K122" s="132"/>
      <c r="L122" s="133">
        <f>SUM(L112:M121)</f>
        <v>0</v>
      </c>
      <c r="M122" s="134"/>
      <c r="N122" s="135" t="e">
        <f t="shared" si="34"/>
        <v>#DIV/0!</v>
      </c>
      <c r="O122" s="136"/>
      <c r="P122" s="84">
        <f>SUM(P112:P121)</f>
        <v>-51126.768000000004</v>
      </c>
    </row>
    <row r="123" spans="6:19">
      <c r="S123" s="85"/>
    </row>
  </sheetData>
  <sheetProtection insertRows="0" selectLockedCells="1"/>
  <protectedRanges>
    <protectedRange password="CE28" sqref="F4:K13" name="区域1"/>
    <protectedRange password="CE28" sqref="F14:K14" name="区域1_2"/>
  </protectedRanges>
  <mergeCells count="204">
    <mergeCell ref="F15:J15"/>
    <mergeCell ref="K15:N15"/>
    <mergeCell ref="O15:Q15"/>
    <mergeCell ref="F7:K7"/>
    <mergeCell ref="F8:K8"/>
    <mergeCell ref="F9:K9"/>
    <mergeCell ref="A10:E10"/>
    <mergeCell ref="A2:R2"/>
    <mergeCell ref="A4:E4"/>
    <mergeCell ref="F4:K4"/>
    <mergeCell ref="A5:E5"/>
    <mergeCell ref="F5:K5"/>
    <mergeCell ref="F6:K6"/>
    <mergeCell ref="A12:E12"/>
    <mergeCell ref="F12:K12"/>
    <mergeCell ref="A14:R14"/>
    <mergeCell ref="B26:E26"/>
    <mergeCell ref="A27:E27"/>
    <mergeCell ref="A28:E28"/>
    <mergeCell ref="A29:B29"/>
    <mergeCell ref="C29:E29"/>
    <mergeCell ref="A30:B30"/>
    <mergeCell ref="C30:E30"/>
    <mergeCell ref="F10:K10"/>
    <mergeCell ref="A11:E11"/>
    <mergeCell ref="F11:K11"/>
    <mergeCell ref="A22:C22"/>
    <mergeCell ref="D22:E22"/>
    <mergeCell ref="A23:E23"/>
    <mergeCell ref="A24:E24"/>
    <mergeCell ref="F24:J24"/>
    <mergeCell ref="A25:E25"/>
    <mergeCell ref="F25:I25"/>
    <mergeCell ref="A16:E16"/>
    <mergeCell ref="A17:E17"/>
    <mergeCell ref="A18:R18"/>
    <mergeCell ref="B19:E19"/>
    <mergeCell ref="A20:E20"/>
    <mergeCell ref="A21:E21"/>
    <mergeCell ref="A15:E15"/>
    <mergeCell ref="A58:B58"/>
    <mergeCell ref="C58:D58"/>
    <mergeCell ref="A59:B59"/>
    <mergeCell ref="C59:D59"/>
    <mergeCell ref="A31:E31"/>
    <mergeCell ref="F31:J31"/>
    <mergeCell ref="A32:E32"/>
    <mergeCell ref="B33:E33"/>
    <mergeCell ref="A34:E34"/>
    <mergeCell ref="A35:E35"/>
    <mergeCell ref="C55:D55"/>
    <mergeCell ref="A56:B56"/>
    <mergeCell ref="C56:D56"/>
    <mergeCell ref="A57:B57"/>
    <mergeCell ref="C57:D57"/>
    <mergeCell ref="B42:E42"/>
    <mergeCell ref="A43:E43"/>
    <mergeCell ref="A44:E44"/>
    <mergeCell ref="A45:B45"/>
    <mergeCell ref="A47:B47"/>
    <mergeCell ref="A36:B36"/>
    <mergeCell ref="C36:E36"/>
    <mergeCell ref="A37:D37"/>
    <mergeCell ref="A39:E39"/>
    <mergeCell ref="A40:E40"/>
    <mergeCell ref="A41:R41"/>
    <mergeCell ref="A68:E68"/>
    <mergeCell ref="A69:B69"/>
    <mergeCell ref="C69:E69"/>
    <mergeCell ref="A70:B70"/>
    <mergeCell ref="C70:E70"/>
    <mergeCell ref="A71:E71"/>
    <mergeCell ref="A64:D64"/>
    <mergeCell ref="A65:E65"/>
    <mergeCell ref="F65:I65"/>
    <mergeCell ref="B66:E66"/>
    <mergeCell ref="A67:E67"/>
    <mergeCell ref="A77:E77"/>
    <mergeCell ref="A78:E78"/>
    <mergeCell ref="A79:D79"/>
    <mergeCell ref="A80:E80"/>
    <mergeCell ref="F71:J71"/>
    <mergeCell ref="A72:E72"/>
    <mergeCell ref="B73:E73"/>
    <mergeCell ref="B74:E74"/>
    <mergeCell ref="A75:E75"/>
    <mergeCell ref="A76:B76"/>
    <mergeCell ref="D76:E76"/>
    <mergeCell ref="A87:E87"/>
    <mergeCell ref="A88:E88"/>
    <mergeCell ref="B89:E89"/>
    <mergeCell ref="A90:E90"/>
    <mergeCell ref="A91:E91"/>
    <mergeCell ref="A92:E92"/>
    <mergeCell ref="B81:E81"/>
    <mergeCell ref="A82:E82"/>
    <mergeCell ref="A83:E83"/>
    <mergeCell ref="A84:E84"/>
    <mergeCell ref="A85:E85"/>
    <mergeCell ref="A86:E86"/>
    <mergeCell ref="A99:E99"/>
    <mergeCell ref="A100:E100"/>
    <mergeCell ref="A101:E101"/>
    <mergeCell ref="A102:E102"/>
    <mergeCell ref="A103:E103"/>
    <mergeCell ref="A104:E104"/>
    <mergeCell ref="A93:E93"/>
    <mergeCell ref="A94:E94"/>
    <mergeCell ref="A95:E95"/>
    <mergeCell ref="A96:E96"/>
    <mergeCell ref="A97:E97"/>
    <mergeCell ref="B98:E98"/>
    <mergeCell ref="L110:O110"/>
    <mergeCell ref="F111:G111"/>
    <mergeCell ref="H111:I111"/>
    <mergeCell ref="J111:K111"/>
    <mergeCell ref="L111:M111"/>
    <mergeCell ref="N111:O111"/>
    <mergeCell ref="A105:E105"/>
    <mergeCell ref="A106:E106"/>
    <mergeCell ref="A107:E107"/>
    <mergeCell ref="A108:E108"/>
    <mergeCell ref="F110:G110"/>
    <mergeCell ref="H110:K110"/>
    <mergeCell ref="F112:G112"/>
    <mergeCell ref="H112:I112"/>
    <mergeCell ref="J112:K112"/>
    <mergeCell ref="L112:M112"/>
    <mergeCell ref="N112:O112"/>
    <mergeCell ref="F113:G113"/>
    <mergeCell ref="H113:I113"/>
    <mergeCell ref="J113:K113"/>
    <mergeCell ref="L113:M113"/>
    <mergeCell ref="N113:O113"/>
    <mergeCell ref="F114:G114"/>
    <mergeCell ref="H114:I114"/>
    <mergeCell ref="J114:K114"/>
    <mergeCell ref="L114:M114"/>
    <mergeCell ref="N114:O114"/>
    <mergeCell ref="F115:G115"/>
    <mergeCell ref="H115:I115"/>
    <mergeCell ref="J115:K115"/>
    <mergeCell ref="L115:M115"/>
    <mergeCell ref="N115:O115"/>
    <mergeCell ref="L119:M119"/>
    <mergeCell ref="N119:O119"/>
    <mergeCell ref="F116:G116"/>
    <mergeCell ref="H116:I116"/>
    <mergeCell ref="J116:K116"/>
    <mergeCell ref="L116:M116"/>
    <mergeCell ref="N116:O116"/>
    <mergeCell ref="F117:G117"/>
    <mergeCell ref="H117:I117"/>
    <mergeCell ref="J117:K117"/>
    <mergeCell ref="L117:M117"/>
    <mergeCell ref="N117:O117"/>
    <mergeCell ref="F122:G122"/>
    <mergeCell ref="H122:I122"/>
    <mergeCell ref="J122:K122"/>
    <mergeCell ref="L122:M122"/>
    <mergeCell ref="N122:O122"/>
    <mergeCell ref="A63:D63"/>
    <mergeCell ref="F120:G120"/>
    <mergeCell ref="H120:I120"/>
    <mergeCell ref="J120:K120"/>
    <mergeCell ref="L120:M120"/>
    <mergeCell ref="N120:O120"/>
    <mergeCell ref="F121:G121"/>
    <mergeCell ref="H121:I121"/>
    <mergeCell ref="J121:K121"/>
    <mergeCell ref="L121:M121"/>
    <mergeCell ref="N121:O121"/>
    <mergeCell ref="F118:G118"/>
    <mergeCell ref="H118:I118"/>
    <mergeCell ref="J118:K118"/>
    <mergeCell ref="L118:M118"/>
    <mergeCell ref="N118:O118"/>
    <mergeCell ref="F119:G119"/>
    <mergeCell ref="H119:I119"/>
    <mergeCell ref="J119:K119"/>
    <mergeCell ref="A60:B60"/>
    <mergeCell ref="C60:D60"/>
    <mergeCell ref="A62:D62"/>
    <mergeCell ref="A61:B61"/>
    <mergeCell ref="C61:D61"/>
    <mergeCell ref="C45:D45"/>
    <mergeCell ref="C47:D47"/>
    <mergeCell ref="A46:B46"/>
    <mergeCell ref="C46:D46"/>
    <mergeCell ref="A52:B52"/>
    <mergeCell ref="C52:D52"/>
    <mergeCell ref="A53:B53"/>
    <mergeCell ref="C53:D53"/>
    <mergeCell ref="A54:B54"/>
    <mergeCell ref="C54:D54"/>
    <mergeCell ref="A55:B55"/>
    <mergeCell ref="C48:D48"/>
    <mergeCell ref="C49:D49"/>
    <mergeCell ref="A48:B48"/>
    <mergeCell ref="A49:B49"/>
    <mergeCell ref="A50:B50"/>
    <mergeCell ref="C50:D50"/>
    <mergeCell ref="A51:B51"/>
    <mergeCell ref="C51:D51"/>
  </mergeCells>
  <phoneticPr fontId="4" type="noConversion"/>
  <conditionalFormatting sqref="E45:E46">
    <cfRule type="uniqueValues" dxfId="0" priority="1"/>
  </conditionalFormatting>
  <hyperlinks>
    <hyperlink ref="F9" r:id="rId1" xr:uid="{ECA82682-4351-4FC7-8A64-D0815A68CE2A}"/>
  </hyperlinks>
  <pageMargins left="0.23622047244094488" right="0.11811023622047244" top="0.47244094488188976" bottom="0.47244094488188976" header="0.31496062992125984" footer="0.31496062992125984"/>
  <pageSetup paperSize="9" scale="47" orientation="landscape" r:id="rId2"/>
  <headerFooter alignWithMargins="0"/>
  <rowBreaks count="1" manualBreakCount="1">
    <brk id="74" max="1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332842-E99A-419C-B497-C77B1AD6ECC0}">
  <sheetPr>
    <pageSetUpPr fitToPage="1"/>
  </sheetPr>
  <dimension ref="A1:G16"/>
  <sheetViews>
    <sheetView zoomScale="55" zoomScaleNormal="55" workbookViewId="0">
      <selection activeCell="E7" sqref="E7"/>
    </sheetView>
  </sheetViews>
  <sheetFormatPr defaultColWidth="7.9375" defaultRowHeight="16.149999999999999"/>
  <cols>
    <col min="1" max="1" width="14" style="106" customWidth="1"/>
    <col min="2" max="2" width="25.9375" style="106" customWidth="1"/>
    <col min="3" max="3" width="25.64453125" style="106" customWidth="1"/>
    <col min="4" max="4" width="10.41015625" style="106" bestFit="1" customWidth="1"/>
    <col min="5" max="5" width="119" style="91" customWidth="1"/>
    <col min="6" max="6" width="12.1171875" style="106" customWidth="1"/>
    <col min="7" max="7" width="39.64453125" style="91" bestFit="1" customWidth="1"/>
    <col min="8" max="16384" width="7.9375" style="91"/>
  </cols>
  <sheetData>
    <row r="1" spans="1:7" s="109" customFormat="1" ht="20.25">
      <c r="A1" s="288" t="s">
        <v>184</v>
      </c>
      <c r="B1" s="289"/>
      <c r="C1" s="289"/>
      <c r="D1" s="289"/>
      <c r="E1" s="289"/>
      <c r="F1" s="289"/>
      <c r="G1" s="290"/>
    </row>
    <row r="2" spans="1:7" s="109" customFormat="1" ht="19.149999999999999">
      <c r="A2" s="110" t="s">
        <v>0</v>
      </c>
      <c r="B2" s="111" t="s">
        <v>134</v>
      </c>
      <c r="C2" s="112" t="s">
        <v>136</v>
      </c>
      <c r="D2" s="112" t="s">
        <v>183</v>
      </c>
      <c r="E2" s="111" t="s">
        <v>135</v>
      </c>
      <c r="F2" s="112" t="s">
        <v>186</v>
      </c>
      <c r="G2" s="113" t="s">
        <v>139</v>
      </c>
    </row>
    <row r="3" spans="1:7" s="96" customFormat="1" ht="96.75">
      <c r="A3" s="92">
        <v>45420</v>
      </c>
      <c r="B3" s="93" t="s">
        <v>138</v>
      </c>
      <c r="C3" s="93" t="s">
        <v>137</v>
      </c>
      <c r="D3" s="108">
        <v>0.46875</v>
      </c>
      <c r="E3" s="95" t="s">
        <v>143</v>
      </c>
      <c r="F3" s="93">
        <v>3</v>
      </c>
      <c r="G3" s="93" t="s">
        <v>140</v>
      </c>
    </row>
    <row r="4" spans="1:7" s="96" customFormat="1" ht="64.5">
      <c r="A4" s="92">
        <v>45421</v>
      </c>
      <c r="B4" s="93" t="s">
        <v>138</v>
      </c>
      <c r="C4" s="93" t="s">
        <v>137</v>
      </c>
      <c r="D4" s="108">
        <v>0.3125</v>
      </c>
      <c r="E4" s="95" t="s">
        <v>141</v>
      </c>
      <c r="F4" s="93">
        <v>3</v>
      </c>
      <c r="G4" s="93" t="s">
        <v>140</v>
      </c>
    </row>
    <row r="5" spans="1:7" s="96" customFormat="1">
      <c r="A5" s="97" t="s">
        <v>185</v>
      </c>
      <c r="B5" s="107" t="s">
        <v>142</v>
      </c>
      <c r="C5" s="92"/>
      <c r="D5" s="93"/>
      <c r="E5" s="94"/>
      <c r="F5" s="93"/>
      <c r="G5" s="94"/>
    </row>
    <row r="6" spans="1:7" s="96" customFormat="1" ht="64.5">
      <c r="A6" s="98" t="s">
        <v>144</v>
      </c>
      <c r="B6" s="99" t="s">
        <v>145</v>
      </c>
      <c r="C6" s="105" t="s">
        <v>146</v>
      </c>
      <c r="D6" s="115" t="s">
        <v>147</v>
      </c>
      <c r="E6" s="100" t="s">
        <v>148</v>
      </c>
      <c r="F6" s="116">
        <v>2</v>
      </c>
      <c r="G6" s="100" t="s">
        <v>149</v>
      </c>
    </row>
    <row r="7" spans="1:7" s="96" customFormat="1" ht="145.15">
      <c r="A7" s="98" t="s">
        <v>150</v>
      </c>
      <c r="B7" s="99" t="s">
        <v>145</v>
      </c>
      <c r="C7" s="100" t="s">
        <v>151</v>
      </c>
      <c r="D7" s="115" t="s">
        <v>152</v>
      </c>
      <c r="E7" s="100" t="s">
        <v>153</v>
      </c>
      <c r="F7" s="116" t="s">
        <v>154</v>
      </c>
      <c r="G7" s="100" t="s">
        <v>155</v>
      </c>
    </row>
    <row r="8" spans="1:7" s="96" customFormat="1" ht="64.5">
      <c r="A8" s="98" t="s">
        <v>156</v>
      </c>
      <c r="B8" s="101" t="s">
        <v>157</v>
      </c>
      <c r="C8" s="105" t="s">
        <v>158</v>
      </c>
      <c r="D8" s="115"/>
      <c r="E8" s="100" t="s">
        <v>159</v>
      </c>
      <c r="F8" s="116">
        <v>9</v>
      </c>
      <c r="G8" s="100" t="s">
        <v>160</v>
      </c>
    </row>
    <row r="9" spans="1:7" s="96" customFormat="1" ht="80.650000000000006">
      <c r="A9" s="102" t="s">
        <v>156</v>
      </c>
      <c r="B9" s="103" t="s">
        <v>161</v>
      </c>
      <c r="C9" s="104" t="s">
        <v>162</v>
      </c>
      <c r="D9" s="117" t="s">
        <v>163</v>
      </c>
      <c r="E9" s="104" t="s">
        <v>164</v>
      </c>
      <c r="F9" s="118">
        <v>1</v>
      </c>
      <c r="G9" s="104" t="s">
        <v>165</v>
      </c>
    </row>
    <row r="10" spans="1:7" s="96" customFormat="1" ht="64.5">
      <c r="A10" s="102" t="s">
        <v>166</v>
      </c>
      <c r="B10" s="103" t="s">
        <v>161</v>
      </c>
      <c r="C10" s="104" t="s">
        <v>162</v>
      </c>
      <c r="D10" s="117"/>
      <c r="E10" s="104" t="s">
        <v>203</v>
      </c>
      <c r="F10" s="118">
        <v>1</v>
      </c>
      <c r="G10" s="104" t="s">
        <v>165</v>
      </c>
    </row>
    <row r="11" spans="1:7" s="96" customFormat="1" ht="64.5">
      <c r="A11" s="98" t="s">
        <v>166</v>
      </c>
      <c r="B11" s="101" t="s">
        <v>157</v>
      </c>
      <c r="C11" s="105" t="s">
        <v>158</v>
      </c>
      <c r="D11" s="117"/>
      <c r="E11" s="100" t="s">
        <v>159</v>
      </c>
      <c r="F11" s="116">
        <v>9</v>
      </c>
      <c r="G11" s="100" t="s">
        <v>160</v>
      </c>
    </row>
    <row r="12" spans="1:7" s="96" customFormat="1" ht="112.9">
      <c r="A12" s="98" t="s">
        <v>167</v>
      </c>
      <c r="B12" s="101" t="s">
        <v>187</v>
      </c>
      <c r="C12" s="116" t="s">
        <v>187</v>
      </c>
      <c r="D12" s="117" t="s">
        <v>168</v>
      </c>
      <c r="E12" s="100" t="s">
        <v>188</v>
      </c>
      <c r="F12" s="116" t="s">
        <v>169</v>
      </c>
      <c r="G12" s="104" t="s">
        <v>189</v>
      </c>
    </row>
    <row r="13" spans="1:7" s="96" customFormat="1" ht="129">
      <c r="A13" s="98" t="s">
        <v>170</v>
      </c>
      <c r="B13" s="101" t="s">
        <v>190</v>
      </c>
      <c r="C13" s="116" t="s">
        <v>191</v>
      </c>
      <c r="D13" s="115" t="s">
        <v>192</v>
      </c>
      <c r="E13" s="100" t="s">
        <v>193</v>
      </c>
      <c r="F13" s="116" t="s">
        <v>171</v>
      </c>
      <c r="G13" s="104" t="s">
        <v>194</v>
      </c>
    </row>
    <row r="14" spans="1:7" s="96" customFormat="1" ht="112.9">
      <c r="A14" s="98" t="s">
        <v>172</v>
      </c>
      <c r="B14" s="101" t="s">
        <v>173</v>
      </c>
      <c r="C14" s="116" t="s">
        <v>173</v>
      </c>
      <c r="D14" s="115" t="s">
        <v>174</v>
      </c>
      <c r="E14" s="100" t="s">
        <v>175</v>
      </c>
      <c r="F14" s="116" t="s">
        <v>176</v>
      </c>
      <c r="G14" s="100" t="s">
        <v>177</v>
      </c>
    </row>
    <row r="15" spans="1:7" s="96" customFormat="1">
      <c r="A15" s="98" t="s">
        <v>178</v>
      </c>
      <c r="B15" s="99" t="s">
        <v>179</v>
      </c>
      <c r="C15" s="105" t="s">
        <v>180</v>
      </c>
      <c r="D15" s="119"/>
      <c r="E15" s="100"/>
      <c r="F15" s="100"/>
      <c r="G15" s="105"/>
    </row>
    <row r="16" spans="1:7" s="96" customFormat="1">
      <c r="A16" s="98"/>
      <c r="B16" s="99" t="s">
        <v>181</v>
      </c>
      <c r="C16" s="105" t="s">
        <v>182</v>
      </c>
      <c r="D16" s="119"/>
      <c r="E16" s="100"/>
      <c r="F16" s="100"/>
      <c r="G16" s="105"/>
    </row>
  </sheetData>
  <mergeCells count="1">
    <mergeCell ref="A1:G1"/>
  </mergeCells>
  <phoneticPr fontId="4" type="noConversion"/>
  <pageMargins left="0.25" right="0.25" top="0.75" bottom="0.75" header="0.3" footer="0.3"/>
  <pageSetup paperSize="9" scale="8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报价</vt:lpstr>
      <vt:lpstr>用车明细</vt:lpstr>
      <vt:lpstr>报价!Print_Area</vt:lpstr>
      <vt:lpstr>用车明细!Print_Area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Sisi Wang</dc:creator>
  <cp:lastModifiedBy>凤雨 王</cp:lastModifiedBy>
  <cp:lastPrinted>2024-02-21T06:43:51Z</cp:lastPrinted>
  <dcterms:created xsi:type="dcterms:W3CDTF">2023-03-28T18:17:00Z</dcterms:created>
  <dcterms:modified xsi:type="dcterms:W3CDTF">2024-05-10T05:55:21Z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2052-4.6.1.7467</vt:lpwstr>
  </property>
  <property fmtid="{D5CDD505-2E9C-101B-9397-08002B2CF9AE}" pid="3" name="ICV">
    <vt:lpwstr>1DC30BB09C3A0220E81D3F652849C02E</vt:lpwstr>
  </property>
</Properties>
</file>