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<sst xmlns="http://schemas.openxmlformats.org/spreadsheetml/2006/main" count="91" uniqueCount="84">
  <si>
    <t>【借款报销单】</t>
  </si>
  <si>
    <t>团号：HMOA-230718-ZJT877</t>
  </si>
  <si>
    <t>会议日期：2023年7月19-23日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</si>
  <si>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</si>
  <si>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</si>
  <si>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</si>
  <si>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</si>
  <si>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</si>
  <si>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</si>
  <si>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</si>
  <si>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</si>
  <si>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</si>
  <si>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</si>
  <si>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</si>
  <si>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</si>
  <si>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</si>
  <si>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</si>
  <si>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</si>
  <si>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</si>
  <si>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</si>
  <si>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</si>
  <si>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</si>
  <si>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</si>
  <si>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</si>
  <si>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</si>
  <si>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商务套餐(共计374份）</t>
  </si>
  <si>
    <t>需提供刷卡联、菜单（小票）</t>
  </si>
  <si>
    <t>活动餐费合计</t>
  </si>
  <si>
    <t>现地采买费用</t>
  </si>
  <si>
    <t>防暑用品</t>
  </si>
  <si>
    <t>尽量提供可用的原始发票，发票项目不可用的，且开票需要加收税点的可以不提供原始发票。网上交易均需提供交易截图。</t>
  </si>
  <si>
    <t>黄金（客户指定）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</si>
  <si>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</si>
  <si>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</si>
  <si>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</si>
  <si>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</si>
  <si>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</si>
  <si>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手举牌制作+运输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</si>
  <si>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</si>
  <si>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</si>
  <si>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</si>
  <si>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</si>
  <si>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</si>
  <si>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</si>
  <si>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</si>
  <si>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份</t>
  </si>
  <si>
    <t>其他</t>
  </si>
  <si>
    <t>保险（54人嘉宾4天保险+7人主播3天保险）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</si>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</sst>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topLeftCell="A49" workbookViewId="0">
      <selection activeCell="J56" sqref="J56"/>
    </sheetView>
  </sheetViews>
  <sheetFormatPr defaultColWidth="9" defaultRowHeight="21" customHeight="1"/>
  <cols>
    <col min="1" max="1" width="9" style="49"/>
    <col min="2" max="2" width="16.75" customWidth="1"/>
    <col min="3" max="3" width="13.1111111111111" style="50"/>
    <col min="5" max="5" width="13.6666666666667" customWidth="1"/>
    <col min="6" max="6" width="13.1111111111111"/>
    <col min="8" max="8" width="13.1111111111111"/>
    <col min="9" max="9" width="38.6666666666667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>
        <v>0</v>
      </c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>
        <v>0</v>
      </c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>
        <v>0</v>
      </c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24000</v>
      </c>
      <c r="D22" s="62">
        <v>1</v>
      </c>
      <c r="E22" s="61">
        <f t="shared" si="2"/>
        <v>24000</v>
      </c>
      <c r="F22" s="61">
        <f>374*80+224.4</f>
        <v>30144.4</v>
      </c>
      <c r="G22" s="61">
        <v>0</v>
      </c>
      <c r="H22" s="61">
        <f>F22+G22</f>
        <v>30144.4</v>
      </c>
      <c r="I22" s="82" t="s">
        <v>25</v>
      </c>
      <c r="J22" s="87" t="s">
        <v>26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27</v>
      </c>
      <c r="C24" s="65">
        <f>SUM(C22)</f>
        <v>24000</v>
      </c>
      <c r="D24" s="65">
        <f t="shared" ref="D24:E24" si="6">SUM(D22)</f>
        <v>1</v>
      </c>
      <c r="E24" s="65">
        <f t="shared" si="6"/>
        <v>24000</v>
      </c>
      <c r="F24" s="65">
        <f>SUM(F22:F23)</f>
        <v>30144.4</v>
      </c>
      <c r="G24" s="65">
        <f t="shared" ref="G24:H24" si="7">SUM(G22:G23)</f>
        <v>0</v>
      </c>
      <c r="H24" s="65">
        <f t="shared" si="7"/>
        <v>30144.4</v>
      </c>
      <c r="I24" s="85"/>
      <c r="J24" s="89"/>
    </row>
    <row r="25" customHeight="1" spans="1:10">
      <c r="A25" s="66">
        <v>5</v>
      </c>
      <c r="B25" s="67" t="s">
        <v>28</v>
      </c>
      <c r="C25" s="68">
        <v>2000</v>
      </c>
      <c r="D25" s="66">
        <v>1</v>
      </c>
      <c r="E25" s="68">
        <f t="shared" si="2"/>
        <v>2000</v>
      </c>
      <c r="F25" s="61">
        <f>608+184+191+177.9</f>
        <v>1160.9</v>
      </c>
      <c r="G25" s="61">
        <v>0</v>
      </c>
      <c r="H25" s="61">
        <f>F25+G25</f>
        <v>1160.9</v>
      </c>
      <c r="I25" s="82" t="s">
        <v>29</v>
      </c>
      <c r="J25" s="83" t="s">
        <v>30</v>
      </c>
    </row>
    <row r="26" customHeight="1" spans="1:10">
      <c r="A26" s="69"/>
      <c r="B26" s="70"/>
      <c r="C26" s="71"/>
      <c r="D26" s="69"/>
      <c r="E26" s="71"/>
      <c r="F26" s="61">
        <f>496.5*2</f>
        <v>993</v>
      </c>
      <c r="G26" s="61">
        <v>0</v>
      </c>
      <c r="H26" s="61">
        <f t="shared" ref="H26" si="8">F26+G26</f>
        <v>993</v>
      </c>
      <c r="I26" s="82" t="s">
        <v>31</v>
      </c>
      <c r="J26" s="84"/>
    </row>
    <row r="27" s="48" customFormat="1" customHeight="1" spans="1:10">
      <c r="A27" s="63"/>
      <c r="B27" s="64" t="s">
        <v>32</v>
      </c>
      <c r="C27" s="65">
        <f>SUM(C25)</f>
        <v>2000</v>
      </c>
      <c r="D27" s="65">
        <f t="shared" ref="D27:E27" si="9">SUM(D25)</f>
        <v>1</v>
      </c>
      <c r="E27" s="65">
        <f t="shared" si="9"/>
        <v>2000</v>
      </c>
      <c r="F27" s="65">
        <f>SUM(F25:F26)</f>
        <v>2153.9</v>
      </c>
      <c r="G27" s="65">
        <f>SUM(G25:G26)</f>
        <v>0</v>
      </c>
      <c r="H27" s="65">
        <f t="shared" ref="H27" si="10">SUM(H25:H26)</f>
        <v>2153.9</v>
      </c>
      <c r="I27" s="85"/>
      <c r="J27" s="86"/>
    </row>
    <row r="28" customHeight="1" spans="1:10">
      <c r="A28" s="59">
        <v>6</v>
      </c>
      <c r="B28" s="60" t="s">
        <v>33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34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35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5"/>
      <c r="J32" s="89"/>
    </row>
    <row r="33" customHeight="1" spans="1:10">
      <c r="A33" s="59">
        <v>7</v>
      </c>
      <c r="B33" s="60" t="s">
        <v>36</v>
      </c>
      <c r="C33" s="61">
        <v>0</v>
      </c>
      <c r="D33" s="62"/>
      <c r="E33" s="61">
        <f t="shared" si="2"/>
        <v>0</v>
      </c>
      <c r="F33" s="61">
        <v>308</v>
      </c>
      <c r="G33" s="61">
        <v>0</v>
      </c>
      <c r="H33" s="61">
        <f t="shared" si="0"/>
        <v>308</v>
      </c>
      <c r="I33" s="82" t="s">
        <v>37</v>
      </c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38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308</v>
      </c>
      <c r="G37" s="65">
        <f t="shared" ref="G37:H37" si="14">SUM(G33:G36)</f>
        <v>0</v>
      </c>
      <c r="H37" s="65">
        <f t="shared" si="14"/>
        <v>308</v>
      </c>
      <c r="I37" s="85"/>
      <c r="J37" s="92"/>
    </row>
    <row r="38" customHeight="1" spans="1:10">
      <c r="A38" s="59">
        <v>8</v>
      </c>
      <c r="B38" s="60" t="s">
        <v>39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40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41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5"/>
      <c r="J40" s="89"/>
    </row>
    <row r="41" customHeight="1" spans="1:10">
      <c r="A41" s="59">
        <v>9</v>
      </c>
      <c r="B41" s="60" t="s">
        <v>42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43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44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5"/>
      <c r="J44" s="86"/>
    </row>
    <row r="45" customHeight="1" spans="1:10">
      <c r="A45" s="66" t="s">
        <v>45</v>
      </c>
      <c r="B45" s="60" t="s">
        <v>46</v>
      </c>
      <c r="C45" s="61">
        <v>15000</v>
      </c>
      <c r="D45" s="62">
        <v>1</v>
      </c>
      <c r="E45" s="61">
        <f t="shared" si="2"/>
        <v>15000</v>
      </c>
      <c r="F45" s="61">
        <f>15120+1890</f>
        <v>17010</v>
      </c>
      <c r="G45" s="61">
        <v>0</v>
      </c>
      <c r="H45" s="61">
        <f>F45+G45</f>
        <v>17010</v>
      </c>
      <c r="I45" s="82" t="s">
        <v>47</v>
      </c>
      <c r="J45" s="90"/>
    </row>
    <row r="46" customHeight="1" spans="1:10">
      <c r="A46" s="72"/>
      <c r="B46" s="60"/>
      <c r="C46" s="61"/>
      <c r="D46" s="62"/>
      <c r="E46" s="61"/>
      <c r="F46" s="61">
        <f>46+12</f>
        <v>58</v>
      </c>
      <c r="G46" s="61">
        <v>15</v>
      </c>
      <c r="H46" s="61">
        <f>F46+G46</f>
        <v>73</v>
      </c>
      <c r="I46" s="82" t="s">
        <v>48</v>
      </c>
      <c r="J46" s="91"/>
    </row>
    <row r="47" customHeight="1" spans="1:10">
      <c r="A47" s="69"/>
      <c r="B47" s="60"/>
      <c r="C47" s="61"/>
      <c r="D47" s="62"/>
      <c r="E47" s="61"/>
      <c r="F47" s="61">
        <v>0</v>
      </c>
      <c r="G47" s="61">
        <v>0</v>
      </c>
      <c r="H47" s="61">
        <f>F47+G47</f>
        <v>0</v>
      </c>
      <c r="I47" s="82"/>
      <c r="J47" s="91"/>
    </row>
    <row r="48" s="48" customFormat="1" customHeight="1" spans="1:10">
      <c r="A48" s="63"/>
      <c r="B48" s="64" t="s">
        <v>49</v>
      </c>
      <c r="C48" s="65">
        <f>SUM(C45)</f>
        <v>15000</v>
      </c>
      <c r="D48" s="65">
        <f t="shared" ref="D48:E48" si="19">SUM(D45)</f>
        <v>1</v>
      </c>
      <c r="E48" s="65">
        <f t="shared" si="19"/>
        <v>15000</v>
      </c>
      <c r="F48" s="65">
        <f>SUM(F45:F47)</f>
        <v>17068</v>
      </c>
      <c r="G48" s="65">
        <f>SUM(G45:G47)</f>
        <v>15</v>
      </c>
      <c r="H48" s="65">
        <f>SUM(H45:H47)</f>
        <v>17083</v>
      </c>
      <c r="I48" s="85"/>
      <c r="J48" s="92"/>
    </row>
    <row r="49" customHeight="1" spans="1:10">
      <c r="A49" s="63"/>
      <c r="B49" s="64" t="s">
        <v>50</v>
      </c>
      <c r="C49" s="65">
        <f>SUM(C48,C44,C40,C37,C32,C27,C24,C21,C16,C13)</f>
        <v>41000</v>
      </c>
      <c r="D49" s="65">
        <f t="shared" ref="D49:H49" si="20">SUM(D48,D44,D40,D37,D32,D27,D24,D21,D16,D13)</f>
        <v>3</v>
      </c>
      <c r="E49" s="65">
        <f t="shared" si="20"/>
        <v>41000</v>
      </c>
      <c r="F49" s="65">
        <f t="shared" si="20"/>
        <v>49674.3</v>
      </c>
      <c r="G49" s="65">
        <f t="shared" si="20"/>
        <v>15</v>
      </c>
      <c r="H49" s="65">
        <f t="shared" si="20"/>
        <v>49689.3</v>
      </c>
      <c r="I49" s="85"/>
      <c r="J49" s="93"/>
    </row>
    <row r="53" customHeight="1" spans="1:9">
      <c r="A53" s="73" t="s">
        <v>51</v>
      </c>
      <c r="B53" s="74"/>
      <c r="C53" s="75" t="s">
        <v>52</v>
      </c>
      <c r="D53" s="75"/>
      <c r="E53" s="75" t="s">
        <v>53</v>
      </c>
      <c r="F53" s="75"/>
      <c r="G53" s="75" t="s">
        <v>54</v>
      </c>
      <c r="H53" s="75"/>
      <c r="I53" s="94" t="s">
        <v>55</v>
      </c>
    </row>
    <row r="54" customHeight="1" spans="1:9">
      <c r="A54" s="76">
        <f>E49</f>
        <v>41000</v>
      </c>
      <c r="B54" s="77"/>
      <c r="C54" s="77">
        <f>H49</f>
        <v>49689.3</v>
      </c>
      <c r="D54" s="77"/>
      <c r="E54" s="77">
        <f>F49</f>
        <v>49674.3</v>
      </c>
      <c r="F54" s="77"/>
      <c r="G54" s="77">
        <f>G49</f>
        <v>15</v>
      </c>
      <c r="H54" s="77"/>
      <c r="I54" s="95">
        <f>A54-C54</f>
        <v>-8689.3</v>
      </c>
    </row>
    <row r="56" customHeight="1" spans="1:9">
      <c r="A56" s="78" t="s">
        <v>56</v>
      </c>
      <c r="B56" s="79"/>
      <c r="C56" s="80" t="s">
        <v>57</v>
      </c>
      <c r="D56" s="78"/>
      <c r="E56" s="78" t="s">
        <v>58</v>
      </c>
      <c r="F56" s="78"/>
      <c r="G56" s="78" t="s">
        <v>59</v>
      </c>
      <c r="H56" s="78"/>
      <c r="I56" s="79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workbookViewId="0">
      <selection activeCell="L7" sqref="L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61</v>
      </c>
      <c r="E5" s="6"/>
      <c r="F5" s="7"/>
      <c r="G5" s="7"/>
      <c r="H5" s="6" t="s">
        <v>62</v>
      </c>
      <c r="I5" s="5"/>
      <c r="J5" s="7"/>
      <c r="K5" s="34"/>
    </row>
    <row r="6" ht="20.1" customHeight="1" spans="2:11">
      <c r="B6" s="8"/>
      <c r="C6" s="9"/>
      <c r="D6" s="10" t="s">
        <v>63</v>
      </c>
      <c r="E6" s="10"/>
      <c r="F6" s="11"/>
      <c r="G6" s="11"/>
      <c r="H6" s="10" t="s">
        <v>64</v>
      </c>
      <c r="I6" s="9"/>
      <c r="J6" s="11"/>
      <c r="K6" s="35"/>
    </row>
    <row r="7" ht="20.1" customHeight="1" spans="2:11">
      <c r="B7" s="8"/>
      <c r="C7" s="9"/>
      <c r="D7" s="10" t="s">
        <v>65</v>
      </c>
      <c r="E7" s="10"/>
      <c r="F7" s="12"/>
      <c r="G7" s="11"/>
      <c r="H7" s="10" t="s">
        <v>66</v>
      </c>
      <c r="I7" s="36"/>
      <c r="J7" s="12"/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37"/>
      <c r="J8" s="16"/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39"/>
      <c r="J11" s="40"/>
      <c r="K11" s="41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/>
      <c r="H12" s="26"/>
      <c r="I12" s="39">
        <v>0</v>
      </c>
      <c r="J12" s="40"/>
      <c r="K12" s="42"/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39"/>
      <c r="J13" s="40"/>
      <c r="K13" s="41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/>
      <c r="H14" s="26"/>
      <c r="I14" s="39">
        <v>0</v>
      </c>
      <c r="J14" s="40"/>
      <c r="K14" s="42"/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50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57</v>
      </c>
      <c r="G23" s="17" t="s">
        <v>83</v>
      </c>
      <c r="H23" s="17"/>
      <c r="I23" s="17"/>
      <c r="J23" s="17" t="s">
        <v>59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2023-08-01T06:34:54Z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DA7E3574BB2D47FFA6A81F0E06328533_13</vt:lpwstr>
  </property>
</Properties>
</file>