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008/Desktop/2024工作文档/亚马逊云科技2024中国峰会/29日晚宴/结算/"/>
    </mc:Choice>
  </mc:AlternateContent>
  <xr:revisionPtr revIDLastSave="0" documentId="13_ncr:1_{9620DC3C-B759-224D-ADC0-6AA59873569C}" xr6:coauthVersionLast="47" xr6:coauthVersionMax="47" xr10:uidLastSave="{00000000-0000-0000-0000-000000000000}"/>
  <bookViews>
    <workbookView xWindow="8360" yWindow="3360" windowWidth="30280" windowHeight="17800" activeTab="1" xr2:uid="{00000000-000D-0000-FFFF-FFFF00000000}"/>
  </bookViews>
  <sheets>
    <sheet name="Summary" sheetId="2" r:id="rId1"/>
    <sheet name="康辉集团北京国际会议展览有限公司" sheetId="1" r:id="rId2"/>
  </sheets>
  <definedNames>
    <definedName name="_xlnm._FilterDatabase" localSheetId="1" hidden="1">康辉集团北京国际会议展览有限公司!$A$1:$K$16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C8" i="2"/>
  <c r="J8" i="1"/>
  <c r="J9" i="1"/>
  <c r="J10" i="1"/>
  <c r="J11" i="1"/>
  <c r="J12" i="1"/>
  <c r="J15" i="1" s="1"/>
  <c r="J16" i="1" s="1"/>
  <c r="J17" i="1" s="1"/>
  <c r="J13" i="1"/>
  <c r="J14" i="1"/>
  <c r="H14" i="1"/>
  <c r="G13" i="1"/>
  <c r="G12" i="1"/>
  <c r="G11" i="1"/>
  <c r="G10" i="1"/>
  <c r="G9" i="1"/>
  <c r="G8" i="1"/>
  <c r="G7" i="1"/>
  <c r="E15" i="1" l="1"/>
  <c r="G15" i="1" s="1"/>
  <c r="G16" i="1" s="1"/>
  <c r="J7" i="1"/>
  <c r="G17" i="1" l="1"/>
  <c r="G18" i="1" s="1"/>
  <c r="C3" i="2"/>
  <c r="C5" i="2"/>
  <c r="C6" i="2"/>
  <c r="C2" i="2" l="1"/>
  <c r="C4" i="2" l="1"/>
  <c r="C7" i="2" s="1"/>
  <c r="C9" i="2" l="1"/>
  <c r="C10" i="2" s="1"/>
  <c r="J18" i="1"/>
  <c r="C11" i="2" l="1"/>
  <c r="C12" i="2" s="1"/>
</calcChain>
</file>

<file path=xl/sharedStrings.xml><?xml version="1.0" encoding="utf-8"?>
<sst xmlns="http://schemas.openxmlformats.org/spreadsheetml/2006/main" count="74" uniqueCount="53">
  <si>
    <t>单价(人民币)</t>
    <phoneticPr fontId="2" type="noConversion"/>
  </si>
  <si>
    <t>单位</t>
    <phoneticPr fontId="2" type="noConversion"/>
  </si>
  <si>
    <t>个</t>
    <phoneticPr fontId="2" type="noConversion"/>
  </si>
  <si>
    <t>类别</t>
    <phoneticPr fontId="2" type="noConversion"/>
  </si>
  <si>
    <t>描述及规格、品牌</t>
    <phoneticPr fontId="2" type="noConversion"/>
  </si>
  <si>
    <t>数量</t>
    <phoneticPr fontId="2" type="noConversion"/>
  </si>
  <si>
    <t>合计</t>
    <phoneticPr fontId="2" type="noConversion"/>
  </si>
  <si>
    <t>增值税（6%）</t>
    <phoneticPr fontId="2" type="noConversion"/>
  </si>
  <si>
    <t>含税总计（人民币）</t>
    <phoneticPr fontId="2" type="noConversion"/>
  </si>
  <si>
    <t>不含税总计（人民币）</t>
    <phoneticPr fontId="2" type="noConversion"/>
  </si>
  <si>
    <t>*不适用的项目请在数量那列填写0，不要自行删除</t>
    <phoneticPr fontId="2" type="noConversion"/>
  </si>
  <si>
    <t>活动名称：</t>
    <phoneticPr fontId="2" type="noConversion"/>
  </si>
  <si>
    <t>亚马逊云科技报价模板—Event Logistics Quotation Template</t>
    <phoneticPr fontId="2" type="noConversion"/>
  </si>
  <si>
    <t>项</t>
    <phoneticPr fontId="2" type="noConversion"/>
  </si>
  <si>
    <t>服务费，请提供百分比</t>
    <phoneticPr fontId="2" type="noConversion"/>
  </si>
  <si>
    <t>*Proof of Execution，付款时提交的证明文件</t>
    <phoneticPr fontId="2" type="noConversion"/>
  </si>
  <si>
    <t>请填写黄色部分</t>
    <phoneticPr fontId="2" type="noConversion"/>
  </si>
  <si>
    <t>Item</t>
    <phoneticPr fontId="2" type="noConversion"/>
  </si>
  <si>
    <t>小计</t>
    <phoneticPr fontId="2" type="noConversion"/>
  </si>
  <si>
    <t>服务费</t>
    <phoneticPr fontId="2" type="noConversion"/>
  </si>
  <si>
    <t>Total before tax</t>
    <phoneticPr fontId="2" type="noConversion"/>
  </si>
  <si>
    <t>Tax</t>
    <phoneticPr fontId="2" type="noConversion"/>
  </si>
  <si>
    <t>Total</t>
    <phoneticPr fontId="2" type="noConversion"/>
  </si>
  <si>
    <t>*如有未能含入已列出细项，请在表格最后39-41自行加行提供报价明细</t>
    <phoneticPr fontId="2" type="noConversion"/>
  </si>
  <si>
    <t>康辉集团北京国际会议展览有限公司</t>
    <phoneticPr fontId="2" type="noConversion"/>
  </si>
  <si>
    <t>装饰</t>
    <phoneticPr fontId="2" type="noConversion"/>
  </si>
  <si>
    <t>鲜花</t>
    <phoneticPr fontId="2" type="noConversion"/>
  </si>
  <si>
    <t>物料</t>
    <phoneticPr fontId="2" type="noConversion"/>
  </si>
  <si>
    <t>人/次</t>
    <phoneticPr fontId="2" type="noConversion"/>
  </si>
  <si>
    <t>酒店餐饮+酒水</t>
    <phoneticPr fontId="2" type="noConversion"/>
  </si>
  <si>
    <t>第三方</t>
    <phoneticPr fontId="2" type="noConversion"/>
  </si>
  <si>
    <t>14.5cm*8.5cm</t>
    <phoneticPr fontId="2" type="noConversion"/>
  </si>
  <si>
    <t>场</t>
    <phoneticPr fontId="2" type="noConversion"/>
  </si>
  <si>
    <t>自助餐</t>
    <phoneticPr fontId="2" type="noConversion"/>
  </si>
  <si>
    <t>餐饮</t>
    <phoneticPr fontId="2" type="noConversion"/>
  </si>
  <si>
    <t>吧桌桌花</t>
    <phoneticPr fontId="2" type="noConversion"/>
  </si>
  <si>
    <t>卡座鲜花</t>
    <phoneticPr fontId="2" type="noConversion"/>
  </si>
  <si>
    <t>取餐台鲜花</t>
    <phoneticPr fontId="2" type="noConversion"/>
  </si>
  <si>
    <t>兼职</t>
    <phoneticPr fontId="2" type="noConversion"/>
  </si>
  <si>
    <t>摄影师</t>
    <phoneticPr fontId="2" type="noConversion"/>
  </si>
  <si>
    <t>指引牌&amp;车头牌</t>
    <phoneticPr fontId="2" type="noConversion"/>
  </si>
  <si>
    <t>晚宴入场散场布置</t>
    <phoneticPr fontId="2" type="noConversion"/>
  </si>
  <si>
    <t>西岸美高梅 59 SKY（5月29日晚宴）</t>
    <phoneticPr fontId="2" type="noConversion"/>
  </si>
  <si>
    <t>报价日期：2024.05.28</t>
    <phoneticPr fontId="2" type="noConversion"/>
  </si>
  <si>
    <t>2024 5.29 亚马逊云科技中国峰会VIP答谢晚宴</t>
    <phoneticPr fontId="2" type="noConversion"/>
  </si>
  <si>
    <t xml:space="preserve">鲜花 </t>
    <phoneticPr fontId="2" type="noConversion"/>
  </si>
  <si>
    <t>结算单</t>
    <phoneticPr fontId="2" type="noConversion"/>
  </si>
  <si>
    <t>报价单</t>
    <phoneticPr fontId="2" type="noConversion"/>
  </si>
  <si>
    <t>备注</t>
    <phoneticPr fontId="2" type="noConversion"/>
  </si>
  <si>
    <t>结算与报价单无差异</t>
    <phoneticPr fontId="2" type="noConversion"/>
  </si>
  <si>
    <t>餐饮服务费</t>
    <phoneticPr fontId="2" type="noConversion"/>
  </si>
  <si>
    <t>装饰、物料、第三方服务费</t>
    <phoneticPr fontId="2" type="noConversion"/>
  </si>
  <si>
    <t>餐饮费用服务费按5%收取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</si>
</sst>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6" formatCode="_ * #,##0.00_ ;_ * \-#,##0.00_ ;_ * &quot;-&quot;??_ ;_ @_ "/>
    <numFmt numFmtId="177" formatCode="0.00_);[Red]\(0.00\)"/>
    <numFmt numFmtId="178" formatCode="_ * #,##0_ ;_ * \-#,##0_ ;_ * &quot;-&quot;??_ ;_ @_ "/>
  </numFmts>
  <fonts count="19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Calibri"/>
      <family val="2"/>
    </font>
    <font>
      <b/>
      <sz val="10"/>
      <color theme="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Calibri"/>
      <family val="2"/>
    </font>
    <font>
      <b/>
      <sz val="10"/>
      <color rgb="FF0070C0"/>
      <name val="微软雅黑"/>
      <family val="2"/>
      <charset val="134"/>
    </font>
    <font>
      <sz val="11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>
      <alignment vertical="center"/>
    </xf>
    <xf numFmtId="176" fontId="3" fillId="0" borderId="1" xfId="1" applyFont="1" applyFill="1" applyBorder="1">
      <alignment vertical="center"/>
    </xf>
    <xf numFmtId="0" fontId="4" fillId="0" borderId="1" xfId="0" applyFont="1" applyBorder="1">
      <alignment vertical="center"/>
    </xf>
    <xf numFmtId="176" fontId="5" fillId="2" borderId="4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6" fontId="12" fillId="0" borderId="1" xfId="1" applyFont="1" applyBorder="1">
      <alignment vertical="center"/>
    </xf>
    <xf numFmtId="177" fontId="13" fillId="0" borderId="1" xfId="1" applyNumberFormat="1" applyFont="1" applyBorder="1">
      <alignment vertical="center"/>
    </xf>
    <xf numFmtId="0" fontId="3" fillId="4" borderId="1" xfId="0" applyFont="1" applyFill="1" applyBorder="1">
      <alignment vertical="center"/>
    </xf>
    <xf numFmtId="176" fontId="3" fillId="4" borderId="1" xfId="1" applyFont="1" applyFill="1" applyBorder="1">
      <alignment vertical="center"/>
    </xf>
    <xf numFmtId="178" fontId="3" fillId="0" borderId="1" xfId="1" applyNumberFormat="1" applyFont="1" applyFill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7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>
      <alignment vertical="center"/>
    </xf>
    <xf numFmtId="176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9" fontId="17" fillId="0" borderId="1" xfId="2" applyFont="1" applyBorder="1">
      <alignment vertical="center"/>
    </xf>
    <xf numFmtId="178" fontId="17" fillId="0" borderId="1" xfId="1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1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10" fillId="0" borderId="1" xfId="0" applyNumberFormat="1" applyFont="1" applyBorder="1">
      <alignment vertical="center"/>
    </xf>
    <xf numFmtId="43" fontId="10" fillId="0" borderId="1" xfId="0" applyNumberFormat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3DE3-CC3B-4C09-8E34-35F12E1F957F}">
  <dimension ref="B2:C12"/>
  <sheetViews>
    <sheetView workbookViewId="0">
      <selection activeCell="H11" sqref="H11"/>
    </sheetView>
  </sheetViews>
  <sheetFormatPr baseColWidth="10" defaultColWidth="8.83203125" defaultRowHeight="17"/>
  <cols>
    <col min="1" max="1" width="8.83203125" style="30"/>
    <col min="2" max="2" width="18" style="30" customWidth="1"/>
    <col min="3" max="3" width="30" style="30" customWidth="1"/>
    <col min="4" max="7" width="8.83203125" style="30"/>
    <col min="8" max="8" width="12" style="30" bestFit="1" customWidth="1"/>
    <col min="9" max="16384" width="8.83203125" style="30"/>
  </cols>
  <sheetData>
    <row r="2" spans="2:3">
      <c r="B2" s="29" t="s">
        <v>17</v>
      </c>
      <c r="C2" s="29" t="str">
        <f>康辉集团北京国际会议展览有限公司!H5</f>
        <v>结算单</v>
      </c>
    </row>
    <row r="3" spans="2:3">
      <c r="B3" s="31" t="s">
        <v>29</v>
      </c>
      <c r="C3" s="32">
        <f>SUM(康辉集团北京国际会议展览有限公司!J7:J7)</f>
        <v>162000</v>
      </c>
    </row>
    <row r="4" spans="2:3">
      <c r="B4" s="31" t="s">
        <v>25</v>
      </c>
      <c r="C4" s="32">
        <f>SUM(康辉集团北京国际会议展览有限公司!J8:J10)</f>
        <v>8100</v>
      </c>
    </row>
    <row r="5" spans="2:3">
      <c r="B5" s="31" t="s">
        <v>27</v>
      </c>
      <c r="C5" s="32">
        <f>康辉集团北京国际会议展览有限公司!J11</f>
        <v>160</v>
      </c>
    </row>
    <row r="6" spans="2:3">
      <c r="B6" s="31" t="s">
        <v>30</v>
      </c>
      <c r="C6" s="32">
        <f>SUM(康辉集团北京国际会议展览有限公司!J12:J13)</f>
        <v>5750</v>
      </c>
    </row>
    <row r="7" spans="2:3">
      <c r="B7" s="33" t="s">
        <v>18</v>
      </c>
      <c r="C7" s="32">
        <f>SUM(C3:C6)</f>
        <v>176010</v>
      </c>
    </row>
    <row r="8" spans="2:3">
      <c r="B8" s="60" t="s">
        <v>50</v>
      </c>
      <c r="C8" s="32">
        <f>康辉集团北京国际会议展览有限公司!J14</f>
        <v>8100</v>
      </c>
    </row>
    <row r="9" spans="2:3">
      <c r="B9" s="34" t="s">
        <v>19</v>
      </c>
      <c r="C9" s="32">
        <f>康辉集团北京国际会议展览有限公司!J15</f>
        <v>840.6</v>
      </c>
    </row>
    <row r="10" spans="2:3">
      <c r="B10" s="33" t="s">
        <v>20</v>
      </c>
      <c r="C10" s="32">
        <f>SUM(C7:C9)</f>
        <v>184950.6</v>
      </c>
    </row>
    <row r="11" spans="2:3">
      <c r="B11" s="35" t="s">
        <v>21</v>
      </c>
      <c r="C11" s="32">
        <f>C10*6%</f>
        <v>11097.036</v>
      </c>
    </row>
    <row r="12" spans="2:3">
      <c r="B12" s="35" t="s">
        <v>22</v>
      </c>
      <c r="C12" s="32">
        <f>C10+C11</f>
        <v>196047.636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3"/>
  <sheetViews>
    <sheetView tabSelected="1" zoomScale="110" zoomScaleNormal="110" workbookViewId="0">
      <pane xSplit="3" ySplit="6" topLeftCell="D7" activePane="bottomRight" state="frozen"/>
      <selection pane="topRight" activeCell="D1" sqref="D1"/>
      <selection pane="bottomLeft" activeCell="A3" sqref="A3"/>
      <selection pane="bottomRight" activeCell="H22" sqref="H22"/>
    </sheetView>
  </sheetViews>
  <sheetFormatPr baseColWidth="10" defaultColWidth="8.6640625" defaultRowHeight="14"/>
  <cols>
    <col min="1" max="1" width="20.5" style="1" customWidth="1"/>
    <col min="2" max="2" width="32.5" style="1" customWidth="1"/>
    <col min="3" max="3" width="22.1640625" style="1" customWidth="1"/>
    <col min="4" max="4" width="12.83203125" style="25" customWidth="1"/>
    <col min="5" max="5" width="16" style="25" customWidth="1"/>
    <col min="6" max="6" width="11.5" style="25" customWidth="1"/>
    <col min="7" max="7" width="16" style="25" customWidth="1"/>
    <col min="8" max="8" width="19" style="2" customWidth="1"/>
    <col min="9" max="9" width="12.33203125" style="2" customWidth="1"/>
    <col min="10" max="10" width="14.83203125" style="2" customWidth="1"/>
    <col min="11" max="11" width="34.33203125" style="1" customWidth="1"/>
    <col min="12" max="16384" width="8.6640625" style="1"/>
  </cols>
  <sheetData>
    <row r="1" spans="1:11" ht="42" customHeight="1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0" customHeight="1">
      <c r="A2" s="52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17.5" customHeight="1">
      <c r="A3" s="52" t="s">
        <v>23</v>
      </c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ht="17.5" customHeight="1">
      <c r="A4" s="20" t="s">
        <v>11</v>
      </c>
      <c r="B4" s="11" t="s">
        <v>44</v>
      </c>
      <c r="C4" s="11" t="s">
        <v>43</v>
      </c>
      <c r="D4" s="23"/>
      <c r="E4" s="23"/>
      <c r="F4" s="23"/>
      <c r="G4" s="23"/>
      <c r="H4" s="12"/>
      <c r="I4" s="12"/>
      <c r="J4" s="12"/>
      <c r="K4" s="13"/>
    </row>
    <row r="5" spans="1:11" ht="21">
      <c r="A5" s="19" t="s">
        <v>16</v>
      </c>
      <c r="B5" s="50" t="s">
        <v>24</v>
      </c>
      <c r="C5" s="50"/>
      <c r="D5" s="51"/>
      <c r="E5" s="50" t="s">
        <v>47</v>
      </c>
      <c r="F5" s="50"/>
      <c r="G5" s="51"/>
      <c r="H5" s="50" t="s">
        <v>46</v>
      </c>
      <c r="I5" s="50"/>
      <c r="J5" s="51"/>
      <c r="K5" s="10"/>
    </row>
    <row r="6" spans="1:11" ht="16">
      <c r="A6" s="48" t="s">
        <v>3</v>
      </c>
      <c r="B6" s="49"/>
      <c r="C6" s="3" t="s">
        <v>4</v>
      </c>
      <c r="D6" s="3" t="s">
        <v>1</v>
      </c>
      <c r="E6" s="9" t="s">
        <v>0</v>
      </c>
      <c r="F6" s="9" t="s">
        <v>5</v>
      </c>
      <c r="G6" s="9" t="s">
        <v>6</v>
      </c>
      <c r="H6" s="9" t="s">
        <v>0</v>
      </c>
      <c r="I6" s="9" t="s">
        <v>5</v>
      </c>
      <c r="J6" s="9" t="s">
        <v>6</v>
      </c>
      <c r="K6" s="3" t="s">
        <v>48</v>
      </c>
    </row>
    <row r="7" spans="1:11" s="22" customFormat="1" ht="17">
      <c r="A7" s="40" t="s">
        <v>34</v>
      </c>
      <c r="B7" s="41" t="s">
        <v>42</v>
      </c>
      <c r="C7" s="21" t="s">
        <v>33</v>
      </c>
      <c r="D7" s="24" t="s">
        <v>32</v>
      </c>
      <c r="E7" s="7">
        <v>1800</v>
      </c>
      <c r="F7" s="18">
        <v>90</v>
      </c>
      <c r="G7" s="7">
        <f>E7*F7</f>
        <v>162000</v>
      </c>
      <c r="H7" s="7">
        <v>1800</v>
      </c>
      <c r="I7" s="18">
        <v>90</v>
      </c>
      <c r="J7" s="7">
        <f>H7*I7</f>
        <v>162000</v>
      </c>
      <c r="K7" s="21" t="s">
        <v>49</v>
      </c>
    </row>
    <row r="8" spans="1:11" ht="17">
      <c r="A8" s="57" t="s">
        <v>25</v>
      </c>
      <c r="B8" s="6" t="s">
        <v>45</v>
      </c>
      <c r="C8" s="6" t="s">
        <v>35</v>
      </c>
      <c r="D8" s="24" t="s">
        <v>2</v>
      </c>
      <c r="E8" s="7">
        <v>300</v>
      </c>
      <c r="F8" s="18">
        <v>10</v>
      </c>
      <c r="G8" s="7">
        <f t="shared" ref="G8:G13" si="0">E8*F8</f>
        <v>3000</v>
      </c>
      <c r="H8" s="7">
        <v>300</v>
      </c>
      <c r="I8" s="18">
        <v>10</v>
      </c>
      <c r="J8" s="7">
        <f t="shared" ref="J8:J15" si="1">H8*I8</f>
        <v>3000</v>
      </c>
      <c r="K8" s="21" t="s">
        <v>49</v>
      </c>
    </row>
    <row r="9" spans="1:11" ht="17">
      <c r="A9" s="58"/>
      <c r="B9" s="6" t="s">
        <v>26</v>
      </c>
      <c r="C9" s="6" t="s">
        <v>36</v>
      </c>
      <c r="D9" s="24" t="s">
        <v>2</v>
      </c>
      <c r="E9" s="7">
        <v>600</v>
      </c>
      <c r="F9" s="18">
        <v>6</v>
      </c>
      <c r="G9" s="7">
        <f t="shared" si="0"/>
        <v>3600</v>
      </c>
      <c r="H9" s="7">
        <v>600</v>
      </c>
      <c r="I9" s="18">
        <v>6</v>
      </c>
      <c r="J9" s="7">
        <f t="shared" si="1"/>
        <v>3600</v>
      </c>
      <c r="K9" s="21" t="s">
        <v>49</v>
      </c>
    </row>
    <row r="10" spans="1:11" ht="17">
      <c r="A10" s="58"/>
      <c r="B10" s="6" t="s">
        <v>26</v>
      </c>
      <c r="C10" s="6" t="s">
        <v>37</v>
      </c>
      <c r="D10" s="24" t="s">
        <v>13</v>
      </c>
      <c r="E10" s="7">
        <v>1500</v>
      </c>
      <c r="F10" s="18">
        <v>1</v>
      </c>
      <c r="G10" s="7">
        <f t="shared" si="0"/>
        <v>1500</v>
      </c>
      <c r="H10" s="7">
        <v>1500</v>
      </c>
      <c r="I10" s="18">
        <v>1</v>
      </c>
      <c r="J10" s="7">
        <f t="shared" si="1"/>
        <v>1500</v>
      </c>
      <c r="K10" s="21" t="s">
        <v>49</v>
      </c>
    </row>
    <row r="11" spans="1:11" ht="18" customHeight="1">
      <c r="A11" s="39" t="s">
        <v>27</v>
      </c>
      <c r="B11" s="4" t="s">
        <v>40</v>
      </c>
      <c r="C11" s="26" t="s">
        <v>31</v>
      </c>
      <c r="D11" s="38" t="s">
        <v>2</v>
      </c>
      <c r="E11" s="7">
        <v>20</v>
      </c>
      <c r="F11" s="18">
        <v>8</v>
      </c>
      <c r="G11" s="7">
        <f t="shared" si="0"/>
        <v>160</v>
      </c>
      <c r="H11" s="7">
        <v>20</v>
      </c>
      <c r="I11" s="18">
        <v>8</v>
      </c>
      <c r="J11" s="7">
        <f t="shared" si="1"/>
        <v>160</v>
      </c>
      <c r="K11" s="21" t="s">
        <v>49</v>
      </c>
    </row>
    <row r="12" spans="1:11" ht="17">
      <c r="A12" s="59" t="s">
        <v>30</v>
      </c>
      <c r="B12" s="28" t="s">
        <v>38</v>
      </c>
      <c r="C12" s="27" t="s">
        <v>41</v>
      </c>
      <c r="D12" s="24" t="s">
        <v>28</v>
      </c>
      <c r="E12" s="7">
        <v>550</v>
      </c>
      <c r="F12" s="18">
        <v>5</v>
      </c>
      <c r="G12" s="7">
        <f t="shared" si="0"/>
        <v>2750</v>
      </c>
      <c r="H12" s="7">
        <v>550</v>
      </c>
      <c r="I12" s="18">
        <v>5</v>
      </c>
      <c r="J12" s="7">
        <f t="shared" si="1"/>
        <v>2750</v>
      </c>
      <c r="K12" s="21" t="s">
        <v>49</v>
      </c>
    </row>
    <row r="13" spans="1:11" ht="17">
      <c r="A13" s="59"/>
      <c r="B13" s="28" t="s">
        <v>39</v>
      </c>
      <c r="C13" s="27"/>
      <c r="D13" s="24" t="s">
        <v>28</v>
      </c>
      <c r="E13" s="7">
        <v>3000</v>
      </c>
      <c r="F13" s="18">
        <v>1</v>
      </c>
      <c r="G13" s="7">
        <f t="shared" si="0"/>
        <v>3000</v>
      </c>
      <c r="H13" s="7">
        <v>3000</v>
      </c>
      <c r="I13" s="18">
        <v>1</v>
      </c>
      <c r="J13" s="7">
        <f t="shared" si="1"/>
        <v>3000</v>
      </c>
      <c r="K13" s="21" t="s">
        <v>49</v>
      </c>
    </row>
    <row r="14" spans="1:11" ht="17">
      <c r="A14" s="39" t="s">
        <v>50</v>
      </c>
      <c r="B14" s="28"/>
      <c r="C14" s="27"/>
      <c r="D14" s="24"/>
      <c r="E14" s="7"/>
      <c r="F14" s="18"/>
      <c r="G14" s="7"/>
      <c r="H14" s="17">
        <f>J7</f>
        <v>162000</v>
      </c>
      <c r="I14" s="17">
        <v>0.05</v>
      </c>
      <c r="J14" s="7">
        <f t="shared" si="1"/>
        <v>8100</v>
      </c>
      <c r="K14" s="36" t="s">
        <v>52</v>
      </c>
    </row>
    <row r="15" spans="1:11" ht="16">
      <c r="A15" s="39" t="s">
        <v>51</v>
      </c>
      <c r="B15" s="4"/>
      <c r="C15" s="16" t="s">
        <v>14</v>
      </c>
      <c r="D15" s="37" t="s">
        <v>13</v>
      </c>
      <c r="E15" s="17">
        <f>SUM(G7:G13)</f>
        <v>176010</v>
      </c>
      <c r="F15" s="17">
        <v>0.06</v>
      </c>
      <c r="G15" s="7">
        <f>E15*F15</f>
        <v>10560.6</v>
      </c>
      <c r="H15" s="17">
        <f>SUM(J8:J13)</f>
        <v>14010</v>
      </c>
      <c r="I15" s="17">
        <v>0.06</v>
      </c>
      <c r="J15" s="7">
        <f t="shared" si="1"/>
        <v>840.6</v>
      </c>
      <c r="K15" s="36"/>
    </row>
    <row r="16" spans="1:11" ht="25.5" customHeight="1">
      <c r="A16" s="43"/>
      <c r="B16" s="43"/>
      <c r="C16" s="43"/>
      <c r="D16" s="43"/>
      <c r="E16" s="55" t="s">
        <v>9</v>
      </c>
      <c r="F16" s="56"/>
      <c r="G16" s="45">
        <f>SUM(G7:G15)</f>
        <v>186570.6</v>
      </c>
      <c r="H16" s="55" t="s">
        <v>9</v>
      </c>
      <c r="I16" s="56"/>
      <c r="J16" s="14">
        <f>SUM(J7:J15)</f>
        <v>184950.6</v>
      </c>
      <c r="K16" s="8"/>
    </row>
    <row r="17" spans="1:11" ht="29" customHeight="1">
      <c r="A17" s="43"/>
      <c r="B17" s="44"/>
      <c r="C17" s="44"/>
      <c r="D17" s="44"/>
      <c r="E17" s="55" t="s">
        <v>7</v>
      </c>
      <c r="F17" s="56"/>
      <c r="G17" s="15">
        <f>G16*6%</f>
        <v>11194.236000000001</v>
      </c>
      <c r="H17" s="55" t="s">
        <v>7</v>
      </c>
      <c r="I17" s="56"/>
      <c r="J17" s="15">
        <f>J16*0.06</f>
        <v>11097.036</v>
      </c>
      <c r="K17" s="8"/>
    </row>
    <row r="18" spans="1:11" ht="28.5" customHeight="1">
      <c r="A18" s="43"/>
      <c r="B18" s="43"/>
      <c r="C18" s="43"/>
      <c r="D18" s="43"/>
      <c r="E18" s="55" t="s">
        <v>8</v>
      </c>
      <c r="F18" s="56"/>
      <c r="G18" s="46">
        <f>G16+G17</f>
        <v>197764.83600000001</v>
      </c>
      <c r="H18" s="55" t="s">
        <v>8</v>
      </c>
      <c r="I18" s="56"/>
      <c r="J18" s="15">
        <f>J16+J17</f>
        <v>196047.636</v>
      </c>
      <c r="K18" s="42"/>
    </row>
    <row r="19" spans="1:11" ht="16">
      <c r="A19" s="5" t="s">
        <v>15</v>
      </c>
    </row>
    <row r="20" spans="1:11" ht="16">
      <c r="A20" s="5"/>
      <c r="B20" s="5"/>
    </row>
    <row r="21" spans="1:11" ht="16">
      <c r="A21" s="5"/>
    </row>
    <row r="22" spans="1:11" ht="16">
      <c r="B22" s="5"/>
    </row>
    <row r="23" spans="1:11" ht="16">
      <c r="A23" s="5"/>
      <c r="C23" s="5"/>
    </row>
  </sheetData>
  <mergeCells count="15">
    <mergeCell ref="H18:I18"/>
    <mergeCell ref="E18:F18"/>
    <mergeCell ref="A8:A10"/>
    <mergeCell ref="A12:A13"/>
    <mergeCell ref="H16:I16"/>
    <mergeCell ref="E16:F16"/>
    <mergeCell ref="H17:I17"/>
    <mergeCell ref="E17:F17"/>
    <mergeCell ref="A1:K1"/>
    <mergeCell ref="A6:B6"/>
    <mergeCell ref="H5:J5"/>
    <mergeCell ref="A2:K2"/>
    <mergeCell ref="A3:K3"/>
    <mergeCell ref="E5:G5"/>
    <mergeCell ref="B5:D5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康辉集团北京国际会议展览有限公司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Zheng, Jialing</dc:creator>
  <cp:lastModifiedBy>Microsoft Office User</cp:lastModifiedBy>
  <dcterms:created xsi:type="dcterms:W3CDTF">2022-03-17T11:45:04Z</dcterms:created>
  <dcterms:modified xsi:type="dcterms:W3CDTF">2024-06-21T08:27:41Z</dcterms:modified>
</cp:coreProperties>
</file>