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imn\Desktop\5.5-5.6 北京 琚丹\报价&amp;结算\"/>
    </mc:Choice>
  </mc:AlternateContent>
  <bookViews>
    <workbookView xWindow="0" yWindow="0" windowWidth="20385" windowHeight="8370" tabRatio="673"/>
  </bookViews>
  <sheets>
    <sheet name="中国大-后台报价" sheetId="2" r:id="rId1"/>
  </sheets>
  <calcPr calcId="162913"/>
</workbook>
</file>

<file path=xl/calcChain.xml><?xml version="1.0" encoding="utf-8"?>
<calcChain xmlns="http://schemas.openxmlformats.org/spreadsheetml/2006/main">
  <c r="O66" i="2" l="1"/>
  <c r="O64" i="2"/>
  <c r="O10" i="2"/>
  <c r="O20" i="2"/>
  <c r="O16" i="2"/>
  <c r="O27" i="2"/>
  <c r="O72" i="2" s="1"/>
  <c r="O65" i="2"/>
  <c r="O42" i="2"/>
  <c r="O43" i="2"/>
  <c r="O44" i="2"/>
  <c r="O45" i="2"/>
  <c r="O46" i="2"/>
  <c r="O47" i="2"/>
  <c r="O48" i="2"/>
  <c r="O49" i="2"/>
  <c r="O50" i="2"/>
  <c r="O69" i="2"/>
  <c r="O71" i="2"/>
  <c r="O70" i="2"/>
  <c r="O67" i="2"/>
  <c r="O68" i="2"/>
  <c r="O41" i="2"/>
  <c r="O29" i="2"/>
  <c r="O30" i="2"/>
  <c r="O31" i="2"/>
  <c r="O35" i="2"/>
  <c r="O37" i="2"/>
  <c r="O38" i="2"/>
  <c r="O36" i="2"/>
  <c r="O39" i="2"/>
  <c r="O40" i="2"/>
  <c r="N44" i="2"/>
  <c r="N45" i="2"/>
  <c r="O28" i="2"/>
  <c r="O32" i="2"/>
  <c r="O33" i="2"/>
  <c r="O34" i="2"/>
  <c r="O59" i="2"/>
  <c r="O60" i="2"/>
  <c r="O61" i="2"/>
  <c r="O62" i="2"/>
  <c r="O63" i="2"/>
  <c r="O58" i="2"/>
  <c r="O4" i="2"/>
  <c r="O5" i="2"/>
  <c r="O6" i="2"/>
  <c r="O7" i="2"/>
  <c r="O8" i="2"/>
  <c r="O9" i="2"/>
  <c r="O11" i="2"/>
  <c r="O12" i="2"/>
  <c r="O13" i="2"/>
  <c r="O14" i="2"/>
  <c r="O15" i="2"/>
  <c r="O17" i="2"/>
  <c r="O18" i="2"/>
  <c r="O19" i="2"/>
  <c r="O21" i="2"/>
  <c r="O22" i="2"/>
  <c r="O23" i="2"/>
  <c r="O24" i="2"/>
  <c r="O25" i="2"/>
  <c r="O26" i="2"/>
  <c r="O51" i="2"/>
  <c r="O52" i="2"/>
  <c r="O53" i="2"/>
  <c r="O54" i="2"/>
  <c r="O55" i="2"/>
  <c r="O56" i="2"/>
  <c r="O57" i="2"/>
  <c r="I25" i="2"/>
  <c r="I34" i="2"/>
  <c r="I24" i="2"/>
  <c r="I61" i="2"/>
  <c r="I67" i="2"/>
  <c r="P67" i="2"/>
  <c r="I4" i="2"/>
  <c r="I5" i="2"/>
  <c r="I21" i="2"/>
  <c r="I23" i="2"/>
  <c r="I26" i="2"/>
  <c r="I27" i="2"/>
  <c r="I28" i="2"/>
  <c r="I29" i="2"/>
  <c r="I30" i="2"/>
  <c r="I31" i="2"/>
  <c r="I35" i="2"/>
  <c r="I50" i="2"/>
  <c r="I51" i="2"/>
  <c r="I56" i="2"/>
  <c r="I57" i="2"/>
  <c r="I58" i="2"/>
  <c r="I59" i="2"/>
  <c r="I60" i="2"/>
  <c r="I62" i="2"/>
  <c r="I66" i="2"/>
  <c r="I68" i="2"/>
  <c r="I69" i="2"/>
  <c r="I70" i="2"/>
  <c r="I71" i="2"/>
  <c r="I72" i="2"/>
  <c r="I73" i="2"/>
  <c r="P71" i="2"/>
  <c r="P66" i="2"/>
  <c r="P57" i="2"/>
  <c r="P50" i="2"/>
  <c r="O73" i="2" l="1"/>
  <c r="O74" i="2" s="1"/>
  <c r="P74" i="2" s="1"/>
  <c r="P27" i="2"/>
</calcChain>
</file>

<file path=xl/sharedStrings.xml><?xml version="1.0" encoding="utf-8"?>
<sst xmlns="http://schemas.openxmlformats.org/spreadsheetml/2006/main" count="287" uniqueCount="137">
  <si>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</si>
  <si>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</si>
  <si>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</si>
  <si>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</si>
  <si>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</si>
  <si>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</si>
  <si>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</si>
  <si>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</si>
  <si>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</si>
  <si>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</si>
  <si>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</si>
  <si>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</si>
  <si>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中国大饭店-五星</t>
  </si>
  <si>
    <t>大床 单早</t>
  </si>
  <si>
    <t>间</t>
  </si>
  <si>
    <t>晚</t>
  </si>
  <si>
    <t>标间 双早</t>
  </si>
  <si>
    <t>标间</t>
  </si>
  <si>
    <t>酒店合计</t>
  </si>
  <si>
    <t>餐饮</t>
  </si>
  <si>
    <t>人</t>
  </si>
  <si>
    <t>餐</t>
  </si>
  <si>
    <t>5.6 自助午餐</t>
  </si>
  <si>
    <t>5.6 VIP围桌午餐</t>
  </si>
  <si>
    <t>5.4-6社会餐厅</t>
  </si>
  <si>
    <t>会务组及其他工作人员</t>
  </si>
  <si>
    <t>用餐合计</t>
  </si>
  <si>
    <t>交通</t>
  </si>
  <si>
    <t>GL8备车（5号、6号）</t>
  </si>
  <si>
    <t>8小时、100公里</t>
  </si>
  <si>
    <t>辆</t>
  </si>
  <si>
    <t>天</t>
  </si>
  <si>
    <t>交通费合计</t>
  </si>
  <si>
    <t>会议</t>
  </si>
  <si>
    <t>场</t>
  </si>
  <si>
    <t>次</t>
  </si>
  <si>
    <t>5.6号宴会厅1500平</t>
  </si>
  <si>
    <t>全天会议+外展</t>
  </si>
  <si>
    <t>VIP休息室</t>
  </si>
  <si>
    <t>采访间</t>
  </si>
  <si>
    <t>茶歇</t>
  </si>
  <si>
    <t>会议费用合计</t>
  </si>
  <si>
    <t>补贴</t>
  </si>
  <si>
    <t>其他合计</t>
  </si>
  <si>
    <t>净价合计</t>
  </si>
  <si>
    <r>
      <rPr>
        <b/>
        <sz val="9"/>
        <color rgb="FF000000"/>
        <rFont val="微软雅黑"/>
        <family val="2"/>
        <charset val="134"/>
      </rP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</si>
  <si>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服务费16%收取</t>
  </si>
  <si>
    <t>最终预算金额</t>
  </si>
  <si>
    <t>5.5 自助午餐</t>
    <phoneticPr fontId="10" type="noConversion"/>
  </si>
  <si>
    <t>5.5 桌餐</t>
    <phoneticPr fontId="10" type="noConversion"/>
  </si>
  <si>
    <t>人工费</t>
    <phoneticPr fontId="10" type="noConversion"/>
  </si>
  <si>
    <t>其他需求</t>
    <phoneticPr fontId="10" type="noConversion"/>
  </si>
  <si>
    <t>网络</t>
    <phoneticPr fontId="10" type="noConversion"/>
  </si>
  <si>
    <t>项</t>
    <phoneticPr fontId="10" type="noConversion"/>
  </si>
  <si>
    <t>次</t>
    <phoneticPr fontId="10" type="noConversion"/>
  </si>
  <si>
    <t>场</t>
    <phoneticPr fontId="10" type="noConversion"/>
  </si>
  <si>
    <t>人</t>
    <phoneticPr fontId="10" type="noConversion"/>
  </si>
  <si>
    <t>京伦饭店-四星</t>
    <phoneticPr fontId="10" type="noConversion"/>
  </si>
  <si>
    <t>北京物流会议</t>
    <phoneticPr fontId="10" type="noConversion"/>
  </si>
  <si>
    <t>4日大床</t>
    <phoneticPr fontId="10" type="noConversion"/>
  </si>
  <si>
    <t>4日标间</t>
    <phoneticPr fontId="10" type="noConversion"/>
  </si>
  <si>
    <t>4日套房</t>
    <phoneticPr fontId="10" type="noConversion"/>
  </si>
  <si>
    <t>5日大床</t>
    <phoneticPr fontId="10" type="noConversion"/>
  </si>
  <si>
    <t>5日标间</t>
    <phoneticPr fontId="10" type="noConversion"/>
  </si>
  <si>
    <t>5日套房</t>
    <phoneticPr fontId="10" type="noConversion"/>
  </si>
  <si>
    <t>6日标间</t>
    <phoneticPr fontId="10" type="noConversion"/>
  </si>
  <si>
    <t>5日围桌午餐</t>
    <phoneticPr fontId="10" type="noConversion"/>
  </si>
  <si>
    <t>餐</t>
    <phoneticPr fontId="10" type="noConversion"/>
  </si>
  <si>
    <t>次</t>
    <phoneticPr fontId="10" type="noConversion"/>
  </si>
  <si>
    <t>项</t>
    <phoneticPr fontId="10" type="noConversion"/>
  </si>
  <si>
    <t>辆</t>
    <phoneticPr fontId="10" type="noConversion"/>
  </si>
  <si>
    <t>5日自助晚餐</t>
    <phoneticPr fontId="10" type="noConversion"/>
  </si>
  <si>
    <t>4日自助午餐（陶部长）</t>
    <phoneticPr fontId="10" type="noConversion"/>
  </si>
  <si>
    <t>4日围桌晚餐</t>
    <phoneticPr fontId="10" type="noConversion"/>
  </si>
  <si>
    <t>5日自助午餐</t>
    <phoneticPr fontId="10" type="noConversion"/>
  </si>
  <si>
    <t>5日围桌晚餐</t>
    <phoneticPr fontId="10" type="noConversion"/>
  </si>
  <si>
    <t>5日商务套餐（京伦）</t>
    <phoneticPr fontId="10" type="noConversion"/>
  </si>
  <si>
    <t>人</t>
    <phoneticPr fontId="10" type="noConversion"/>
  </si>
  <si>
    <t>次</t>
    <phoneticPr fontId="10" type="noConversion"/>
  </si>
  <si>
    <t>定制茶歇</t>
    <phoneticPr fontId="10" type="noConversion"/>
  </si>
  <si>
    <t>酒店的茶歇</t>
    <phoneticPr fontId="10" type="noConversion"/>
  </si>
  <si>
    <t>餐</t>
    <phoneticPr fontId="10" type="noConversion"/>
  </si>
  <si>
    <t>次</t>
    <phoneticPr fontId="10" type="noConversion"/>
  </si>
  <si>
    <t>6日围桌午餐 百合（周总）20人</t>
    <phoneticPr fontId="10" type="noConversion"/>
  </si>
  <si>
    <t>6日围桌午餐 海棠（解总）14人</t>
    <phoneticPr fontId="10" type="noConversion"/>
  </si>
  <si>
    <t>6日围桌午餐 牡丹 22人</t>
    <phoneticPr fontId="10" type="noConversion"/>
  </si>
  <si>
    <t>6日打印（周总演讲稿）</t>
    <phoneticPr fontId="10" type="noConversion"/>
  </si>
  <si>
    <t>项</t>
    <phoneticPr fontId="10" type="noConversion"/>
  </si>
  <si>
    <t>次</t>
    <phoneticPr fontId="10" type="noConversion"/>
  </si>
  <si>
    <t>6日打印（琚丹）</t>
    <phoneticPr fontId="10" type="noConversion"/>
  </si>
  <si>
    <t>6日延住半天</t>
    <phoneticPr fontId="10" type="noConversion"/>
  </si>
  <si>
    <t>6日自助晚餐 预计</t>
    <phoneticPr fontId="10" type="noConversion"/>
  </si>
  <si>
    <t>6日自助午餐</t>
    <phoneticPr fontId="10" type="noConversion"/>
  </si>
  <si>
    <t>6日大床</t>
    <phoneticPr fontId="10" type="noConversion"/>
  </si>
  <si>
    <t>6日标间</t>
    <phoneticPr fontId="10" type="noConversion"/>
  </si>
  <si>
    <t>间</t>
    <phoneticPr fontId="10" type="noConversion"/>
  </si>
  <si>
    <t>次</t>
    <phoneticPr fontId="10" type="noConversion"/>
  </si>
  <si>
    <t>921， 926， 1636， 1632</t>
    <phoneticPr fontId="10" type="noConversion"/>
  </si>
  <si>
    <t>酒店停车费</t>
    <phoneticPr fontId="10" type="noConversion"/>
  </si>
  <si>
    <t>6日延迟退房 18:00以后</t>
    <phoneticPr fontId="10" type="noConversion"/>
  </si>
  <si>
    <t>921消费 4日洗衣</t>
    <phoneticPr fontId="10" type="noConversion"/>
  </si>
  <si>
    <t>921消费 5日大堂吧（张斌）</t>
    <phoneticPr fontId="10" type="noConversion"/>
  </si>
  <si>
    <t>921消费 6日大堂吧（李云龙签单）</t>
    <phoneticPr fontId="10" type="noConversion"/>
  </si>
  <si>
    <t>921消费 6日大堂吧（任总）</t>
    <phoneticPr fontId="10" type="noConversion"/>
  </si>
  <si>
    <t>项</t>
    <phoneticPr fontId="10" type="noConversion"/>
  </si>
  <si>
    <t>1607消费 5日商务中心</t>
    <phoneticPr fontId="10" type="noConversion"/>
  </si>
  <si>
    <t>1607消费 6日商务中心</t>
    <phoneticPr fontId="10" type="noConversion"/>
  </si>
  <si>
    <t>1636消费 5日洗衣</t>
    <phoneticPr fontId="10" type="noConversion"/>
  </si>
  <si>
    <t>次</t>
    <phoneticPr fontId="10" type="noConversion"/>
  </si>
  <si>
    <t>6日酒店增加早餐 17人</t>
    <phoneticPr fontId="10" type="noConversion"/>
  </si>
  <si>
    <t>红酒</t>
    <phoneticPr fontId="10" type="noConversion"/>
  </si>
  <si>
    <t>3月6日考察酒店 琚丹用车</t>
    <phoneticPr fontId="10" type="noConversion"/>
  </si>
  <si>
    <t>辆</t>
    <phoneticPr fontId="10" type="noConversion"/>
  </si>
  <si>
    <t>6日GL8备车 07:00-19:30 超时4小时</t>
    <phoneticPr fontId="10" type="noConversion"/>
  </si>
  <si>
    <t>5日GL8备车 15:00-24:15 超时1小时</t>
    <phoneticPr fontId="10" type="noConversion"/>
  </si>
  <si>
    <t>7032 花生（刘部长）</t>
    <phoneticPr fontId="10" type="noConversion"/>
  </si>
  <si>
    <t>6日GL8备车 14:00-21:10</t>
    <phoneticPr fontId="10" type="noConversion"/>
  </si>
  <si>
    <t>6日GL8备车 17:00-21:30</t>
    <phoneticPr fontId="10" type="noConversion"/>
  </si>
  <si>
    <t>4、5、6日</t>
    <phoneticPr fontId="10" type="noConversion"/>
  </si>
  <si>
    <t>6日延迟退房 18:00以前</t>
    <phoneticPr fontId="10" type="noConversion"/>
  </si>
  <si>
    <t>438， 942， 1013， 1139， 1432， 1439</t>
    <phoneticPr fontId="10" type="noConversion"/>
  </si>
  <si>
    <t>报销打印费</t>
    <phoneticPr fontId="10" type="noConversion"/>
  </si>
  <si>
    <t>有发票</t>
    <phoneticPr fontId="10" type="noConversion"/>
  </si>
  <si>
    <t>有发票</t>
    <phoneticPr fontId="10" type="noConversion"/>
  </si>
  <si>
    <t>餐</t>
    <phoneticPr fontId="10" type="noConversion"/>
  </si>
  <si>
    <t>4日工作午餐 丽华</t>
    <phoneticPr fontId="10" type="noConversion"/>
  </si>
  <si>
    <t>餐</t>
    <phoneticPr fontId="10" type="noConversion"/>
  </si>
  <si>
    <t>4日工作晚餐 丽华</t>
    <phoneticPr fontId="10" type="noConversion"/>
  </si>
  <si>
    <t>人</t>
    <phoneticPr fontId="10" type="noConversion"/>
  </si>
  <si>
    <t>6日工作午餐（展台+志愿者）</t>
    <phoneticPr fontId="10" type="noConversion"/>
  </si>
  <si>
    <t>次</t>
    <phoneticPr fontId="10" type="noConversion"/>
  </si>
  <si>
    <t>6日工作午餐（水果）</t>
    <phoneticPr fontId="10" type="noConversion"/>
  </si>
  <si>
    <t>瓶</t>
    <phoneticPr fontId="10" type="noConversion"/>
  </si>
  <si>
    <t>餐</t>
    <phoneticPr fontId="10" type="noConversion"/>
  </si>
  <si>
    <t>果汁</t>
    <phoneticPr fontId="10" type="noConversion"/>
  </si>
  <si>
    <t>5日工作午餐 饺子 717.1+27.3</t>
    <phoneticPr fontId="10" type="noConversion"/>
  </si>
  <si>
    <t>5日工作晚餐 肯德基 490.5+62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</si>
</sst>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¥#,##0.00;[Red]\¥\-#,##0.00"/>
    <numFmt numFmtId="177" formatCode="#,##0.00_ ;[Red]\-#,##0.00\ "/>
  </numFmts>
  <fonts count="13" x14ac:knownFonts="1">
    <font>
      <sz val="11"/>
      <name val="等线"/>
    </font>
    <font>
      <sz val="11"/>
      <color rgb="FF000000"/>
      <name val="等线"/>
      <family val="3"/>
      <charset val="134"/>
    </font>
    <font>
      <b/>
      <sz val="14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11"/>
      <color rgb="FFFF0000"/>
      <name val="等线"/>
      <family val="3"/>
      <charset val="134"/>
    </font>
    <font>
      <sz val="9"/>
      <color rgb="FFFF000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5"/>
  <sheetViews>
    <sheetView tabSelected="1" zoomScaleNormal="100" workbookViewId="0">
      <pane xSplit="2" ySplit="3" topLeftCell="C61" activePane="bottomRight" state="frozen"/>
      <selection pane="topRight"/>
      <selection pane="bottomLeft"/>
      <selection pane="bottomRight" activeCell="O78" sqref="O78"/>
    </sheetView>
  </sheetViews>
  <sheetFormatPr defaultColWidth="9" defaultRowHeight="14.25" x14ac:dyDescent="0.2"/>
  <cols>
    <col min="1" max="1" width="8" style="1" bestFit="1" customWidth="1"/>
    <col min="2" max="2" width="17.25" style="1" bestFit="1" customWidth="1"/>
    <col min="3" max="3" width="12.75" style="1" bestFit="1" customWidth="1"/>
    <col min="4" max="7" width="6.125" style="1" hidden="1" customWidth="1"/>
    <col min="8" max="8" width="9" style="2" hidden="1" customWidth="1"/>
    <col min="9" max="9" width="12.25" style="1" hidden="1" customWidth="1"/>
    <col min="10" max="13" width="6.125" style="1" customWidth="1"/>
    <col min="14" max="14" width="9" style="2" customWidth="1"/>
    <col min="15" max="15" width="12.25" style="1" customWidth="1"/>
    <col min="16" max="16" width="25.875" style="1" customWidth="1"/>
    <col min="17" max="17" width="10.25" style="1" customWidth="1"/>
    <col min="18" max="256" width="9" style="1" customWidth="1"/>
  </cols>
  <sheetData>
    <row r="1" spans="1:17" ht="21" x14ac:dyDescent="0.2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3"/>
      <c r="K1" s="3"/>
      <c r="L1" s="3"/>
      <c r="M1" s="3"/>
      <c r="N1" s="3"/>
      <c r="O1" s="3"/>
    </row>
    <row r="2" spans="1:17" x14ac:dyDescent="0.2">
      <c r="A2" s="48" t="s">
        <v>0</v>
      </c>
      <c r="B2" s="48"/>
      <c r="C2" s="69" t="s">
        <v>1</v>
      </c>
      <c r="D2" s="48" t="s">
        <v>2</v>
      </c>
      <c r="E2" s="48"/>
      <c r="F2" s="48"/>
      <c r="G2" s="48"/>
      <c r="H2" s="48" t="s">
        <v>3</v>
      </c>
      <c r="I2" s="48"/>
      <c r="J2" s="65" t="s">
        <v>4</v>
      </c>
      <c r="K2" s="65"/>
      <c r="L2" s="65"/>
      <c r="M2" s="65"/>
      <c r="N2" s="65" t="s">
        <v>5</v>
      </c>
      <c r="O2" s="65"/>
      <c r="P2" s="65" t="s">
        <v>6</v>
      </c>
    </row>
    <row r="3" spans="1:17" x14ac:dyDescent="0.2">
      <c r="A3" s="48"/>
      <c r="B3" s="48"/>
      <c r="C3" s="48"/>
      <c r="D3" s="21" t="s">
        <v>7</v>
      </c>
      <c r="E3" s="21" t="s">
        <v>8</v>
      </c>
      <c r="F3" s="21" t="s">
        <v>7</v>
      </c>
      <c r="G3" s="21" t="s">
        <v>8</v>
      </c>
      <c r="H3" s="21" t="s">
        <v>9</v>
      </c>
      <c r="I3" s="21" t="s">
        <v>10</v>
      </c>
      <c r="J3" s="22" t="s">
        <v>7</v>
      </c>
      <c r="K3" s="22" t="s">
        <v>8</v>
      </c>
      <c r="L3" s="22" t="s">
        <v>7</v>
      </c>
      <c r="M3" s="22" t="s">
        <v>8</v>
      </c>
      <c r="N3" s="22" t="s">
        <v>9</v>
      </c>
      <c r="O3" s="22" t="s">
        <v>10</v>
      </c>
      <c r="P3" s="65"/>
    </row>
    <row r="4" spans="1:17" x14ac:dyDescent="0.2">
      <c r="A4" s="56" t="s">
        <v>11</v>
      </c>
      <c r="B4" s="62" t="s">
        <v>12</v>
      </c>
      <c r="C4" s="4" t="s">
        <v>13</v>
      </c>
      <c r="D4" s="5">
        <v>70</v>
      </c>
      <c r="E4" s="5" t="s">
        <v>14</v>
      </c>
      <c r="F4" s="5">
        <v>1</v>
      </c>
      <c r="G4" s="5" t="s">
        <v>15</v>
      </c>
      <c r="H4" s="5">
        <v>3000</v>
      </c>
      <c r="I4" s="5">
        <f>D4*F4*H4</f>
        <v>210000</v>
      </c>
      <c r="J4" s="5">
        <v>5</v>
      </c>
      <c r="K4" s="5" t="s">
        <v>14</v>
      </c>
      <c r="L4" s="5">
        <v>1</v>
      </c>
      <c r="M4" s="5" t="s">
        <v>15</v>
      </c>
      <c r="N4" s="5">
        <v>1200</v>
      </c>
      <c r="O4" s="42">
        <f>J4*L4*N4</f>
        <v>6000</v>
      </c>
      <c r="P4" s="30" t="s">
        <v>59</v>
      </c>
    </row>
    <row r="5" spans="1:17" x14ac:dyDescent="0.2">
      <c r="A5" s="57"/>
      <c r="B5" s="63"/>
      <c r="C5" s="4" t="s">
        <v>16</v>
      </c>
      <c r="D5" s="5"/>
      <c r="E5" s="5" t="s">
        <v>14</v>
      </c>
      <c r="F5" s="5"/>
      <c r="G5" s="5" t="s">
        <v>15</v>
      </c>
      <c r="H5" s="5"/>
      <c r="I5" s="5">
        <f>D5*F5*H5</f>
        <v>0</v>
      </c>
      <c r="J5" s="5">
        <v>3</v>
      </c>
      <c r="K5" s="5" t="s">
        <v>14</v>
      </c>
      <c r="L5" s="5">
        <v>1</v>
      </c>
      <c r="M5" s="5" t="s">
        <v>15</v>
      </c>
      <c r="N5" s="5">
        <v>1300</v>
      </c>
      <c r="O5" s="42">
        <f t="shared" ref="O5:O20" si="0">J5*L5*N5</f>
        <v>3900</v>
      </c>
      <c r="P5" s="30" t="s">
        <v>60</v>
      </c>
    </row>
    <row r="6" spans="1:17" x14ac:dyDescent="0.2">
      <c r="A6" s="57"/>
      <c r="B6" s="63"/>
      <c r="C6" s="26"/>
      <c r="D6" s="5"/>
      <c r="E6" s="5"/>
      <c r="F6" s="5"/>
      <c r="G6" s="5"/>
      <c r="H6" s="5"/>
      <c r="I6" s="5"/>
      <c r="J6" s="5">
        <v>1</v>
      </c>
      <c r="K6" s="5" t="s">
        <v>14</v>
      </c>
      <c r="L6" s="5">
        <v>1</v>
      </c>
      <c r="M6" s="5" t="s">
        <v>15</v>
      </c>
      <c r="N6" s="5">
        <v>2100</v>
      </c>
      <c r="O6" s="42">
        <f t="shared" si="0"/>
        <v>2100</v>
      </c>
      <c r="P6" s="30" t="s">
        <v>61</v>
      </c>
    </row>
    <row r="7" spans="1:17" x14ac:dyDescent="0.2">
      <c r="A7" s="57"/>
      <c r="B7" s="63"/>
      <c r="C7" s="26"/>
      <c r="D7" s="5"/>
      <c r="E7" s="5"/>
      <c r="F7" s="5"/>
      <c r="G7" s="5"/>
      <c r="H7" s="5"/>
      <c r="I7" s="5"/>
      <c r="J7" s="5">
        <v>81</v>
      </c>
      <c r="K7" s="5" t="s">
        <v>14</v>
      </c>
      <c r="L7" s="5">
        <v>1</v>
      </c>
      <c r="M7" s="5" t="s">
        <v>15</v>
      </c>
      <c r="N7" s="5">
        <v>1200</v>
      </c>
      <c r="O7" s="42">
        <f t="shared" si="0"/>
        <v>97200</v>
      </c>
      <c r="P7" s="30" t="s">
        <v>62</v>
      </c>
    </row>
    <row r="8" spans="1:17" x14ac:dyDescent="0.2">
      <c r="A8" s="57"/>
      <c r="B8" s="63"/>
      <c r="C8" s="26"/>
      <c r="D8" s="5"/>
      <c r="E8" s="5"/>
      <c r="F8" s="5"/>
      <c r="G8" s="5"/>
      <c r="H8" s="5"/>
      <c r="I8" s="5"/>
      <c r="J8" s="5">
        <v>16</v>
      </c>
      <c r="K8" s="5" t="s">
        <v>14</v>
      </c>
      <c r="L8" s="5">
        <v>1</v>
      </c>
      <c r="M8" s="5" t="s">
        <v>15</v>
      </c>
      <c r="N8" s="5">
        <v>1300</v>
      </c>
      <c r="O8" s="42">
        <f t="shared" si="0"/>
        <v>20800</v>
      </c>
      <c r="P8" s="30" t="s">
        <v>63</v>
      </c>
    </row>
    <row r="9" spans="1:17" x14ac:dyDescent="0.2">
      <c r="A9" s="57"/>
      <c r="B9" s="63"/>
      <c r="C9" s="26"/>
      <c r="D9" s="5"/>
      <c r="E9" s="5"/>
      <c r="F9" s="5"/>
      <c r="G9" s="5"/>
      <c r="H9" s="5"/>
      <c r="I9" s="5"/>
      <c r="J9" s="5">
        <v>2</v>
      </c>
      <c r="K9" s="5" t="s">
        <v>14</v>
      </c>
      <c r="L9" s="5">
        <v>1</v>
      </c>
      <c r="M9" s="5" t="s">
        <v>15</v>
      </c>
      <c r="N9" s="5">
        <v>2100</v>
      </c>
      <c r="O9" s="42">
        <f t="shared" si="0"/>
        <v>4200</v>
      </c>
      <c r="P9" s="30" t="s">
        <v>64</v>
      </c>
    </row>
    <row r="10" spans="1:17" x14ac:dyDescent="0.2">
      <c r="A10" s="57"/>
      <c r="B10" s="63"/>
      <c r="C10" s="41"/>
      <c r="D10" s="5"/>
      <c r="E10" s="5"/>
      <c r="F10" s="5"/>
      <c r="G10" s="5"/>
      <c r="H10" s="5"/>
      <c r="I10" s="5"/>
      <c r="J10" s="5">
        <v>6</v>
      </c>
      <c r="K10" s="5" t="s">
        <v>14</v>
      </c>
      <c r="L10" s="5">
        <v>0.5</v>
      </c>
      <c r="M10" s="5" t="s">
        <v>15</v>
      </c>
      <c r="N10" s="5">
        <v>1200</v>
      </c>
      <c r="O10" s="42">
        <f t="shared" ref="O10" si="1">J10*L10*N10</f>
        <v>3600</v>
      </c>
      <c r="P10" s="30" t="s">
        <v>119</v>
      </c>
      <c r="Q10" s="35" t="s">
        <v>120</v>
      </c>
    </row>
    <row r="11" spans="1:17" x14ac:dyDescent="0.2">
      <c r="A11" s="57"/>
      <c r="B11" s="63"/>
      <c r="C11" s="32"/>
      <c r="D11" s="5"/>
      <c r="E11" s="5"/>
      <c r="F11" s="5"/>
      <c r="G11" s="5"/>
      <c r="H11" s="5"/>
      <c r="I11" s="5"/>
      <c r="J11" s="5">
        <v>4</v>
      </c>
      <c r="K11" s="5" t="s">
        <v>14</v>
      </c>
      <c r="L11" s="5">
        <v>1</v>
      </c>
      <c r="M11" s="5" t="s">
        <v>15</v>
      </c>
      <c r="N11" s="5">
        <v>1200</v>
      </c>
      <c r="O11" s="42">
        <f t="shared" si="0"/>
        <v>4800</v>
      </c>
      <c r="P11" s="30" t="s">
        <v>99</v>
      </c>
      <c r="Q11" s="35" t="s">
        <v>97</v>
      </c>
    </row>
    <row r="12" spans="1:17" x14ac:dyDescent="0.2">
      <c r="A12" s="57"/>
      <c r="B12" s="63"/>
      <c r="C12" s="26"/>
      <c r="D12" s="5"/>
      <c r="E12" s="5"/>
      <c r="F12" s="5"/>
      <c r="G12" s="5"/>
      <c r="H12" s="5"/>
      <c r="I12" s="5"/>
      <c r="J12" s="5">
        <v>9</v>
      </c>
      <c r="K12" s="5" t="s">
        <v>14</v>
      </c>
      <c r="L12" s="5">
        <v>1</v>
      </c>
      <c r="M12" s="5" t="s">
        <v>15</v>
      </c>
      <c r="N12" s="5">
        <v>1200</v>
      </c>
      <c r="O12" s="42">
        <f t="shared" si="0"/>
        <v>10800</v>
      </c>
      <c r="P12" s="30" t="s">
        <v>93</v>
      </c>
    </row>
    <row r="13" spans="1:17" x14ac:dyDescent="0.2">
      <c r="A13" s="57"/>
      <c r="B13" s="63"/>
      <c r="C13" s="32"/>
      <c r="D13" s="5"/>
      <c r="E13" s="5"/>
      <c r="F13" s="5"/>
      <c r="G13" s="5"/>
      <c r="H13" s="5"/>
      <c r="I13" s="5"/>
      <c r="J13" s="5">
        <v>2</v>
      </c>
      <c r="K13" s="5" t="s">
        <v>14</v>
      </c>
      <c r="L13" s="5">
        <v>1</v>
      </c>
      <c r="M13" s="5" t="s">
        <v>15</v>
      </c>
      <c r="N13" s="5">
        <v>1300</v>
      </c>
      <c r="O13" s="42">
        <f t="shared" si="0"/>
        <v>2600</v>
      </c>
      <c r="P13" s="30" t="s">
        <v>94</v>
      </c>
    </row>
    <row r="14" spans="1:17" x14ac:dyDescent="0.2">
      <c r="A14" s="57"/>
      <c r="B14" s="63"/>
      <c r="C14" s="32"/>
      <c r="D14" s="5"/>
      <c r="E14" s="5"/>
      <c r="F14" s="5"/>
      <c r="G14" s="5"/>
      <c r="H14" s="5"/>
      <c r="I14" s="5"/>
      <c r="J14" s="5">
        <v>1</v>
      </c>
      <c r="K14" s="5" t="s">
        <v>104</v>
      </c>
      <c r="L14" s="5">
        <v>1</v>
      </c>
      <c r="M14" s="5" t="s">
        <v>96</v>
      </c>
      <c r="N14" s="5">
        <v>478</v>
      </c>
      <c r="O14" s="42">
        <f t="shared" si="0"/>
        <v>478</v>
      </c>
      <c r="P14" s="30" t="s">
        <v>105</v>
      </c>
    </row>
    <row r="15" spans="1:17" x14ac:dyDescent="0.2">
      <c r="A15" s="57"/>
      <c r="B15" s="63"/>
      <c r="C15" s="38"/>
      <c r="D15" s="5"/>
      <c r="E15" s="5"/>
      <c r="F15" s="5"/>
      <c r="G15" s="5"/>
      <c r="H15" s="5"/>
      <c r="I15" s="5"/>
      <c r="J15" s="5">
        <v>1</v>
      </c>
      <c r="K15" s="5" t="s">
        <v>104</v>
      </c>
      <c r="L15" s="5">
        <v>1</v>
      </c>
      <c r="M15" s="5" t="s">
        <v>78</v>
      </c>
      <c r="N15" s="5">
        <v>956</v>
      </c>
      <c r="O15" s="42">
        <f t="shared" si="0"/>
        <v>956</v>
      </c>
      <c r="P15" s="30" t="s">
        <v>106</v>
      </c>
    </row>
    <row r="16" spans="1:17" x14ac:dyDescent="0.2">
      <c r="A16" s="57"/>
      <c r="B16" s="63"/>
      <c r="C16" s="32"/>
      <c r="D16" s="5"/>
      <c r="E16" s="5"/>
      <c r="F16" s="5"/>
      <c r="G16" s="5"/>
      <c r="H16" s="5"/>
      <c r="I16" s="5"/>
      <c r="J16" s="45">
        <v>1</v>
      </c>
      <c r="K16" s="45" t="s">
        <v>104</v>
      </c>
      <c r="L16" s="45"/>
      <c r="M16" s="45" t="s">
        <v>96</v>
      </c>
      <c r="N16" s="45">
        <v>151</v>
      </c>
      <c r="O16" s="45">
        <f t="shared" si="0"/>
        <v>0</v>
      </c>
      <c r="P16" s="46" t="s">
        <v>100</v>
      </c>
    </row>
    <row r="17" spans="1:16" x14ac:dyDescent="0.2">
      <c r="A17" s="57"/>
      <c r="B17" s="63"/>
      <c r="C17" s="38"/>
      <c r="D17" s="5"/>
      <c r="E17" s="5"/>
      <c r="F17" s="5"/>
      <c r="G17" s="5"/>
      <c r="H17" s="5"/>
      <c r="I17" s="5"/>
      <c r="J17" s="5">
        <v>1</v>
      </c>
      <c r="K17" s="5" t="s">
        <v>104</v>
      </c>
      <c r="L17" s="5">
        <v>1</v>
      </c>
      <c r="M17" s="5" t="s">
        <v>78</v>
      </c>
      <c r="N17" s="5">
        <v>48</v>
      </c>
      <c r="O17" s="42">
        <f t="shared" si="0"/>
        <v>48</v>
      </c>
      <c r="P17" s="30" t="s">
        <v>101</v>
      </c>
    </row>
    <row r="18" spans="1:16" x14ac:dyDescent="0.2">
      <c r="A18" s="57"/>
      <c r="B18" s="63"/>
      <c r="C18" s="38"/>
      <c r="D18" s="5"/>
      <c r="E18" s="5"/>
      <c r="F18" s="5"/>
      <c r="G18" s="5"/>
      <c r="H18" s="5"/>
      <c r="I18" s="5"/>
      <c r="J18" s="5">
        <v>1</v>
      </c>
      <c r="K18" s="5" t="s">
        <v>104</v>
      </c>
      <c r="L18" s="5">
        <v>1</v>
      </c>
      <c r="M18" s="5" t="s">
        <v>78</v>
      </c>
      <c r="N18" s="5">
        <v>115</v>
      </c>
      <c r="O18" s="42">
        <f t="shared" si="0"/>
        <v>115</v>
      </c>
      <c r="P18" s="30" t="s">
        <v>102</v>
      </c>
    </row>
    <row r="19" spans="1:16" x14ac:dyDescent="0.2">
      <c r="A19" s="57"/>
      <c r="B19" s="63"/>
      <c r="C19" s="38"/>
      <c r="D19" s="5"/>
      <c r="E19" s="5"/>
      <c r="F19" s="5"/>
      <c r="G19" s="5"/>
      <c r="H19" s="5"/>
      <c r="I19" s="5"/>
      <c r="J19" s="5">
        <v>1</v>
      </c>
      <c r="K19" s="5" t="s">
        <v>104</v>
      </c>
      <c r="L19" s="5">
        <v>1</v>
      </c>
      <c r="M19" s="5" t="s">
        <v>78</v>
      </c>
      <c r="N19" s="5">
        <v>939.5</v>
      </c>
      <c r="O19" s="42">
        <f t="shared" si="0"/>
        <v>939.5</v>
      </c>
      <c r="P19" s="30" t="s">
        <v>103</v>
      </c>
    </row>
    <row r="20" spans="1:16" x14ac:dyDescent="0.2">
      <c r="A20" s="57"/>
      <c r="B20" s="64"/>
      <c r="C20" s="32"/>
      <c r="D20" s="5"/>
      <c r="E20" s="5"/>
      <c r="F20" s="5"/>
      <c r="G20" s="5"/>
      <c r="H20" s="5"/>
      <c r="I20" s="5"/>
      <c r="J20" s="45">
        <v>1</v>
      </c>
      <c r="K20" s="45" t="s">
        <v>95</v>
      </c>
      <c r="L20" s="45"/>
      <c r="M20" s="45" t="s">
        <v>96</v>
      </c>
      <c r="N20" s="45">
        <v>284.5</v>
      </c>
      <c r="O20" s="45">
        <f t="shared" si="0"/>
        <v>0</v>
      </c>
      <c r="P20" s="46" t="s">
        <v>107</v>
      </c>
    </row>
    <row r="21" spans="1:16" x14ac:dyDescent="0.2">
      <c r="A21" s="57"/>
      <c r="B21" s="62" t="s">
        <v>57</v>
      </c>
      <c r="C21" s="23" t="s">
        <v>17</v>
      </c>
      <c r="D21" s="5">
        <v>110</v>
      </c>
      <c r="E21" s="5" t="s">
        <v>14</v>
      </c>
      <c r="F21" s="5">
        <v>2</v>
      </c>
      <c r="G21" s="5" t="s">
        <v>15</v>
      </c>
      <c r="H21" s="5">
        <v>750</v>
      </c>
      <c r="I21" s="5">
        <f>D21*F21*H21</f>
        <v>165000</v>
      </c>
      <c r="J21" s="5">
        <v>11</v>
      </c>
      <c r="K21" s="5" t="s">
        <v>14</v>
      </c>
      <c r="L21" s="5">
        <v>1</v>
      </c>
      <c r="M21" s="5" t="s">
        <v>15</v>
      </c>
      <c r="N21" s="5">
        <v>650</v>
      </c>
      <c r="O21" s="39">
        <f>J21*L21*N21</f>
        <v>7150</v>
      </c>
      <c r="P21" s="30" t="s">
        <v>60</v>
      </c>
    </row>
    <row r="22" spans="1:16" x14ac:dyDescent="0.2">
      <c r="A22" s="57"/>
      <c r="B22" s="63"/>
      <c r="C22" s="26" t="s">
        <v>17</v>
      </c>
      <c r="D22" s="5"/>
      <c r="E22" s="5"/>
      <c r="F22" s="5"/>
      <c r="G22" s="5"/>
      <c r="H22" s="5"/>
      <c r="I22" s="5"/>
      <c r="J22" s="5">
        <v>100</v>
      </c>
      <c r="K22" s="5" t="s">
        <v>14</v>
      </c>
      <c r="L22" s="5">
        <v>1</v>
      </c>
      <c r="M22" s="5" t="s">
        <v>15</v>
      </c>
      <c r="N22" s="5">
        <v>650</v>
      </c>
      <c r="O22" s="39">
        <f t="shared" ref="O22:O26" si="2">J22*L22*N22</f>
        <v>65000</v>
      </c>
      <c r="P22" s="30" t="s">
        <v>63</v>
      </c>
    </row>
    <row r="23" spans="1:16" x14ac:dyDescent="0.2">
      <c r="A23" s="57"/>
      <c r="B23" s="63"/>
      <c r="C23" s="26" t="s">
        <v>17</v>
      </c>
      <c r="D23" s="5"/>
      <c r="E23" s="5"/>
      <c r="F23" s="5"/>
      <c r="G23" s="5"/>
      <c r="H23" s="5"/>
      <c r="I23" s="5">
        <f>D23*F23*H23</f>
        <v>0</v>
      </c>
      <c r="J23" s="5">
        <v>50</v>
      </c>
      <c r="K23" s="5" t="s">
        <v>14</v>
      </c>
      <c r="L23" s="5">
        <v>1</v>
      </c>
      <c r="M23" s="5" t="s">
        <v>15</v>
      </c>
      <c r="N23" s="5">
        <v>750</v>
      </c>
      <c r="O23" s="39">
        <f t="shared" si="2"/>
        <v>37500</v>
      </c>
      <c r="P23" s="30" t="s">
        <v>63</v>
      </c>
    </row>
    <row r="24" spans="1:16" x14ac:dyDescent="0.2">
      <c r="A24" s="57"/>
      <c r="B24" s="63"/>
      <c r="C24" s="29" t="s">
        <v>17</v>
      </c>
      <c r="D24" s="5"/>
      <c r="E24" s="5"/>
      <c r="F24" s="5"/>
      <c r="G24" s="5"/>
      <c r="H24" s="5"/>
      <c r="I24" s="5">
        <f>D24*F24*H24</f>
        <v>0</v>
      </c>
      <c r="J24" s="5">
        <v>4</v>
      </c>
      <c r="K24" s="5" t="s">
        <v>14</v>
      </c>
      <c r="L24" s="5">
        <v>1</v>
      </c>
      <c r="M24" s="5" t="s">
        <v>15</v>
      </c>
      <c r="N24" s="5">
        <v>650</v>
      </c>
      <c r="O24" s="39">
        <f t="shared" si="2"/>
        <v>2600</v>
      </c>
      <c r="P24" s="30" t="s">
        <v>65</v>
      </c>
    </row>
    <row r="25" spans="1:16" x14ac:dyDescent="0.2">
      <c r="A25" s="57"/>
      <c r="B25" s="63"/>
      <c r="C25" s="38" t="s">
        <v>17</v>
      </c>
      <c r="D25" s="5"/>
      <c r="E25" s="5"/>
      <c r="F25" s="5"/>
      <c r="G25" s="5"/>
      <c r="H25" s="5"/>
      <c r="I25" s="5">
        <f>D25*F25*H25</f>
        <v>0</v>
      </c>
      <c r="J25" s="5">
        <v>5</v>
      </c>
      <c r="K25" s="5" t="s">
        <v>14</v>
      </c>
      <c r="L25" s="5">
        <v>1</v>
      </c>
      <c r="M25" s="5" t="s">
        <v>15</v>
      </c>
      <c r="N25" s="5">
        <v>325</v>
      </c>
      <c r="O25" s="39">
        <f t="shared" ref="O25" si="3">J25*L25*N25</f>
        <v>1625</v>
      </c>
      <c r="P25" s="30" t="s">
        <v>90</v>
      </c>
    </row>
    <row r="26" spans="1:16" x14ac:dyDescent="0.2">
      <c r="A26" s="66"/>
      <c r="B26" s="64"/>
      <c r="C26" s="23" t="s">
        <v>17</v>
      </c>
      <c r="D26" s="5"/>
      <c r="E26" s="5"/>
      <c r="F26" s="5"/>
      <c r="G26" s="5"/>
      <c r="H26" s="5"/>
      <c r="I26" s="5">
        <f>D26*F26*H26</f>
        <v>0</v>
      </c>
      <c r="J26" s="5">
        <v>1</v>
      </c>
      <c r="K26" s="5" t="s">
        <v>14</v>
      </c>
      <c r="L26" s="5">
        <v>1</v>
      </c>
      <c r="M26" s="5" t="s">
        <v>108</v>
      </c>
      <c r="N26" s="5">
        <v>76</v>
      </c>
      <c r="O26" s="39">
        <f t="shared" si="2"/>
        <v>76</v>
      </c>
      <c r="P26" s="30" t="s">
        <v>115</v>
      </c>
    </row>
    <row r="27" spans="1:16" x14ac:dyDescent="0.2">
      <c r="A27" s="48" t="s">
        <v>18</v>
      </c>
      <c r="B27" s="48"/>
      <c r="C27" s="48"/>
      <c r="D27" s="48"/>
      <c r="E27" s="48"/>
      <c r="F27" s="48"/>
      <c r="G27" s="48"/>
      <c r="H27" s="48"/>
      <c r="I27" s="6">
        <f>SUM(I4:I26)</f>
        <v>375000</v>
      </c>
      <c r="J27" s="15"/>
      <c r="K27" s="15"/>
      <c r="L27" s="15"/>
      <c r="M27" s="15"/>
      <c r="N27" s="15"/>
      <c r="O27" s="15">
        <f>SUM(O4:O26)</f>
        <v>272487.5</v>
      </c>
      <c r="P27" s="31">
        <f>O27-I27</f>
        <v>-102512.5</v>
      </c>
    </row>
    <row r="28" spans="1:16" x14ac:dyDescent="0.2">
      <c r="A28" s="58" t="s">
        <v>19</v>
      </c>
      <c r="B28" s="9" t="s">
        <v>48</v>
      </c>
      <c r="C28" s="4"/>
      <c r="D28" s="5">
        <v>100</v>
      </c>
      <c r="E28" s="5" t="s">
        <v>20</v>
      </c>
      <c r="F28" s="5">
        <v>1</v>
      </c>
      <c r="G28" s="5" t="s">
        <v>21</v>
      </c>
      <c r="H28" s="11">
        <v>350</v>
      </c>
      <c r="I28" s="5">
        <f>D28*F28*H28</f>
        <v>35000</v>
      </c>
      <c r="J28" s="5">
        <v>2</v>
      </c>
      <c r="K28" s="5" t="s">
        <v>20</v>
      </c>
      <c r="L28" s="5">
        <v>1</v>
      </c>
      <c r="M28" s="5" t="s">
        <v>21</v>
      </c>
      <c r="N28" s="11">
        <v>340</v>
      </c>
      <c r="O28" s="42">
        <f>J28*L28*N28</f>
        <v>680</v>
      </c>
      <c r="P28" s="30" t="s">
        <v>74</v>
      </c>
    </row>
    <row r="29" spans="1:16" x14ac:dyDescent="0.2">
      <c r="A29" s="59"/>
      <c r="B29" s="9" t="s">
        <v>49</v>
      </c>
      <c r="C29" s="23"/>
      <c r="D29" s="5">
        <v>60</v>
      </c>
      <c r="E29" s="5" t="s">
        <v>20</v>
      </c>
      <c r="F29" s="5">
        <v>1</v>
      </c>
      <c r="G29" s="5" t="s">
        <v>21</v>
      </c>
      <c r="H29" s="11">
        <v>600</v>
      </c>
      <c r="I29" s="5">
        <f>D29*F29*H29</f>
        <v>36000</v>
      </c>
      <c r="J29" s="5">
        <v>1</v>
      </c>
      <c r="K29" s="5" t="s">
        <v>67</v>
      </c>
      <c r="L29" s="5">
        <v>1</v>
      </c>
      <c r="M29" s="5" t="s">
        <v>21</v>
      </c>
      <c r="N29" s="11">
        <v>2564.5</v>
      </c>
      <c r="O29" s="42">
        <f t="shared" ref="O29:O48" si="4">J29*L29*N29</f>
        <v>2564.5</v>
      </c>
      <c r="P29" s="30" t="s">
        <v>66</v>
      </c>
    </row>
    <row r="30" spans="1:16" x14ac:dyDescent="0.2">
      <c r="A30" s="59"/>
      <c r="B30" s="9" t="s">
        <v>22</v>
      </c>
      <c r="C30" s="4"/>
      <c r="D30" s="5">
        <v>520</v>
      </c>
      <c r="E30" s="5" t="s">
        <v>20</v>
      </c>
      <c r="F30" s="5">
        <v>1</v>
      </c>
      <c r="G30" s="5" t="s">
        <v>21</v>
      </c>
      <c r="H30" s="11">
        <v>350</v>
      </c>
      <c r="I30" s="5">
        <f>D30*F30*H30</f>
        <v>182000</v>
      </c>
      <c r="J30" s="33">
        <v>572</v>
      </c>
      <c r="K30" s="33" t="s">
        <v>56</v>
      </c>
      <c r="L30" s="33">
        <v>1</v>
      </c>
      <c r="M30" s="33" t="s">
        <v>21</v>
      </c>
      <c r="N30" s="11">
        <v>300</v>
      </c>
      <c r="O30" s="43">
        <f t="shared" si="4"/>
        <v>171600</v>
      </c>
      <c r="P30" s="34" t="s">
        <v>92</v>
      </c>
    </row>
    <row r="31" spans="1:16" x14ac:dyDescent="0.2">
      <c r="A31" s="59"/>
      <c r="B31" s="9" t="s">
        <v>23</v>
      </c>
      <c r="C31" s="4"/>
      <c r="D31" s="5">
        <v>70</v>
      </c>
      <c r="E31" s="5" t="s">
        <v>20</v>
      </c>
      <c r="F31" s="5">
        <v>1</v>
      </c>
      <c r="G31" s="5" t="s">
        <v>21</v>
      </c>
      <c r="H31" s="11">
        <v>600</v>
      </c>
      <c r="I31" s="5">
        <f>D31*F31*H31</f>
        <v>42000</v>
      </c>
      <c r="J31" s="10">
        <v>1</v>
      </c>
      <c r="K31" s="5" t="s">
        <v>81</v>
      </c>
      <c r="L31" s="5">
        <v>1</v>
      </c>
      <c r="M31" s="5" t="s">
        <v>82</v>
      </c>
      <c r="N31" s="11">
        <v>9748.5</v>
      </c>
      <c r="O31" s="42">
        <f t="shared" si="4"/>
        <v>9748.5</v>
      </c>
      <c r="P31" s="30" t="s">
        <v>83</v>
      </c>
    </row>
    <row r="32" spans="1:16" x14ac:dyDescent="0.2">
      <c r="A32" s="59"/>
      <c r="B32" s="9"/>
      <c r="C32" s="29"/>
      <c r="D32" s="5"/>
      <c r="E32" s="5"/>
      <c r="F32" s="5"/>
      <c r="G32" s="5"/>
      <c r="H32" s="11"/>
      <c r="I32" s="5"/>
      <c r="J32" s="10">
        <v>1</v>
      </c>
      <c r="K32" s="5" t="s">
        <v>81</v>
      </c>
      <c r="L32" s="5">
        <v>1</v>
      </c>
      <c r="M32" s="5" t="s">
        <v>21</v>
      </c>
      <c r="N32" s="11">
        <v>5873.5</v>
      </c>
      <c r="O32" s="42">
        <f t="shared" ref="O32:O34" si="5">J32*L32*N32</f>
        <v>5873.5</v>
      </c>
      <c r="P32" s="30" t="s">
        <v>84</v>
      </c>
    </row>
    <row r="33" spans="1:17" x14ac:dyDescent="0.2">
      <c r="A33" s="59"/>
      <c r="B33" s="9"/>
      <c r="C33" s="29"/>
      <c r="D33" s="5"/>
      <c r="E33" s="5"/>
      <c r="F33" s="5"/>
      <c r="G33" s="5"/>
      <c r="H33" s="11"/>
      <c r="I33" s="5"/>
      <c r="J33" s="10">
        <v>1</v>
      </c>
      <c r="K33" s="5" t="s">
        <v>81</v>
      </c>
      <c r="L33" s="5">
        <v>1</v>
      </c>
      <c r="M33" s="5" t="s">
        <v>21</v>
      </c>
      <c r="N33" s="11">
        <v>9485.5</v>
      </c>
      <c r="O33" s="42">
        <f t="shared" si="5"/>
        <v>9485.5</v>
      </c>
      <c r="P33" s="30" t="s">
        <v>85</v>
      </c>
    </row>
    <row r="34" spans="1:17" x14ac:dyDescent="0.2">
      <c r="A34" s="59"/>
      <c r="B34" s="9" t="s">
        <v>22</v>
      </c>
      <c r="C34" s="29"/>
      <c r="D34" s="5">
        <v>520</v>
      </c>
      <c r="E34" s="5" t="s">
        <v>20</v>
      </c>
      <c r="F34" s="5">
        <v>1</v>
      </c>
      <c r="G34" s="5" t="s">
        <v>21</v>
      </c>
      <c r="H34" s="11">
        <v>350</v>
      </c>
      <c r="I34" s="5">
        <f>D34*F34*H34</f>
        <v>182000</v>
      </c>
      <c r="J34" s="33">
        <v>35</v>
      </c>
      <c r="K34" s="33" t="s">
        <v>56</v>
      </c>
      <c r="L34" s="33">
        <v>1</v>
      </c>
      <c r="M34" s="33" t="s">
        <v>21</v>
      </c>
      <c r="N34" s="11">
        <v>340</v>
      </c>
      <c r="O34" s="43">
        <f t="shared" si="5"/>
        <v>11900</v>
      </c>
      <c r="P34" s="34" t="s">
        <v>91</v>
      </c>
    </row>
    <row r="35" spans="1:17" x14ac:dyDescent="0.2">
      <c r="A35" s="59"/>
      <c r="B35" s="9" t="s">
        <v>24</v>
      </c>
      <c r="C35" s="4"/>
      <c r="D35" s="5">
        <v>220</v>
      </c>
      <c r="E35" s="5" t="s">
        <v>20</v>
      </c>
      <c r="F35" s="5">
        <v>1</v>
      </c>
      <c r="G35" s="5" t="s">
        <v>21</v>
      </c>
      <c r="H35" s="11">
        <v>35</v>
      </c>
      <c r="I35" s="5">
        <f>D35*F35*H35</f>
        <v>7700</v>
      </c>
      <c r="J35" s="10"/>
      <c r="K35" s="5" t="s">
        <v>20</v>
      </c>
      <c r="L35" s="5">
        <v>1</v>
      </c>
      <c r="M35" s="5" t="s">
        <v>21</v>
      </c>
      <c r="N35" s="11">
        <v>35</v>
      </c>
      <c r="O35" s="5">
        <f t="shared" si="4"/>
        <v>0</v>
      </c>
      <c r="P35" s="47" t="s">
        <v>25</v>
      </c>
    </row>
    <row r="36" spans="1:17" x14ac:dyDescent="0.2">
      <c r="A36" s="25"/>
      <c r="B36" s="9"/>
      <c r="C36" s="26"/>
      <c r="D36" s="5"/>
      <c r="E36" s="5"/>
      <c r="F36" s="5"/>
      <c r="G36" s="5"/>
      <c r="H36" s="11"/>
      <c r="I36" s="5"/>
      <c r="J36" s="10">
        <v>60</v>
      </c>
      <c r="K36" s="5" t="s">
        <v>77</v>
      </c>
      <c r="L36" s="5">
        <v>1</v>
      </c>
      <c r="M36" s="5" t="s">
        <v>67</v>
      </c>
      <c r="N36" s="11">
        <v>50</v>
      </c>
      <c r="O36" s="39">
        <f>J36*L36*N36</f>
        <v>3000</v>
      </c>
      <c r="P36" s="30" t="s">
        <v>76</v>
      </c>
    </row>
    <row r="37" spans="1:17" x14ac:dyDescent="0.2">
      <c r="A37" s="25"/>
      <c r="B37" s="9"/>
      <c r="C37" s="26"/>
      <c r="D37" s="5"/>
      <c r="E37" s="5"/>
      <c r="F37" s="5"/>
      <c r="G37" s="5"/>
      <c r="H37" s="11"/>
      <c r="I37" s="5"/>
      <c r="J37" s="10">
        <v>42</v>
      </c>
      <c r="K37" s="5" t="s">
        <v>20</v>
      </c>
      <c r="L37" s="5">
        <v>1</v>
      </c>
      <c r="M37" s="5" t="s">
        <v>21</v>
      </c>
      <c r="N37" s="11">
        <v>340</v>
      </c>
      <c r="O37" s="42">
        <f t="shared" si="4"/>
        <v>14280</v>
      </c>
      <c r="P37" s="30" t="s">
        <v>71</v>
      </c>
    </row>
    <row r="38" spans="1:17" x14ac:dyDescent="0.2">
      <c r="A38" s="25"/>
      <c r="B38" s="9"/>
      <c r="C38" s="26"/>
      <c r="D38" s="5"/>
      <c r="E38" s="5"/>
      <c r="F38" s="5"/>
      <c r="G38" s="5"/>
      <c r="H38" s="11"/>
      <c r="I38" s="5"/>
      <c r="J38" s="10">
        <v>1</v>
      </c>
      <c r="K38" s="5" t="s">
        <v>67</v>
      </c>
      <c r="L38" s="5">
        <v>1</v>
      </c>
      <c r="M38" s="5" t="s">
        <v>67</v>
      </c>
      <c r="N38" s="11">
        <v>1810.5</v>
      </c>
      <c r="O38" s="42">
        <f t="shared" si="4"/>
        <v>1810.5</v>
      </c>
      <c r="P38" s="30" t="s">
        <v>75</v>
      </c>
    </row>
    <row r="39" spans="1:17" x14ac:dyDescent="0.2">
      <c r="A39" s="25"/>
      <c r="B39" s="9"/>
      <c r="C39" s="26"/>
      <c r="D39" s="5"/>
      <c r="E39" s="5"/>
      <c r="F39" s="5"/>
      <c r="G39" s="5"/>
      <c r="H39" s="11"/>
      <c r="I39" s="5"/>
      <c r="J39" s="10">
        <v>1</v>
      </c>
      <c r="K39" s="5" t="s">
        <v>20</v>
      </c>
      <c r="L39" s="5">
        <v>1</v>
      </c>
      <c r="M39" s="5" t="s">
        <v>21</v>
      </c>
      <c r="N39" s="11">
        <v>340</v>
      </c>
      <c r="O39" s="42">
        <f t="shared" si="4"/>
        <v>340</v>
      </c>
      <c r="P39" s="30" t="s">
        <v>72</v>
      </c>
    </row>
    <row r="40" spans="1:17" x14ac:dyDescent="0.2">
      <c r="A40" s="25"/>
      <c r="B40" s="9"/>
      <c r="C40" s="26"/>
      <c r="D40" s="5"/>
      <c r="E40" s="5"/>
      <c r="F40" s="5"/>
      <c r="G40" s="5"/>
      <c r="H40" s="11"/>
      <c r="I40" s="5"/>
      <c r="J40" s="10">
        <v>1</v>
      </c>
      <c r="K40" s="5" t="s">
        <v>20</v>
      </c>
      <c r="L40" s="5">
        <v>1</v>
      </c>
      <c r="M40" s="5" t="s">
        <v>21</v>
      </c>
      <c r="N40" s="11">
        <v>1700</v>
      </c>
      <c r="O40" s="42">
        <f t="shared" si="4"/>
        <v>1700</v>
      </c>
      <c r="P40" s="30" t="s">
        <v>73</v>
      </c>
    </row>
    <row r="41" spans="1:17" x14ac:dyDescent="0.2">
      <c r="A41" s="37"/>
      <c r="B41" s="9"/>
      <c r="C41" s="38"/>
      <c r="D41" s="5"/>
      <c r="E41" s="5"/>
      <c r="F41" s="5"/>
      <c r="G41" s="5"/>
      <c r="H41" s="11"/>
      <c r="I41" s="5"/>
      <c r="J41" s="10">
        <v>1</v>
      </c>
      <c r="K41" s="5" t="s">
        <v>81</v>
      </c>
      <c r="L41" s="5">
        <v>1</v>
      </c>
      <c r="M41" s="5" t="s">
        <v>78</v>
      </c>
      <c r="N41" s="11">
        <v>3518.5</v>
      </c>
      <c r="O41" s="42">
        <f t="shared" ref="O41" si="6">J41*L41*N41</f>
        <v>3518.5</v>
      </c>
      <c r="P41" s="30" t="s">
        <v>109</v>
      </c>
    </row>
    <row r="42" spans="1:17" x14ac:dyDescent="0.2">
      <c r="A42" s="25"/>
      <c r="B42" s="9"/>
      <c r="C42" s="12"/>
      <c r="D42" s="13"/>
      <c r="E42" s="13"/>
      <c r="F42" s="13"/>
      <c r="G42" s="13"/>
      <c r="H42" s="14"/>
      <c r="I42" s="5"/>
      <c r="J42" s="13">
        <v>1</v>
      </c>
      <c r="K42" s="13" t="s">
        <v>124</v>
      </c>
      <c r="L42" s="13">
        <v>1</v>
      </c>
      <c r="M42" s="13" t="s">
        <v>124</v>
      </c>
      <c r="N42" s="14">
        <v>620</v>
      </c>
      <c r="O42" s="5">
        <f t="shared" si="4"/>
        <v>620</v>
      </c>
      <c r="P42" s="30" t="s">
        <v>125</v>
      </c>
      <c r="Q42" s="36" t="s">
        <v>122</v>
      </c>
    </row>
    <row r="43" spans="1:17" x14ac:dyDescent="0.2">
      <c r="A43" s="25"/>
      <c r="B43" s="9"/>
      <c r="C43" s="12"/>
      <c r="D43" s="13"/>
      <c r="E43" s="13"/>
      <c r="F43" s="13"/>
      <c r="G43" s="13"/>
      <c r="H43" s="14"/>
      <c r="I43" s="5"/>
      <c r="J43" s="13">
        <v>1</v>
      </c>
      <c r="K43" s="13" t="s">
        <v>124</v>
      </c>
      <c r="L43" s="13">
        <v>1</v>
      </c>
      <c r="M43" s="13" t="s">
        <v>126</v>
      </c>
      <c r="N43" s="14">
        <v>755</v>
      </c>
      <c r="O43" s="5">
        <f t="shared" si="4"/>
        <v>755</v>
      </c>
      <c r="P43" s="30" t="s">
        <v>127</v>
      </c>
      <c r="Q43" s="36" t="s">
        <v>123</v>
      </c>
    </row>
    <row r="44" spans="1:17" x14ac:dyDescent="0.2">
      <c r="A44" s="25"/>
      <c r="B44" s="9"/>
      <c r="C44" s="12"/>
      <c r="D44" s="13"/>
      <c r="E44" s="13"/>
      <c r="F44" s="13"/>
      <c r="G44" s="13"/>
      <c r="H44" s="14"/>
      <c r="I44" s="5"/>
      <c r="J44" s="13">
        <v>1</v>
      </c>
      <c r="K44" s="13" t="s">
        <v>124</v>
      </c>
      <c r="L44" s="13">
        <v>1</v>
      </c>
      <c r="M44" s="13" t="s">
        <v>126</v>
      </c>
      <c r="N44" s="14">
        <f>717.1+27.3</f>
        <v>744.4</v>
      </c>
      <c r="O44" s="5">
        <f t="shared" si="4"/>
        <v>744.4</v>
      </c>
      <c r="P44" s="30" t="s">
        <v>135</v>
      </c>
      <c r="Q44" s="36" t="s">
        <v>123</v>
      </c>
    </row>
    <row r="45" spans="1:17" x14ac:dyDescent="0.2">
      <c r="A45" s="25"/>
      <c r="B45" s="9"/>
      <c r="C45" s="12"/>
      <c r="D45" s="13"/>
      <c r="E45" s="13"/>
      <c r="F45" s="13"/>
      <c r="G45" s="13"/>
      <c r="H45" s="14"/>
      <c r="I45" s="5"/>
      <c r="J45" s="13">
        <v>1</v>
      </c>
      <c r="K45" s="13" t="s">
        <v>124</v>
      </c>
      <c r="L45" s="13">
        <v>1</v>
      </c>
      <c r="M45" s="13" t="s">
        <v>126</v>
      </c>
      <c r="N45" s="14">
        <f>490.5+62</f>
        <v>552.5</v>
      </c>
      <c r="O45" s="5">
        <f t="shared" si="4"/>
        <v>552.5</v>
      </c>
      <c r="P45" s="30" t="s">
        <v>136</v>
      </c>
      <c r="Q45" s="36" t="s">
        <v>122</v>
      </c>
    </row>
    <row r="46" spans="1:17" x14ac:dyDescent="0.2">
      <c r="A46" s="25"/>
      <c r="B46" s="9"/>
      <c r="C46" s="12"/>
      <c r="D46" s="13"/>
      <c r="E46" s="13"/>
      <c r="F46" s="13"/>
      <c r="G46" s="13"/>
      <c r="H46" s="14"/>
      <c r="I46" s="5"/>
      <c r="J46" s="13">
        <v>100</v>
      </c>
      <c r="K46" s="13" t="s">
        <v>128</v>
      </c>
      <c r="L46" s="13">
        <v>1</v>
      </c>
      <c r="M46" s="13" t="s">
        <v>126</v>
      </c>
      <c r="N46" s="14">
        <v>18</v>
      </c>
      <c r="O46" s="5">
        <f t="shared" si="4"/>
        <v>1800</v>
      </c>
      <c r="P46" s="30" t="s">
        <v>129</v>
      </c>
      <c r="Q46" s="36" t="s">
        <v>122</v>
      </c>
    </row>
    <row r="47" spans="1:17" x14ac:dyDescent="0.2">
      <c r="A47" s="28"/>
      <c r="B47" s="9"/>
      <c r="C47" s="12"/>
      <c r="D47" s="13"/>
      <c r="E47" s="13"/>
      <c r="F47" s="13"/>
      <c r="G47" s="13"/>
      <c r="H47" s="14"/>
      <c r="I47" s="5"/>
      <c r="J47" s="13">
        <v>1</v>
      </c>
      <c r="K47" s="13" t="s">
        <v>124</v>
      </c>
      <c r="L47" s="13">
        <v>1</v>
      </c>
      <c r="M47" s="13" t="s">
        <v>130</v>
      </c>
      <c r="N47" s="14">
        <v>46.8</v>
      </c>
      <c r="O47" s="5">
        <f t="shared" si="4"/>
        <v>46.8</v>
      </c>
      <c r="P47" s="30" t="s">
        <v>131</v>
      </c>
      <c r="Q47" s="36" t="s">
        <v>122</v>
      </c>
    </row>
    <row r="48" spans="1:17" x14ac:dyDescent="0.2">
      <c r="A48" s="25"/>
      <c r="B48" s="9"/>
      <c r="C48" s="12"/>
      <c r="D48" s="13"/>
      <c r="E48" s="13"/>
      <c r="F48" s="13"/>
      <c r="G48" s="13"/>
      <c r="H48" s="14"/>
      <c r="I48" s="5"/>
      <c r="J48" s="13">
        <v>6</v>
      </c>
      <c r="K48" s="13" t="s">
        <v>132</v>
      </c>
      <c r="L48" s="13">
        <v>1</v>
      </c>
      <c r="M48" s="13" t="s">
        <v>81</v>
      </c>
      <c r="N48" s="14">
        <v>188</v>
      </c>
      <c r="O48" s="5">
        <f t="shared" si="4"/>
        <v>1128</v>
      </c>
      <c r="P48" s="30" t="s">
        <v>110</v>
      </c>
      <c r="Q48" s="36" t="s">
        <v>122</v>
      </c>
    </row>
    <row r="49" spans="1:17" x14ac:dyDescent="0.2">
      <c r="A49" s="25"/>
      <c r="B49" s="9"/>
      <c r="C49" s="12"/>
      <c r="D49" s="13"/>
      <c r="E49" s="13"/>
      <c r="F49" s="13"/>
      <c r="G49" s="13"/>
      <c r="H49" s="14"/>
      <c r="I49" s="5"/>
      <c r="J49" s="13">
        <v>1</v>
      </c>
      <c r="K49" s="13" t="s">
        <v>133</v>
      </c>
      <c r="L49" s="13">
        <v>1</v>
      </c>
      <c r="M49" s="13" t="s">
        <v>126</v>
      </c>
      <c r="N49" s="14">
        <v>565.04</v>
      </c>
      <c r="O49" s="5">
        <f t="shared" ref="O49" si="7">J49*L49*N49</f>
        <v>565.04</v>
      </c>
      <c r="P49" s="30" t="s">
        <v>134</v>
      </c>
      <c r="Q49" s="36" t="s">
        <v>122</v>
      </c>
    </row>
    <row r="50" spans="1:17" x14ac:dyDescent="0.2">
      <c r="A50" s="48" t="s">
        <v>26</v>
      </c>
      <c r="B50" s="48"/>
      <c r="C50" s="48"/>
      <c r="D50" s="48"/>
      <c r="E50" s="48"/>
      <c r="F50" s="48"/>
      <c r="G50" s="48"/>
      <c r="H50" s="48"/>
      <c r="I50" s="6">
        <f>SUM(I28:I35)</f>
        <v>484700</v>
      </c>
      <c r="J50" s="15"/>
      <c r="K50" s="15"/>
      <c r="L50" s="15"/>
      <c r="M50" s="15"/>
      <c r="N50" s="15"/>
      <c r="O50" s="8">
        <f>SUM(O28:O49)</f>
        <v>242712.74</v>
      </c>
      <c r="P50" s="31">
        <f>O50-I50</f>
        <v>-241987.26</v>
      </c>
    </row>
    <row r="51" spans="1:17" x14ac:dyDescent="0.2">
      <c r="A51" s="60" t="s">
        <v>27</v>
      </c>
      <c r="B51" s="9" t="s">
        <v>28</v>
      </c>
      <c r="C51" s="12" t="s">
        <v>29</v>
      </c>
      <c r="D51" s="13">
        <v>2</v>
      </c>
      <c r="E51" s="13" t="s">
        <v>30</v>
      </c>
      <c r="F51" s="13">
        <v>2</v>
      </c>
      <c r="G51" s="13" t="s">
        <v>31</v>
      </c>
      <c r="H51" s="14">
        <v>1500</v>
      </c>
      <c r="I51" s="5">
        <f t="shared" ref="I51:I56" si="8">D51*F51*H51</f>
        <v>6000</v>
      </c>
      <c r="J51" s="13">
        <v>1</v>
      </c>
      <c r="K51" s="13" t="s">
        <v>70</v>
      </c>
      <c r="L51" s="13">
        <v>1</v>
      </c>
      <c r="M51" s="13" t="s">
        <v>108</v>
      </c>
      <c r="N51" s="14">
        <v>1100</v>
      </c>
      <c r="O51" s="5">
        <f>J51*L51*N51</f>
        <v>1100</v>
      </c>
      <c r="P51" s="30" t="s">
        <v>114</v>
      </c>
    </row>
    <row r="52" spans="1:17" x14ac:dyDescent="0.2">
      <c r="A52" s="67"/>
      <c r="B52" s="9"/>
      <c r="C52" s="12"/>
      <c r="D52" s="13"/>
      <c r="E52" s="13"/>
      <c r="F52" s="13"/>
      <c r="G52" s="13"/>
      <c r="H52" s="14"/>
      <c r="I52" s="5"/>
      <c r="J52" s="13">
        <v>1</v>
      </c>
      <c r="K52" s="13" t="s">
        <v>70</v>
      </c>
      <c r="L52" s="13">
        <v>1</v>
      </c>
      <c r="M52" s="13" t="s">
        <v>108</v>
      </c>
      <c r="N52" s="14">
        <v>1400</v>
      </c>
      <c r="O52" s="5">
        <f t="shared" ref="O52:O56" si="9">J52*L52*N52</f>
        <v>1400</v>
      </c>
      <c r="P52" s="30" t="s">
        <v>113</v>
      </c>
      <c r="Q52" s="36"/>
    </row>
    <row r="53" spans="1:17" x14ac:dyDescent="0.2">
      <c r="A53" s="67"/>
      <c r="B53" s="9"/>
      <c r="C53" s="12"/>
      <c r="D53" s="13"/>
      <c r="E53" s="13"/>
      <c r="F53" s="13"/>
      <c r="G53" s="13"/>
      <c r="H53" s="14"/>
      <c r="I53" s="5"/>
      <c r="J53" s="13">
        <v>1</v>
      </c>
      <c r="K53" s="13" t="s">
        <v>70</v>
      </c>
      <c r="L53" s="13">
        <v>1</v>
      </c>
      <c r="M53" s="13" t="s">
        <v>108</v>
      </c>
      <c r="N53" s="14">
        <v>1000</v>
      </c>
      <c r="O53" s="5">
        <f t="shared" si="9"/>
        <v>1000</v>
      </c>
      <c r="P53" s="30" t="s">
        <v>116</v>
      </c>
      <c r="Q53" s="36"/>
    </row>
    <row r="54" spans="1:17" x14ac:dyDescent="0.2">
      <c r="A54" s="67"/>
      <c r="B54" s="9"/>
      <c r="C54" s="12"/>
      <c r="D54" s="13"/>
      <c r="E54" s="13"/>
      <c r="F54" s="13"/>
      <c r="G54" s="13"/>
      <c r="H54" s="14"/>
      <c r="I54" s="5"/>
      <c r="J54" s="13">
        <v>1</v>
      </c>
      <c r="K54" s="13" t="s">
        <v>70</v>
      </c>
      <c r="L54" s="13">
        <v>1</v>
      </c>
      <c r="M54" s="13" t="s">
        <v>108</v>
      </c>
      <c r="N54" s="14">
        <v>800</v>
      </c>
      <c r="O54" s="5">
        <f t="shared" ref="O54:O55" si="10">J54*L54*N54</f>
        <v>800</v>
      </c>
      <c r="P54" s="30" t="s">
        <v>117</v>
      </c>
      <c r="Q54" s="36"/>
    </row>
    <row r="55" spans="1:17" x14ac:dyDescent="0.2">
      <c r="A55" s="67"/>
      <c r="B55" s="9"/>
      <c r="C55" s="12"/>
      <c r="D55" s="13"/>
      <c r="E55" s="13"/>
      <c r="F55" s="13"/>
      <c r="G55" s="13"/>
      <c r="H55" s="14"/>
      <c r="I55" s="5"/>
      <c r="J55" s="13">
        <v>1</v>
      </c>
      <c r="K55" s="13" t="s">
        <v>112</v>
      </c>
      <c r="L55" s="13">
        <v>1</v>
      </c>
      <c r="M55" s="13" t="s">
        <v>108</v>
      </c>
      <c r="N55" s="14">
        <v>800</v>
      </c>
      <c r="O55" s="5">
        <f t="shared" si="10"/>
        <v>800</v>
      </c>
      <c r="P55" s="30" t="s">
        <v>111</v>
      </c>
      <c r="Q55" s="36"/>
    </row>
    <row r="56" spans="1:17" x14ac:dyDescent="0.2">
      <c r="A56" s="61"/>
      <c r="B56" s="9"/>
      <c r="C56" s="12"/>
      <c r="D56" s="13"/>
      <c r="E56" s="13"/>
      <c r="F56" s="13"/>
      <c r="G56" s="13"/>
      <c r="H56" s="14"/>
      <c r="I56" s="5">
        <f t="shared" si="8"/>
        <v>0</v>
      </c>
      <c r="J56" s="40">
        <v>1</v>
      </c>
      <c r="K56" s="40" t="s">
        <v>69</v>
      </c>
      <c r="L56" s="40">
        <v>1</v>
      </c>
      <c r="M56" s="40" t="s">
        <v>78</v>
      </c>
      <c r="N56" s="33">
        <v>3649</v>
      </c>
      <c r="O56" s="43">
        <f t="shared" si="9"/>
        <v>3649</v>
      </c>
      <c r="P56" s="34" t="s">
        <v>98</v>
      </c>
      <c r="Q56" s="36"/>
    </row>
    <row r="57" spans="1:17" x14ac:dyDescent="0.2">
      <c r="A57" s="48" t="s">
        <v>32</v>
      </c>
      <c r="B57" s="48"/>
      <c r="C57" s="48"/>
      <c r="D57" s="48"/>
      <c r="E57" s="48"/>
      <c r="F57" s="48"/>
      <c r="G57" s="48"/>
      <c r="H57" s="48"/>
      <c r="I57" s="6">
        <f>SUM(I51:I56)</f>
        <v>6000</v>
      </c>
      <c r="J57" s="7"/>
      <c r="K57" s="7"/>
      <c r="L57" s="7"/>
      <c r="M57" s="7"/>
      <c r="N57" s="7"/>
      <c r="O57" s="15">
        <f>SUM(O51:O56)</f>
        <v>8749</v>
      </c>
      <c r="P57" s="31">
        <f>O57-I57</f>
        <v>2749</v>
      </c>
    </row>
    <row r="58" spans="1:17" x14ac:dyDescent="0.2">
      <c r="A58" s="54" t="s">
        <v>33</v>
      </c>
      <c r="B58" s="16" t="s">
        <v>36</v>
      </c>
      <c r="C58" s="17" t="s">
        <v>37</v>
      </c>
      <c r="D58" s="11">
        <v>1</v>
      </c>
      <c r="E58" s="11" t="s">
        <v>34</v>
      </c>
      <c r="F58" s="11">
        <v>1</v>
      </c>
      <c r="G58" s="11" t="s">
        <v>31</v>
      </c>
      <c r="H58" s="11">
        <v>780000</v>
      </c>
      <c r="I58" s="5">
        <f>D58*F58*H58</f>
        <v>780000</v>
      </c>
      <c r="J58" s="5">
        <v>1</v>
      </c>
      <c r="K58" s="5" t="s">
        <v>55</v>
      </c>
      <c r="L58" s="5">
        <v>1</v>
      </c>
      <c r="M58" s="5" t="s">
        <v>35</v>
      </c>
      <c r="N58" s="5">
        <v>150000</v>
      </c>
      <c r="O58" s="42">
        <f>J58*L58*N58</f>
        <v>150000</v>
      </c>
      <c r="P58" s="30"/>
    </row>
    <row r="59" spans="1:17" x14ac:dyDescent="0.2">
      <c r="A59" s="55"/>
      <c r="B59" s="16" t="s">
        <v>38</v>
      </c>
      <c r="C59" s="17"/>
      <c r="D59" s="11">
        <v>2</v>
      </c>
      <c r="E59" s="11" t="s">
        <v>14</v>
      </c>
      <c r="F59" s="11">
        <v>1</v>
      </c>
      <c r="G59" s="11" t="s">
        <v>31</v>
      </c>
      <c r="H59" s="11">
        <v>0</v>
      </c>
      <c r="I59" s="5">
        <f>D59*F59*H59</f>
        <v>0</v>
      </c>
      <c r="J59" s="5">
        <v>1</v>
      </c>
      <c r="K59" s="5" t="s">
        <v>55</v>
      </c>
      <c r="L59" s="5">
        <v>1</v>
      </c>
      <c r="M59" s="5" t="s">
        <v>35</v>
      </c>
      <c r="N59" s="5">
        <v>150000</v>
      </c>
      <c r="O59" s="42">
        <f t="shared" ref="O59:O64" si="11">J59*L59*N59</f>
        <v>150000</v>
      </c>
      <c r="P59" s="30"/>
    </row>
    <row r="60" spans="1:17" x14ac:dyDescent="0.2">
      <c r="A60" s="55"/>
      <c r="B60" s="16" t="s">
        <v>39</v>
      </c>
      <c r="C60" s="17"/>
      <c r="D60" s="11">
        <v>1</v>
      </c>
      <c r="E60" s="11" t="s">
        <v>14</v>
      </c>
      <c r="F60" s="11">
        <v>1</v>
      </c>
      <c r="G60" s="11" t="s">
        <v>31</v>
      </c>
      <c r="H60" s="11">
        <v>0</v>
      </c>
      <c r="I60" s="5">
        <f>D60*F60*H60</f>
        <v>0</v>
      </c>
      <c r="J60" s="5">
        <v>1</v>
      </c>
      <c r="K60" s="5" t="s">
        <v>55</v>
      </c>
      <c r="L60" s="5">
        <v>1</v>
      </c>
      <c r="M60" s="5"/>
      <c r="N60" s="5">
        <v>220000</v>
      </c>
      <c r="O60" s="42">
        <f t="shared" si="11"/>
        <v>220000</v>
      </c>
      <c r="P60" s="30"/>
    </row>
    <row r="61" spans="1:17" x14ac:dyDescent="0.2">
      <c r="A61" s="55"/>
      <c r="B61" s="16" t="s">
        <v>40</v>
      </c>
      <c r="C61" s="17"/>
      <c r="D61" s="11"/>
      <c r="E61" s="11" t="s">
        <v>20</v>
      </c>
      <c r="F61" s="11">
        <v>2</v>
      </c>
      <c r="G61" s="11" t="s">
        <v>31</v>
      </c>
      <c r="H61" s="11">
        <v>130</v>
      </c>
      <c r="I61" s="5">
        <f>D61*F61*H61</f>
        <v>0</v>
      </c>
      <c r="J61" s="5">
        <v>200</v>
      </c>
      <c r="K61" s="5" t="s">
        <v>56</v>
      </c>
      <c r="L61" s="5">
        <v>1</v>
      </c>
      <c r="M61" s="5" t="s">
        <v>35</v>
      </c>
      <c r="N61" s="5">
        <v>110</v>
      </c>
      <c r="O61" s="42">
        <f t="shared" si="11"/>
        <v>22000</v>
      </c>
      <c r="P61" s="30" t="s">
        <v>80</v>
      </c>
    </row>
    <row r="62" spans="1:17" x14ac:dyDescent="0.2">
      <c r="A62" s="55"/>
      <c r="B62" s="16" t="s">
        <v>40</v>
      </c>
      <c r="C62" s="17"/>
      <c r="D62" s="11"/>
      <c r="E62" s="11" t="s">
        <v>20</v>
      </c>
      <c r="F62" s="11">
        <v>2</v>
      </c>
      <c r="G62" s="11" t="s">
        <v>31</v>
      </c>
      <c r="H62" s="11">
        <v>130</v>
      </c>
      <c r="I62" s="5">
        <f>D62*F62*H62</f>
        <v>0</v>
      </c>
      <c r="J62" s="5">
        <v>1</v>
      </c>
      <c r="K62" s="5" t="s">
        <v>56</v>
      </c>
      <c r="L62" s="5">
        <v>1</v>
      </c>
      <c r="M62" s="5" t="s">
        <v>35</v>
      </c>
      <c r="N62" s="5">
        <v>9875</v>
      </c>
      <c r="O62" s="5">
        <f t="shared" si="11"/>
        <v>9875</v>
      </c>
      <c r="P62" s="30" t="s">
        <v>79</v>
      </c>
    </row>
    <row r="63" spans="1:17" x14ac:dyDescent="0.2">
      <c r="A63" s="27"/>
      <c r="B63" s="16"/>
      <c r="C63" s="17"/>
      <c r="D63" s="11"/>
      <c r="E63" s="11"/>
      <c r="F63" s="11"/>
      <c r="G63" s="11"/>
      <c r="H63" s="11"/>
      <c r="I63" s="5"/>
      <c r="J63" s="5">
        <v>1</v>
      </c>
      <c r="K63" s="5" t="s">
        <v>87</v>
      </c>
      <c r="L63" s="5">
        <v>1</v>
      </c>
      <c r="M63" s="5" t="s">
        <v>82</v>
      </c>
      <c r="N63" s="5">
        <v>128</v>
      </c>
      <c r="O63" s="42">
        <f t="shared" si="11"/>
        <v>128</v>
      </c>
      <c r="P63" s="30" t="s">
        <v>86</v>
      </c>
    </row>
    <row r="64" spans="1:17" x14ac:dyDescent="0.2">
      <c r="A64" s="44"/>
      <c r="B64" s="16"/>
      <c r="C64" s="17"/>
      <c r="D64" s="11"/>
      <c r="E64" s="11"/>
      <c r="F64" s="11"/>
      <c r="G64" s="11"/>
      <c r="H64" s="11"/>
      <c r="I64" s="5"/>
      <c r="J64" s="5">
        <v>1</v>
      </c>
      <c r="K64" s="5" t="s">
        <v>87</v>
      </c>
      <c r="L64" s="5">
        <v>1</v>
      </c>
      <c r="M64" s="5" t="s">
        <v>88</v>
      </c>
      <c r="N64" s="5">
        <v>54</v>
      </c>
      <c r="O64" s="42">
        <f t="shared" si="11"/>
        <v>54</v>
      </c>
      <c r="P64" s="30" t="s">
        <v>89</v>
      </c>
    </row>
    <row r="65" spans="1:17" x14ac:dyDescent="0.2">
      <c r="A65" s="27"/>
      <c r="B65" s="16"/>
      <c r="C65" s="17"/>
      <c r="D65" s="11"/>
      <c r="E65" s="11"/>
      <c r="F65" s="11"/>
      <c r="G65" s="11"/>
      <c r="H65" s="11"/>
      <c r="I65" s="5"/>
      <c r="J65" s="10">
        <v>1</v>
      </c>
      <c r="K65" s="10" t="s">
        <v>87</v>
      </c>
      <c r="L65" s="10">
        <v>1</v>
      </c>
      <c r="M65" s="10" t="s">
        <v>88</v>
      </c>
      <c r="N65" s="10">
        <v>220</v>
      </c>
      <c r="O65" s="10">
        <f t="shared" ref="O65" si="12">J65*L65*N65</f>
        <v>220</v>
      </c>
      <c r="P65" s="70" t="s">
        <v>121</v>
      </c>
    </row>
    <row r="66" spans="1:17" x14ac:dyDescent="0.2">
      <c r="A66" s="48" t="s">
        <v>41</v>
      </c>
      <c r="B66" s="48"/>
      <c r="C66" s="48"/>
      <c r="D66" s="48"/>
      <c r="E66" s="48"/>
      <c r="F66" s="48"/>
      <c r="G66" s="48"/>
      <c r="H66" s="48"/>
      <c r="I66" s="6">
        <f>SUM(I58:I62)</f>
        <v>780000</v>
      </c>
      <c r="J66" s="7"/>
      <c r="K66" s="7"/>
      <c r="L66" s="7"/>
      <c r="M66" s="7"/>
      <c r="N66" s="7"/>
      <c r="O66" s="8">
        <f>SUM(O58:O65)</f>
        <v>552277</v>
      </c>
      <c r="P66" s="31">
        <f>O66-I66</f>
        <v>-227723</v>
      </c>
    </row>
    <row r="67" spans="1:17" x14ac:dyDescent="0.2">
      <c r="A67" s="24" t="s">
        <v>51</v>
      </c>
      <c r="B67" s="18" t="s">
        <v>52</v>
      </c>
      <c r="C67" s="18"/>
      <c r="D67" s="13">
        <v>1</v>
      </c>
      <c r="E67" s="13" t="s">
        <v>53</v>
      </c>
      <c r="F67" s="13">
        <v>1</v>
      </c>
      <c r="G67" s="13" t="s">
        <v>54</v>
      </c>
      <c r="H67" s="14">
        <v>10000</v>
      </c>
      <c r="I67" s="5">
        <f>D67*F67*H67</f>
        <v>10000</v>
      </c>
      <c r="J67" s="13">
        <v>1</v>
      </c>
      <c r="K67" s="13" t="s">
        <v>69</v>
      </c>
      <c r="L67" s="13">
        <v>1</v>
      </c>
      <c r="M67" s="13" t="s">
        <v>68</v>
      </c>
      <c r="N67" s="14">
        <v>45000</v>
      </c>
      <c r="O67" s="5">
        <f>J67*L67*N67</f>
        <v>45000</v>
      </c>
      <c r="P67" s="31">
        <f>O67-I67</f>
        <v>35000</v>
      </c>
    </row>
    <row r="68" spans="1:17" x14ac:dyDescent="0.2">
      <c r="A68" s="68" t="s">
        <v>50</v>
      </c>
      <c r="B68" s="18" t="s">
        <v>11</v>
      </c>
      <c r="C68" s="18"/>
      <c r="D68" s="13"/>
      <c r="E68" s="13"/>
      <c r="F68" s="13"/>
      <c r="G68" s="13"/>
      <c r="H68" s="14"/>
      <c r="I68" s="5">
        <f>D68*F68*H68</f>
        <v>0</v>
      </c>
      <c r="J68" s="13"/>
      <c r="K68" s="13"/>
      <c r="L68" s="13"/>
      <c r="M68" s="13"/>
      <c r="N68" s="14"/>
      <c r="O68" s="5">
        <f>J68*L68*N68</f>
        <v>0</v>
      </c>
      <c r="P68" s="5"/>
    </row>
    <row r="69" spans="1:17" x14ac:dyDescent="0.2">
      <c r="A69" s="68"/>
      <c r="B69" s="18" t="s">
        <v>27</v>
      </c>
      <c r="C69" s="18"/>
      <c r="D69" s="13"/>
      <c r="E69" s="13"/>
      <c r="F69" s="13"/>
      <c r="G69" s="13"/>
      <c r="H69" s="14"/>
      <c r="I69" s="5">
        <f>D69*F69*H69</f>
        <v>0</v>
      </c>
      <c r="J69" s="45">
        <v>1</v>
      </c>
      <c r="K69" s="45"/>
      <c r="L69" s="45">
        <v>1</v>
      </c>
      <c r="M69" s="45"/>
      <c r="N69" s="71">
        <v>500</v>
      </c>
      <c r="O69" s="45">
        <f>J69*L69*N69</f>
        <v>500</v>
      </c>
      <c r="P69" s="5"/>
    </row>
    <row r="70" spans="1:17" x14ac:dyDescent="0.2">
      <c r="A70" s="68"/>
      <c r="B70" s="18" t="s">
        <v>42</v>
      </c>
      <c r="C70" s="18"/>
      <c r="D70" s="13">
        <v>10</v>
      </c>
      <c r="E70" s="13" t="s">
        <v>20</v>
      </c>
      <c r="F70" s="13">
        <v>3</v>
      </c>
      <c r="G70" s="13" t="s">
        <v>31</v>
      </c>
      <c r="H70" s="14">
        <v>800</v>
      </c>
      <c r="I70" s="5">
        <f>D70*F70*H70</f>
        <v>24000</v>
      </c>
      <c r="J70" s="13">
        <v>4</v>
      </c>
      <c r="K70" s="13" t="s">
        <v>20</v>
      </c>
      <c r="L70" s="13">
        <v>3</v>
      </c>
      <c r="M70" s="13" t="s">
        <v>31</v>
      </c>
      <c r="N70" s="14">
        <v>500</v>
      </c>
      <c r="O70" s="5">
        <f>J70*L70*N70</f>
        <v>6000</v>
      </c>
      <c r="P70" s="30" t="s">
        <v>118</v>
      </c>
    </row>
    <row r="71" spans="1:17" x14ac:dyDescent="0.2">
      <c r="A71" s="48" t="s">
        <v>43</v>
      </c>
      <c r="B71" s="48"/>
      <c r="C71" s="48"/>
      <c r="D71" s="48"/>
      <c r="E71" s="48"/>
      <c r="F71" s="48"/>
      <c r="G71" s="48"/>
      <c r="H71" s="48"/>
      <c r="I71" s="6">
        <f>SUM(I67:I70)</f>
        <v>34000</v>
      </c>
      <c r="J71" s="7"/>
      <c r="K71" s="7"/>
      <c r="L71" s="7"/>
      <c r="M71" s="7"/>
      <c r="N71" s="7"/>
      <c r="O71" s="15">
        <f>SUM(O67:O70)</f>
        <v>51500</v>
      </c>
      <c r="P71" s="31">
        <f>O71-I71</f>
        <v>17500</v>
      </c>
    </row>
    <row r="72" spans="1:17" x14ac:dyDescent="0.2">
      <c r="A72" s="52" t="s">
        <v>44</v>
      </c>
      <c r="B72" s="52"/>
      <c r="C72" s="52"/>
      <c r="D72" s="52"/>
      <c r="E72" s="52"/>
      <c r="F72" s="52"/>
      <c r="G72" s="52"/>
      <c r="H72" s="52"/>
      <c r="I72" s="19">
        <f>I27+I50+I57+I66+I71</f>
        <v>1679700</v>
      </c>
      <c r="J72" s="49" t="s">
        <v>44</v>
      </c>
      <c r="K72" s="50"/>
      <c r="L72" s="50"/>
      <c r="M72" s="50"/>
      <c r="N72" s="51"/>
      <c r="O72" s="19">
        <f>O27+O50+O57+O66+O71</f>
        <v>1127726.24</v>
      </c>
      <c r="P72" s="5"/>
    </row>
    <row r="73" spans="1:17" x14ac:dyDescent="0.2">
      <c r="A73" s="52" t="s">
        <v>45</v>
      </c>
      <c r="B73" s="52"/>
      <c r="C73" s="52"/>
      <c r="D73" s="52"/>
      <c r="E73" s="52"/>
      <c r="F73" s="52"/>
      <c r="G73" s="52"/>
      <c r="H73" s="52"/>
      <c r="I73" s="19">
        <f>I72*16%</f>
        <v>268752</v>
      </c>
      <c r="J73" s="49" t="s">
        <v>46</v>
      </c>
      <c r="K73" s="50"/>
      <c r="L73" s="50"/>
      <c r="M73" s="50"/>
      <c r="N73" s="51"/>
      <c r="O73" s="19">
        <f>O72*16%</f>
        <v>180436.19839999999</v>
      </c>
      <c r="P73" s="5"/>
    </row>
    <row r="74" spans="1:17" x14ac:dyDescent="0.2">
      <c r="A74" s="52" t="s">
        <v>47</v>
      </c>
      <c r="B74" s="52"/>
      <c r="C74" s="52"/>
      <c r="D74" s="52"/>
      <c r="E74" s="52"/>
      <c r="F74" s="52"/>
      <c r="G74" s="52"/>
      <c r="H74" s="52"/>
      <c r="I74" s="19">
        <v>1500000</v>
      </c>
      <c r="J74" s="49" t="s">
        <v>47</v>
      </c>
      <c r="K74" s="50"/>
      <c r="L74" s="50"/>
      <c r="M74" s="50"/>
      <c r="N74" s="51"/>
      <c r="O74" s="19">
        <f>O72+O73</f>
        <v>1308162.4383999999</v>
      </c>
      <c r="P74" s="31">
        <f>O74-I74</f>
        <v>-191837.56160000013</v>
      </c>
    </row>
    <row r="75" spans="1:17" x14ac:dyDescent="0.2">
      <c r="I75" s="1">
        <v>1747540</v>
      </c>
      <c r="Q75" s="20"/>
    </row>
  </sheetData>
  <mergeCells count="26">
    <mergeCell ref="A1:I1"/>
    <mergeCell ref="A2:B3"/>
    <mergeCell ref="C2:C3"/>
    <mergeCell ref="D2:G2"/>
    <mergeCell ref="H2:I2"/>
    <mergeCell ref="A74:H74"/>
    <mergeCell ref="J74:N74"/>
    <mergeCell ref="A50:H50"/>
    <mergeCell ref="A51:A56"/>
    <mergeCell ref="A57:H57"/>
    <mergeCell ref="A58:A62"/>
    <mergeCell ref="A66:H66"/>
    <mergeCell ref="A68:A70"/>
    <mergeCell ref="A71:H71"/>
    <mergeCell ref="A72:H72"/>
    <mergeCell ref="J72:N72"/>
    <mergeCell ref="A73:H73"/>
    <mergeCell ref="J73:N73"/>
    <mergeCell ref="N2:O2"/>
    <mergeCell ref="P2:P3"/>
    <mergeCell ref="A27:H27"/>
    <mergeCell ref="J2:M2"/>
    <mergeCell ref="A28:A35"/>
    <mergeCell ref="B21:B26"/>
    <mergeCell ref="A4:A26"/>
    <mergeCell ref="B4:B20"/>
  </mergeCells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中国大-后台报价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2018-01-05T03:03:00Z</dcterms:created>
  <dcterms:modified xsi:type="dcterms:W3CDTF">2018-06-05T09:32:53Z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