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4060"/>
  </bookViews>
  <sheets>
    <sheet name="Conference Quotation" sheetId="29" r:id="rId1"/>
    <sheet name="Summary" sheetId="33" r:id="rId2"/>
  </sheets>
  <definedNames>
    <definedName name="_xlnm.Print_Area" localSheetId="0">'Conference Quotation'!$B$1:$L$98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<sst xmlns="http://schemas.openxmlformats.org/spreadsheetml/2006/main" count="375" uniqueCount="185">
  <si>
    <t>国内会议+团队建设报价单 _   9%服务费
Domestic Conference and Team Building Quotation _ 9% Service fee（2025 V2）</t>
  </si>
  <si>
    <t>会议类型/Meeting Type：
1、会议总费用（不含税）&lt;100k   / Grand Total Expense (Net Price) &lt; 100k ；
2、非NN会议（不包含内分泌年会和糖尿病年会）/ Non-NN Meeting( CDS and CSE not included)；</t>
  </si>
  <si>
    <t xml:space="preserve">会议分类 1 
Meeting Types 1 </t>
  </si>
  <si>
    <t>会议分类 2
Meeting Types 2</t>
  </si>
  <si>
    <t>会议分类 3
Meeting Types 3</t>
  </si>
  <si>
    <t>费用类别
Spend Category</t>
  </si>
  <si>
    <t>供应商+SAP ID 
Supplier+SAP ID：</t>
  </si>
  <si>
    <t>康辉集团北京国际会议展览有限公司(SAP:1328304)</t>
  </si>
  <si>
    <t>外部会-External</t>
  </si>
  <si>
    <t>NN项目负责人initial
Owner initial</t>
  </si>
  <si>
    <t>ISUY</t>
  </si>
  <si>
    <t>内部会-Internal</t>
  </si>
  <si>
    <t>NN主办会议-NN Meeting</t>
  </si>
  <si>
    <t>全国会-National Meeting</t>
  </si>
  <si>
    <t>直付 Direct payment</t>
  </si>
  <si>
    <t>供应商联系人
Supplier contact person：</t>
  </si>
  <si>
    <t>曹园 18810105420</t>
  </si>
  <si>
    <t>非NN主办会议-Non-NN Meeting</t>
  </si>
  <si>
    <t>NN项目负责人部门
（销售团队需要填写大区代号）
Department in charge
(Sales team needs to fill in the region code)</t>
  </si>
  <si>
    <t>市场部</t>
  </si>
  <si>
    <t>区域会-Regional Meeting</t>
  </si>
  <si>
    <t>旅行社 Travel agency</t>
  </si>
  <si>
    <t>会议名称
Conference Name:</t>
  </si>
  <si>
    <t>青海省内分泌前沿进展和综合管理学术会议</t>
  </si>
  <si>
    <t>城市会-City Meeting</t>
  </si>
  <si>
    <t>会议时间
Date:</t>
  </si>
  <si>
    <t>2025年10月25-26日</t>
  </si>
  <si>
    <t>会议/国家
Destination/Country</t>
  </si>
  <si>
    <t>中国</t>
  </si>
  <si>
    <t>专家顾问会-AB Meeting</t>
  </si>
  <si>
    <t>会议/城市
Destination/City</t>
  </si>
  <si>
    <t>青海省西宁市</t>
  </si>
  <si>
    <t>会议/直辖市省及自治区
Destination/Province</t>
  </si>
  <si>
    <t>内部活动-Internal Activities</t>
  </si>
  <si>
    <t xml:space="preserve">非NN人数
non-NN person:                 </t>
  </si>
  <si>
    <t xml:space="preserve">NN人数
NN Staff:                      </t>
  </si>
  <si>
    <t>人</t>
  </si>
  <si>
    <t>总计
Total Person</t>
  </si>
  <si>
    <t>人均费用
Average Expense</t>
  </si>
  <si>
    <t>其他-Others</t>
  </si>
  <si>
    <t>明细项目
Item</t>
  </si>
  <si>
    <t>详细信息
Details</t>
  </si>
  <si>
    <t>数量 (Qty.)</t>
  </si>
  <si>
    <t>价格 (Price)</t>
  </si>
  <si>
    <t>备注
Remarks</t>
  </si>
  <si>
    <t>NO.</t>
  </si>
  <si>
    <t>单位
Unit</t>
  </si>
  <si>
    <t>单价
Unit price</t>
  </si>
  <si>
    <t>小计
Subtotal</t>
  </si>
  <si>
    <t>住宿
Hotel (breakfast incl.)</t>
  </si>
  <si>
    <t xml:space="preserve">酒店1名称 Hotel：
西宁富力万达文华酒店
</t>
  </si>
  <si>
    <t>双人间(含早)Double room</t>
  </si>
  <si>
    <t>间room</t>
  </si>
  <si>
    <t>夜night</t>
  </si>
  <si>
    <t>10月24日住宿</t>
  </si>
  <si>
    <t xml:space="preserve">单人间(含早)Single room </t>
  </si>
  <si>
    <t>10月25日-27日</t>
  </si>
  <si>
    <t xml:space="preserve">酒店2名称 Hotel：
</t>
  </si>
  <si>
    <t>住宿 小计    Hotel Expense Subtotal</t>
  </si>
  <si>
    <t>会议
Meeting</t>
  </si>
  <si>
    <t>主会场Main venue</t>
  </si>
  <si>
    <t xml:space="preserve">会场名称  Venue name :          </t>
  </si>
  <si>
    <t>个per</t>
  </si>
  <si>
    <t>天day</t>
  </si>
  <si>
    <t>大分会场
Main parallel venue</t>
  </si>
  <si>
    <t>半天day</t>
  </si>
  <si>
    <t>搭建费 Decoration fee</t>
  </si>
  <si>
    <t>投影仪 Projector</t>
  </si>
  <si>
    <t>流明 Lumens：</t>
  </si>
  <si>
    <t xml:space="preserve">幕布 Curtain </t>
  </si>
  <si>
    <t>尺寸  size：</t>
  </si>
  <si>
    <t>VIP 休息室 VIP-room</t>
  </si>
  <si>
    <t>其他 Others</t>
  </si>
  <si>
    <t>详细内容(Detailed info.)：</t>
  </si>
  <si>
    <t>次per</t>
  </si>
  <si>
    <t>次time</t>
  </si>
  <si>
    <t>会议 小计 Meeting Expense Subtotal</t>
  </si>
  <si>
    <t>酒店内用餐
Meal in Hotel</t>
  </si>
  <si>
    <t>D1日期：10月24日</t>
  </si>
  <si>
    <t>午餐形式Lunch Style：</t>
  </si>
  <si>
    <t>人person</t>
  </si>
  <si>
    <t>餐meal</t>
  </si>
  <si>
    <t>无常开午餐自助，50人起开自助餐</t>
  </si>
  <si>
    <t xml:space="preserve">晚餐形式Dinner Style： </t>
  </si>
  <si>
    <t>茶歇 Tea break</t>
  </si>
  <si>
    <t>D2日期：10月25日</t>
  </si>
  <si>
    <t>午餐形式Lunch Style：自助</t>
  </si>
  <si>
    <t>晚餐形式Dinner Style：桌餐</t>
  </si>
  <si>
    <t>晚餐形式Dinner Style：自助</t>
  </si>
  <si>
    <t>D3日期：10月26日</t>
  </si>
  <si>
    <t>午餐形式Lunch Style：桌餐</t>
  </si>
  <si>
    <t>D4日期：</t>
  </si>
  <si>
    <t>欢迎水果(VIP) Welcome fruits</t>
  </si>
  <si>
    <t>详细内容 Detailed info.：</t>
  </si>
  <si>
    <t>酒店内用餐 小计 Meal in Hotel Subtotal</t>
  </si>
  <si>
    <t>酒店外用餐
Meal  Outside</t>
  </si>
  <si>
    <t>D1日期：10月25日</t>
  </si>
  <si>
    <t>晚餐形式Dinner Style： 桌餐</t>
  </si>
  <si>
    <t>D2日期：10月26日</t>
  </si>
  <si>
    <t>酒店外用餐 小计 Outside Meal Subtotal</t>
  </si>
  <si>
    <t>当地交通
Local Transportation</t>
  </si>
  <si>
    <t>当地接送机
Local airport transport service</t>
  </si>
  <si>
    <t>普通轿车5座 5 Seats</t>
  </si>
  <si>
    <t>辆per</t>
  </si>
  <si>
    <t>单程 one way</t>
  </si>
  <si>
    <t>商务车7座 7 Seats</t>
  </si>
  <si>
    <t>当地接送站
Local railway station transport service</t>
  </si>
  <si>
    <t>半日包车
Half day charter</t>
  </si>
  <si>
    <t>半日包车 Half day charter</t>
  </si>
  <si>
    <t>大巴车45座以下 45 Seats</t>
  </si>
  <si>
    <t>25日，26日外出用餐用车</t>
  </si>
  <si>
    <t>全天包车
Full day charter</t>
  </si>
  <si>
    <t>全天包车 Full day charter</t>
  </si>
  <si>
    <t>备车</t>
  </si>
  <si>
    <t>其他 Other</t>
  </si>
  <si>
    <t>当地交通 小计  Local Transportation  Subtotal</t>
  </si>
  <si>
    <t>团队建设
Team building</t>
  </si>
  <si>
    <t>室内基础项目 Indoor standardization item</t>
  </si>
  <si>
    <t>室外基础项目 Outdoor standardization item</t>
  </si>
  <si>
    <t>室外高风险项目 Outdoor high risk item</t>
  </si>
  <si>
    <t>物料租赁费 Material Rental</t>
  </si>
  <si>
    <t>物料运输费 Material transportation</t>
  </si>
  <si>
    <t>门票/场租 Ticket / venue fee</t>
  </si>
  <si>
    <t>团队建设 小计 TB Subtotal</t>
  </si>
  <si>
    <t>团队建设费用计入总价，不计入9%服务费
The team building cost is included in the total price and not included in the 9% service fee</t>
  </si>
  <si>
    <t>培训师
Trainer</t>
  </si>
  <si>
    <t>机票 Air ticket</t>
  </si>
  <si>
    <t>单程one way</t>
  </si>
  <si>
    <t>住宿 Hotel</t>
  </si>
  <si>
    <t>培训师 小计Trainer Subtotal</t>
  </si>
  <si>
    <t>培训师费用计入总价，不计入9%服务费
Trainer fees are included in the total price and not included in the 9% service fee</t>
  </si>
  <si>
    <t>杂项
Misc</t>
  </si>
  <si>
    <t>意外保险 Insurance</t>
  </si>
  <si>
    <t>保险公司名称 Insurance Company Name：</t>
  </si>
  <si>
    <r>
      <rPr>
        <sz val="12"/>
        <color rgb="FFFF0000"/>
        <rFont val="华文细黑"/>
        <charset val="134"/>
      </rPr>
      <t>*</t>
    </r>
    <r>
      <rPr>
        <sz val="12"/>
        <color indexed="10"/>
        <rFont val="华文细黑"/>
        <charset val="134"/>
      </rPr>
      <t>保额：国内30万以上</t>
    </r>
    <r>
      <rPr>
        <sz val="12"/>
        <color rgb="FFFF0000"/>
        <rFont val="华文细黑"/>
        <charset val="134"/>
      </rPr>
      <t xml:space="preserve">
*Insurance coverage: Over 300000 yuan domestically</t>
    </r>
  </si>
  <si>
    <t>矿泉水 Mineral-water</t>
  </si>
  <si>
    <t>瓶 bottle</t>
  </si>
  <si>
    <t>接送机牌 Airport Transfer card</t>
  </si>
  <si>
    <t>其他费用 Others</t>
  </si>
  <si>
    <t>杂项 小计 Misc. Subtotal</t>
  </si>
  <si>
    <t>地接工资 Local acompany salary</t>
  </si>
  <si>
    <t>小时工 Part time</t>
  </si>
  <si>
    <t>会议注册费 Meeting Registration Fee</t>
  </si>
  <si>
    <t>线上会议服务费 Online Meeting Service Fee</t>
  </si>
  <si>
    <r>
      <rPr>
        <sz val="12"/>
        <color indexed="10"/>
        <rFont val="华文细黑"/>
        <charset val="134"/>
      </rPr>
      <t xml:space="preserve">根据线上提供服务的人数收取，不计入9%服务费
</t>
    </r>
    <r>
      <rPr>
        <sz val="12"/>
        <color rgb="FFFF0000"/>
        <rFont val="华文细黑"/>
        <charset val="134"/>
      </rPr>
      <t>Charged based on the number of people providing online services, not included in the 9% service fee</t>
    </r>
  </si>
  <si>
    <t>全陪
Accompany Staff</t>
  </si>
  <si>
    <t>晚night</t>
  </si>
  <si>
    <t>补贴 Allowance</t>
  </si>
  <si>
    <t>全陪 小计 Accompany Staff Subtotal</t>
  </si>
  <si>
    <r>
      <rPr>
        <sz val="10"/>
        <color rgb="FFFF0000"/>
        <rFont val="华文细黑"/>
        <charset val="134"/>
      </rPr>
      <t>*</t>
    </r>
    <r>
      <rPr>
        <sz val="10"/>
        <color indexed="10"/>
        <rFont val="华文细黑"/>
        <charset val="134"/>
      </rPr>
      <t>全陪费用计入总价，不计入9%服务费</t>
    </r>
    <r>
      <rPr>
        <sz val="10"/>
        <color rgb="FFFF0000"/>
        <rFont val="华文细黑"/>
        <charset val="134"/>
      </rPr>
      <t xml:space="preserve">
*The full accompanying fee is included in the total price and not included in the 9% service fee</t>
    </r>
  </si>
  <si>
    <t>不可预见费 Unforeseen fee</t>
  </si>
  <si>
    <r>
      <rPr>
        <sz val="11"/>
        <color indexed="10"/>
        <rFont val="华文细黑"/>
        <charset val="134"/>
      </rPr>
      <t xml:space="preserve">仅用于PO阶段，固定为"以上费用合计"金额的5%，实际结算时删除此费用
</t>
    </r>
    <r>
      <rPr>
        <sz val="11"/>
        <color rgb="FFFF0000"/>
        <rFont val="华文细黑"/>
        <charset val="134"/>
      </rPr>
      <t>Only used for the PO stage, fixed at 5% of the total amount of "above fees", this fee will be deleted during actual settlement</t>
    </r>
  </si>
  <si>
    <t>服务费 Service fee</t>
  </si>
  <si>
    <t>会议总费用  Grand Total Expense</t>
  </si>
  <si>
    <t>旅行社PO费用（不含税） Travel Agency PO Amount(Net Price)</t>
  </si>
  <si>
    <t>提交coupa系统时，以此金额为预算
When submitting the Coupa system, use this amount as the budget</t>
  </si>
  <si>
    <t>酒店直付费用   Direct payment by Hotel</t>
  </si>
  <si>
    <t>Conference Quotation Summary</t>
  </si>
  <si>
    <t>Supplier Name &amp; SAP ID</t>
  </si>
  <si>
    <t>Supplier contact person</t>
  </si>
  <si>
    <t>Conference Name</t>
  </si>
  <si>
    <t>Conference Date</t>
  </si>
  <si>
    <t>Conference Destination</t>
  </si>
  <si>
    <t xml:space="preserve">Conference Persons               </t>
  </si>
  <si>
    <t>Item</t>
  </si>
  <si>
    <t>Amount</t>
  </si>
  <si>
    <t>Hotel_Rooms</t>
  </si>
  <si>
    <t>Hotel_Meeting</t>
  </si>
  <si>
    <t>Hotel_Meal</t>
  </si>
  <si>
    <t>Travel Agency_Meal Outside</t>
  </si>
  <si>
    <t>Travel Agency_Local Transportation</t>
  </si>
  <si>
    <t>Travel Agency_TB  Part Subtotal</t>
  </si>
  <si>
    <t>Travel Agency_Misc. Part Subtotal</t>
  </si>
  <si>
    <t>Travel Agency_Local acompany salary</t>
  </si>
  <si>
    <t>Travel Agency_Part time</t>
  </si>
  <si>
    <t>Travel Agency_Meeting Registration Fee</t>
  </si>
  <si>
    <t>Travel Agency_Online Meeting Service Fee</t>
  </si>
  <si>
    <t>Travel Agency_Accompany Staff Subtotal</t>
  </si>
  <si>
    <t>Travel Agency_Service fee</t>
  </si>
  <si>
    <t>Travel Agency_Unforeseen fee</t>
  </si>
  <si>
    <t>Grand Total Expense</t>
  </si>
  <si>
    <t>Travel Agency  Amount(Net Price)</t>
  </si>
  <si>
    <t>Tax fee</t>
  </si>
  <si>
    <t>Travel Agency-Advance Payment</t>
  </si>
  <si>
    <t>Travel Agency-Balance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</si>
</sst>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&quot;?&quot;&quot;?&quot;_);_(@_)"/>
    <numFmt numFmtId="177" formatCode="_-&quot;NT$&quot;* #,##0.00_-;\-&quot;NT$&quot;* #,##0.00_-;_-&quot;NT$&quot;* &quot;-&quot;??_-;_-@_-"/>
    <numFmt numFmtId="178" formatCode="_-* #,##0_-;\-* #,##0_-;_-* &quot;-&quot;_-;_-@_-"/>
    <numFmt numFmtId="179" formatCode="_-&quot;NT$&quot;* #,##0_-;\-&quot;NT$&quot;* #,##0_-;_-&quot;NT$&quot;* &quot;-&quot;_-;_-@_-"/>
    <numFmt numFmtId="180" formatCode="\¥#,##0.00_);[Red]\(\¥#,##0.00\)"/>
    <numFmt numFmtId="181" formatCode="#,##0.00_ ;[Red]\-#,##0.00\ "/>
    <numFmt numFmtId="182" formatCode="\¥#,##0.00_);\(\¥#,##0.00\)"/>
  </numFmts>
  <fonts count="40">
    <font>
      <sz val="10"/>
      <name val="Arial"/>
      <charset val="134"/>
    </font>
    <font>
      <sz val="10"/>
      <name val="Apis For Office"/>
      <charset val="134"/>
    </font>
    <font>
      <b/>
      <u/>
      <sz val="14"/>
      <name val="Apis For Office"/>
      <charset val="134"/>
    </font>
    <font>
      <b/>
      <sz val="10"/>
      <name val="Apis For Office"/>
      <charset val="134"/>
    </font>
    <font>
      <sz val="12"/>
      <name val="华文细黑"/>
      <charset val="134"/>
    </font>
    <font>
      <b/>
      <sz val="16"/>
      <name val="华文细黑"/>
      <charset val="134"/>
    </font>
    <font>
      <b/>
      <sz val="12"/>
      <color indexed="10"/>
      <name val="华文细黑"/>
      <charset val="134"/>
    </font>
    <font>
      <b/>
      <sz val="12"/>
      <color rgb="FFFF0000"/>
      <name val="华文细黑"/>
      <charset val="134"/>
    </font>
    <font>
      <b/>
      <sz val="12"/>
      <name val="华文细黑"/>
      <charset val="134"/>
    </font>
    <font>
      <b/>
      <sz val="12"/>
      <color indexed="12"/>
      <name val="华文细黑"/>
      <charset val="134"/>
    </font>
    <font>
      <sz val="12"/>
      <color indexed="10"/>
      <name val="华文细黑"/>
      <charset val="134"/>
    </font>
    <font>
      <sz val="12"/>
      <color rgb="FFFF0000"/>
      <name val="华文细黑"/>
      <charset val="134"/>
    </font>
    <font>
      <sz val="10"/>
      <color rgb="FFFF0000"/>
      <name val="华文细黑"/>
      <charset val="134"/>
    </font>
    <font>
      <sz val="11"/>
      <name val="华文细黑"/>
      <charset val="134"/>
    </font>
    <font>
      <sz val="11"/>
      <color indexed="10"/>
      <name val="华文细黑"/>
      <charset val="134"/>
    </font>
    <font>
      <b/>
      <sz val="11"/>
      <color indexed="10"/>
      <name val="华文细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rgb="FFFF0000"/>
      <name val="华文细黑"/>
      <charset val="134"/>
    </font>
    <font>
      <sz val="10"/>
      <color indexed="10"/>
      <name val="华文细黑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8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1" applyNumberFormat="0" applyFill="0" applyAlignment="0" applyProtection="0">
      <alignment vertical="center"/>
    </xf>
    <xf numFmtId="0" fontId="24" fillId="0" borderId="82" applyNumberFormat="0" applyFill="0" applyAlignment="0" applyProtection="0">
      <alignment vertical="center"/>
    </xf>
    <xf numFmtId="0" fontId="25" fillId="0" borderId="8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84" applyNumberFormat="0" applyAlignment="0" applyProtection="0">
      <alignment vertical="center"/>
    </xf>
    <xf numFmtId="0" fontId="27" fillId="8" borderId="85" applyNumberFormat="0" applyAlignment="0" applyProtection="0">
      <alignment vertical="center"/>
    </xf>
    <xf numFmtId="0" fontId="28" fillId="8" borderId="84" applyNumberFormat="0" applyAlignment="0" applyProtection="0">
      <alignment vertical="center"/>
    </xf>
    <xf numFmtId="0" fontId="29" fillId="14" borderId="86" applyNumberFormat="0" applyAlignment="0" applyProtection="0">
      <alignment vertical="center"/>
    </xf>
    <xf numFmtId="0" fontId="30" fillId="0" borderId="87" applyNumberFormat="0" applyFill="0" applyAlignment="0" applyProtection="0">
      <alignment vertical="center"/>
    </xf>
    <xf numFmtId="0" fontId="31" fillId="0" borderId="8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9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19" fillId="0" borderId="0"/>
    <xf numFmtId="0" fontId="37" fillId="0" borderId="0">
      <alignment vertical="center"/>
    </xf>
    <xf numFmtId="176" fontId="0" fillId="0" borderId="0" applyFont="0" applyFill="0" applyBorder="0" applyAlignment="0" applyProtection="0"/>
  </cellStyleXfs>
  <cellXfs count="28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52" applyFont="1" applyAlignment="1">
      <alignment horizontal="center" vertical="center" wrapText="1"/>
    </xf>
    <xf numFmtId="0" fontId="3" fillId="0" borderId="0" xfId="52" applyFont="1" applyAlignment="1">
      <alignment horizontal="left" vertical="center" wrapText="1"/>
    </xf>
    <xf numFmtId="0" fontId="1" fillId="0" borderId="1" xfId="52" applyFont="1" applyBorder="1" applyAlignment="1">
      <alignment horizontal="center" vertical="center" wrapText="1"/>
    </xf>
    <xf numFmtId="0" fontId="1" fillId="0" borderId="0" xfId="52" applyFont="1" applyAlignment="1">
      <alignment vertical="center" wrapText="1"/>
    </xf>
    <xf numFmtId="0" fontId="1" fillId="0" borderId="2" xfId="52" applyFont="1" applyBorder="1" applyAlignment="1">
      <alignment horizontal="center" vertical="center" wrapText="1"/>
    </xf>
    <xf numFmtId="0" fontId="1" fillId="0" borderId="0" xfId="52" applyFont="1" applyAlignment="1">
      <alignment horizontal="center" vertical="center" wrapText="1"/>
    </xf>
    <xf numFmtId="180" fontId="3" fillId="0" borderId="0" xfId="52" applyNumberFormat="1" applyFont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3" borderId="7" xfId="52" applyFont="1" applyFill="1" applyBorder="1" applyAlignment="1">
      <alignment horizontal="center" vertical="center" wrapText="1"/>
    </xf>
    <xf numFmtId="180" fontId="3" fillId="3" borderId="8" xfId="52" applyNumberFormat="1" applyFont="1" applyFill="1" applyBorder="1" applyAlignment="1">
      <alignment horizontal="center" vertical="center" wrapText="1"/>
    </xf>
    <xf numFmtId="0" fontId="1" fillId="4" borderId="3" xfId="52" applyFont="1" applyFill="1" applyBorder="1" applyAlignment="1">
      <alignment horizontal="left" vertical="center" wrapText="1"/>
    </xf>
    <xf numFmtId="181" fontId="1" fillId="4" borderId="4" xfId="1" applyNumberFormat="1" applyFont="1" applyFill="1" applyBorder="1" applyAlignment="1">
      <alignment vertical="center"/>
    </xf>
    <xf numFmtId="0" fontId="1" fillId="4" borderId="9" xfId="52" applyFont="1" applyFill="1" applyBorder="1" applyAlignment="1">
      <alignment horizontal="left" vertical="center" wrapText="1"/>
    </xf>
    <xf numFmtId="181" fontId="1" fillId="4" borderId="10" xfId="1" applyNumberFormat="1" applyFont="1" applyFill="1" applyBorder="1" applyAlignment="1">
      <alignment vertical="center"/>
    </xf>
    <xf numFmtId="0" fontId="1" fillId="4" borderId="5" xfId="52" applyFont="1" applyFill="1" applyBorder="1" applyAlignment="1">
      <alignment horizontal="left" vertical="center" wrapText="1"/>
    </xf>
    <xf numFmtId="181" fontId="1" fillId="4" borderId="6" xfId="1" applyNumberFormat="1" applyFont="1" applyFill="1" applyBorder="1" applyAlignment="1">
      <alignment vertical="center"/>
    </xf>
    <xf numFmtId="0" fontId="1" fillId="5" borderId="11" xfId="52" applyFont="1" applyFill="1" applyBorder="1" applyAlignment="1">
      <alignment horizontal="left" vertical="center" wrapText="1"/>
    </xf>
    <xf numFmtId="181" fontId="1" fillId="0" borderId="12" xfId="1" applyNumberFormat="1" applyFont="1" applyBorder="1" applyAlignment="1">
      <alignment vertical="center"/>
    </xf>
    <xf numFmtId="0" fontId="1" fillId="5" borderId="9" xfId="52" applyFont="1" applyFill="1" applyBorder="1" applyAlignment="1">
      <alignment horizontal="left" vertical="center" wrapText="1"/>
    </xf>
    <xf numFmtId="181" fontId="1" fillId="0" borderId="10" xfId="1" applyNumberFormat="1" applyFont="1" applyBorder="1" applyAlignment="1">
      <alignment vertical="center"/>
    </xf>
    <xf numFmtId="0" fontId="1" fillId="0" borderId="9" xfId="52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/>
    </xf>
    <xf numFmtId="0" fontId="1" fillId="0" borderId="7" xfId="52" applyFont="1" applyBorder="1" applyAlignment="1">
      <alignment horizontal="left" vertical="center" wrapText="1"/>
    </xf>
    <xf numFmtId="181" fontId="1" fillId="0" borderId="8" xfId="1" applyNumberFormat="1" applyFont="1" applyBorder="1" applyAlignment="1">
      <alignment vertical="center"/>
    </xf>
    <xf numFmtId="0" fontId="3" fillId="6" borderId="11" xfId="52" applyFont="1" applyFill="1" applyBorder="1" applyAlignment="1">
      <alignment horizontal="left" vertical="center" wrapText="1"/>
    </xf>
    <xf numFmtId="181" fontId="1" fillId="6" borderId="12" xfId="1" applyNumberFormat="1" applyFont="1" applyFill="1" applyBorder="1" applyAlignment="1">
      <alignment vertical="center"/>
    </xf>
    <xf numFmtId="0" fontId="3" fillId="6" borderId="9" xfId="52" applyFont="1" applyFill="1" applyBorder="1" applyAlignment="1">
      <alignment horizontal="left" vertical="center" wrapText="1"/>
    </xf>
    <xf numFmtId="181" fontId="1" fillId="6" borderId="10" xfId="1" applyNumberFormat="1" applyFont="1" applyFill="1" applyBorder="1" applyAlignment="1">
      <alignment vertical="center"/>
    </xf>
    <xf numFmtId="0" fontId="3" fillId="6" borderId="5" xfId="52" applyFont="1" applyFill="1" applyBorder="1" applyAlignment="1">
      <alignment horizontal="left" vertical="center" wrapText="1"/>
    </xf>
    <xf numFmtId="181" fontId="1" fillId="6" borderId="6" xfId="1" applyNumberFormat="1" applyFont="1" applyFill="1" applyBorder="1" applyAlignment="1">
      <alignment vertical="center"/>
    </xf>
    <xf numFmtId="0" fontId="4" fillId="0" borderId="0" xfId="53" applyFont="1" applyFill="1">
      <alignment vertical="center"/>
    </xf>
    <xf numFmtId="0" fontId="4" fillId="0" borderId="0" xfId="49" applyFont="1" applyAlignment="1" applyProtection="1">
      <alignment vertical="center" wrapText="1"/>
      <protection locked="0"/>
    </xf>
    <xf numFmtId="0" fontId="4" fillId="7" borderId="0" xfId="53" applyFont="1" applyFill="1">
      <alignment vertical="center"/>
    </xf>
    <xf numFmtId="0" fontId="4" fillId="7" borderId="0" xfId="53" applyFont="1" applyFill="1" applyAlignment="1">
      <alignment horizontal="center" vertical="center"/>
    </xf>
    <xf numFmtId="0" fontId="5" fillId="7" borderId="0" xfId="49" applyFont="1" applyFill="1" applyAlignment="1" applyProtection="1">
      <alignment horizontal="center" vertical="center" wrapText="1"/>
      <protection locked="0"/>
    </xf>
    <xf numFmtId="0" fontId="5" fillId="7" borderId="1" xfId="49" applyFont="1" applyFill="1" applyBorder="1" applyAlignment="1" applyProtection="1">
      <alignment horizontal="center" vertical="center" wrapText="1"/>
      <protection locked="0"/>
    </xf>
    <xf numFmtId="0" fontId="6" fillId="7" borderId="14" xfId="49" applyFont="1" applyFill="1" applyBorder="1" applyAlignment="1" applyProtection="1">
      <alignment horizontal="left" vertical="center" wrapText="1"/>
      <protection locked="0"/>
    </xf>
    <xf numFmtId="0" fontId="7" fillId="7" borderId="2" xfId="49" applyFont="1" applyFill="1" applyBorder="1" applyAlignment="1" applyProtection="1">
      <alignment horizontal="left" vertical="center" wrapText="1"/>
      <protection locked="0"/>
    </xf>
    <xf numFmtId="0" fontId="8" fillId="7" borderId="15" xfId="49" applyFont="1" applyFill="1" applyBorder="1" applyAlignment="1" applyProtection="1">
      <alignment horizontal="center" vertical="center" wrapText="1"/>
      <protection locked="0"/>
    </xf>
    <xf numFmtId="0" fontId="8" fillId="7" borderId="16" xfId="49" applyFont="1" applyFill="1" applyBorder="1" applyAlignment="1" applyProtection="1">
      <alignment horizontal="center" vertical="center" wrapText="1"/>
      <protection locked="0"/>
    </xf>
    <xf numFmtId="0" fontId="8" fillId="7" borderId="13" xfId="49" applyFont="1" applyFill="1" applyBorder="1" applyAlignment="1" applyProtection="1">
      <alignment vertical="center" wrapText="1"/>
      <protection locked="0"/>
    </xf>
    <xf numFmtId="0" fontId="9" fillId="7" borderId="17" xfId="49" applyFont="1" applyFill="1" applyBorder="1" applyAlignment="1" applyProtection="1">
      <alignment horizontal="left" vertical="center" wrapText="1"/>
      <protection locked="0"/>
    </xf>
    <xf numFmtId="0" fontId="8" fillId="7" borderId="13" xfId="49" applyFont="1" applyFill="1" applyBorder="1" applyAlignment="1" applyProtection="1">
      <alignment horizontal="left" vertical="center" wrapText="1"/>
      <protection locked="0"/>
    </xf>
    <xf numFmtId="0" fontId="4" fillId="0" borderId="18" xfId="49" applyFont="1" applyBorder="1" applyAlignment="1" applyProtection="1">
      <alignment horizontal="left" vertical="center" wrapText="1"/>
      <protection locked="0"/>
    </xf>
    <xf numFmtId="0" fontId="4" fillId="0" borderId="18" xfId="49" applyFont="1" applyBorder="1" applyAlignment="1" applyProtection="1">
      <alignment horizontal="center" vertical="center" wrapText="1"/>
      <protection locked="0"/>
    </xf>
    <xf numFmtId="0" fontId="8" fillId="7" borderId="0" xfId="49" applyFont="1" applyFill="1" applyAlignment="1" applyProtection="1">
      <alignment vertical="center" wrapText="1"/>
      <protection locked="0"/>
    </xf>
    <xf numFmtId="0" fontId="4" fillId="7" borderId="19" xfId="49" applyFont="1" applyFill="1" applyBorder="1" applyAlignment="1" applyProtection="1">
      <alignment horizontal="center" vertical="center" wrapText="1"/>
      <protection locked="0"/>
    </xf>
    <xf numFmtId="0" fontId="4" fillId="7" borderId="1" xfId="49" applyFont="1" applyFill="1" applyBorder="1" applyAlignment="1" applyProtection="1">
      <alignment horizontal="center" vertical="center" wrapText="1"/>
      <protection locked="0"/>
    </xf>
    <xf numFmtId="0" fontId="8" fillId="8" borderId="15" xfId="49" applyFont="1" applyFill="1" applyBorder="1" applyAlignment="1" applyProtection="1">
      <alignment horizontal="center" vertical="center" wrapText="1"/>
      <protection locked="0"/>
    </xf>
    <xf numFmtId="0" fontId="8" fillId="8" borderId="20" xfId="49" applyFont="1" applyFill="1" applyBorder="1" applyAlignment="1" applyProtection="1">
      <alignment horizontal="center" vertical="center" wrapText="1"/>
      <protection locked="0"/>
    </xf>
    <xf numFmtId="0" fontId="8" fillId="8" borderId="21" xfId="49" applyFont="1" applyFill="1" applyBorder="1" applyAlignment="1" applyProtection="1">
      <alignment horizontal="center" vertical="center" wrapText="1"/>
      <protection locked="0"/>
    </xf>
    <xf numFmtId="0" fontId="8" fillId="8" borderId="13" xfId="49" applyFont="1" applyFill="1" applyBorder="1" applyAlignment="1" applyProtection="1">
      <alignment horizontal="center" vertical="center" wrapText="1"/>
      <protection locked="0"/>
    </xf>
    <xf numFmtId="0" fontId="8" fillId="8" borderId="22" xfId="49" applyFont="1" applyFill="1" applyBorder="1" applyAlignment="1" applyProtection="1">
      <alignment horizontal="center" vertical="center" wrapText="1"/>
      <protection locked="0"/>
    </xf>
    <xf numFmtId="0" fontId="8" fillId="8" borderId="23" xfId="49" applyFont="1" applyFill="1" applyBorder="1" applyAlignment="1" applyProtection="1">
      <alignment horizontal="center" vertical="center" wrapText="1"/>
      <protection locked="0"/>
    </xf>
    <xf numFmtId="0" fontId="4" fillId="0" borderId="0" xfId="53" applyFont="1" applyFill="1" applyBorder="1">
      <alignment vertical="center"/>
    </xf>
    <xf numFmtId="0" fontId="8" fillId="0" borderId="14" xfId="53" applyFont="1" applyBorder="1" applyAlignment="1" applyProtection="1">
      <alignment horizontal="center" vertical="center" wrapText="1"/>
      <protection locked="0"/>
    </xf>
    <xf numFmtId="14" fontId="4" fillId="0" borderId="24" xfId="53" applyNumberFormat="1" applyFont="1" applyBorder="1" applyAlignment="1" applyProtection="1">
      <alignment horizontal="left" vertical="center" wrapText="1"/>
      <protection locked="0"/>
    </xf>
    <xf numFmtId="0" fontId="4" fillId="0" borderId="24" xfId="53" applyFont="1" applyBorder="1" applyAlignment="1" applyProtection="1">
      <alignment vertical="center" wrapText="1"/>
      <protection locked="0"/>
    </xf>
    <xf numFmtId="0" fontId="8" fillId="0" borderId="14" xfId="53" applyFont="1" applyBorder="1" applyAlignment="1" applyProtection="1">
      <alignment horizontal="center" vertical="center"/>
      <protection locked="0"/>
    </xf>
    <xf numFmtId="14" fontId="4" fillId="0" borderId="24" xfId="53" applyNumberFormat="1" applyFont="1" applyFill="1" applyBorder="1" applyAlignment="1" applyProtection="1">
      <alignment horizontal="left" vertical="center" wrapText="1"/>
      <protection locked="0"/>
    </xf>
    <xf numFmtId="0" fontId="4" fillId="7" borderId="0" xfId="53" applyFont="1" applyFill="1" applyBorder="1">
      <alignment vertical="center"/>
    </xf>
    <xf numFmtId="0" fontId="8" fillId="0" borderId="25" xfId="53" applyFont="1" applyBorder="1" applyAlignment="1" applyProtection="1">
      <alignment horizontal="center" vertical="center"/>
      <protection locked="0"/>
    </xf>
    <xf numFmtId="0" fontId="4" fillId="7" borderId="22" xfId="53" applyFont="1" applyFill="1" applyBorder="1">
      <alignment vertical="center"/>
    </xf>
    <xf numFmtId="0" fontId="8" fillId="0" borderId="26" xfId="53" applyFont="1" applyBorder="1" applyAlignment="1" applyProtection="1">
      <alignment horizontal="center" vertical="center" wrapText="1"/>
      <protection locked="0"/>
    </xf>
    <xf numFmtId="14" fontId="4" fillId="0" borderId="22" xfId="53" applyNumberFormat="1" applyFont="1" applyBorder="1" applyAlignment="1" applyProtection="1">
      <alignment horizontal="left" vertical="center" wrapText="1"/>
      <protection locked="0"/>
    </xf>
    <xf numFmtId="0" fontId="4" fillId="0" borderId="27" xfId="53" applyFont="1" applyBorder="1" applyAlignment="1" applyProtection="1">
      <alignment vertical="center" wrapText="1"/>
      <protection locked="0"/>
    </xf>
    <xf numFmtId="0" fontId="8" fillId="0" borderId="26" xfId="53" applyFont="1" applyBorder="1" applyAlignment="1" applyProtection="1">
      <alignment horizontal="center" vertical="center"/>
      <protection locked="0"/>
    </xf>
    <xf numFmtId="14" fontId="4" fillId="0" borderId="28" xfId="53" applyNumberFormat="1" applyFont="1" applyBorder="1" applyAlignment="1" applyProtection="1">
      <alignment horizontal="left" vertical="center" wrapText="1"/>
      <protection locked="0"/>
    </xf>
    <xf numFmtId="0" fontId="4" fillId="0" borderId="17" xfId="53" applyFont="1" applyBorder="1" applyAlignment="1" applyProtection="1">
      <alignment vertical="center" wrapText="1"/>
      <protection locked="0"/>
    </xf>
    <xf numFmtId="0" fontId="4" fillId="7" borderId="29" xfId="53" applyFont="1" applyFill="1" applyBorder="1">
      <alignment vertical="center"/>
    </xf>
    <xf numFmtId="0" fontId="4" fillId="9" borderId="30" xfId="49" applyFont="1" applyFill="1" applyBorder="1" applyAlignment="1" applyProtection="1">
      <alignment horizontal="left" vertical="center" wrapText="1"/>
      <protection locked="0"/>
    </xf>
    <xf numFmtId="0" fontId="4" fillId="9" borderId="30" xfId="49" applyFont="1" applyFill="1" applyBorder="1" applyAlignment="1" applyProtection="1">
      <alignment vertical="center" wrapText="1"/>
      <protection locked="0"/>
    </xf>
    <xf numFmtId="0" fontId="8" fillId="0" borderId="31" xfId="53" applyFont="1" applyBorder="1" applyAlignment="1">
      <alignment horizontal="center" vertical="center" wrapText="1"/>
    </xf>
    <xf numFmtId="0" fontId="4" fillId="0" borderId="32" xfId="49" applyFont="1" applyBorder="1" applyAlignment="1">
      <alignment horizontal="left" vertical="center" wrapText="1"/>
    </xf>
    <xf numFmtId="0" fontId="4" fillId="0" borderId="33" xfId="49" applyFont="1" applyBorder="1" applyAlignment="1" applyProtection="1">
      <alignment vertical="center" wrapText="1"/>
      <protection locked="0"/>
    </xf>
    <xf numFmtId="0" fontId="8" fillId="0" borderId="26" xfId="53" applyFont="1" applyBorder="1" applyAlignment="1">
      <alignment horizontal="center" vertical="center"/>
    </xf>
    <xf numFmtId="0" fontId="4" fillId="0" borderId="23" xfId="49" applyFont="1" applyBorder="1" applyAlignment="1">
      <alignment horizontal="left" vertical="center" wrapText="1"/>
    </xf>
    <xf numFmtId="0" fontId="8" fillId="0" borderId="34" xfId="53" applyFont="1" applyBorder="1" applyAlignment="1">
      <alignment horizontal="center" vertical="center"/>
    </xf>
    <xf numFmtId="0" fontId="4" fillId="0" borderId="27" xfId="49" applyFont="1" applyBorder="1" applyAlignment="1">
      <alignment horizontal="left" vertical="center" wrapText="1"/>
    </xf>
    <xf numFmtId="0" fontId="4" fillId="0" borderId="24" xfId="49" applyFont="1" applyBorder="1" applyAlignment="1">
      <alignment horizontal="left" vertical="center" wrapText="1"/>
    </xf>
    <xf numFmtId="0" fontId="4" fillId="0" borderId="24" xfId="49" applyFont="1" applyBorder="1" applyAlignment="1" applyProtection="1">
      <alignment horizontal="left" vertical="center" wrapText="1"/>
      <protection locked="0"/>
    </xf>
    <xf numFmtId="0" fontId="8" fillId="0" borderId="11" xfId="53" applyFont="1" applyBorder="1" applyAlignment="1">
      <alignment horizontal="center" vertical="center"/>
    </xf>
    <xf numFmtId="0" fontId="4" fillId="0" borderId="24" xfId="53" applyFont="1" applyBorder="1" applyAlignment="1">
      <alignment horizontal="left" vertical="center" wrapText="1"/>
    </xf>
    <xf numFmtId="0" fontId="4" fillId="9" borderId="35" xfId="49" applyFont="1" applyFill="1" applyBorder="1" applyAlignment="1" applyProtection="1">
      <alignment horizontal="left" vertical="center" wrapText="1"/>
      <protection locked="0"/>
    </xf>
    <xf numFmtId="0" fontId="4" fillId="0" borderId="22" xfId="53" applyFont="1" applyBorder="1" applyAlignment="1" applyProtection="1">
      <alignment horizontal="left" vertical="center"/>
      <protection locked="0"/>
    </xf>
    <xf numFmtId="0" fontId="4" fillId="0" borderId="28" xfId="53" applyFont="1" applyBorder="1" applyAlignment="1" applyProtection="1">
      <alignment horizontal="left" vertical="center"/>
      <protection locked="0"/>
    </xf>
    <xf numFmtId="0" fontId="4" fillId="0" borderId="36" xfId="53" applyFont="1" applyBorder="1" applyAlignment="1" applyProtection="1">
      <alignment horizontal="left" vertical="center"/>
      <protection locked="0"/>
    </xf>
    <xf numFmtId="0" fontId="4" fillId="0" borderId="37" xfId="53" applyFont="1" applyBorder="1" applyAlignment="1" applyProtection="1">
      <alignment horizontal="left" vertical="center"/>
      <protection locked="0"/>
    </xf>
    <xf numFmtId="0" fontId="4" fillId="0" borderId="27" xfId="53" applyFont="1" applyBorder="1" applyAlignment="1" applyProtection="1">
      <alignment horizontal="left" vertical="center"/>
      <protection locked="0"/>
    </xf>
    <xf numFmtId="0" fontId="4" fillId="9" borderId="38" xfId="49" applyFont="1" applyFill="1" applyBorder="1" applyAlignment="1" applyProtection="1">
      <alignment horizontal="left" vertical="center" wrapText="1"/>
      <protection locked="0"/>
    </xf>
    <xf numFmtId="0" fontId="4" fillId="9" borderId="39" xfId="49" applyFont="1" applyFill="1" applyBorder="1" applyAlignment="1" applyProtection="1">
      <alignment horizontal="left" vertical="center" wrapText="1"/>
      <protection locked="0"/>
    </xf>
    <xf numFmtId="0" fontId="4" fillId="9" borderId="39" xfId="49" applyFont="1" applyFill="1" applyBorder="1" applyAlignment="1" applyProtection="1">
      <alignment vertical="center" wrapText="1"/>
      <protection locked="0"/>
    </xf>
    <xf numFmtId="0" fontId="4" fillId="9" borderId="36" xfId="49" applyFont="1" applyFill="1" applyBorder="1" applyAlignment="1" applyProtection="1">
      <alignment horizontal="left" vertical="center" wrapText="1"/>
      <protection locked="0"/>
    </xf>
    <xf numFmtId="0" fontId="4" fillId="9" borderId="40" xfId="49" applyFont="1" applyFill="1" applyBorder="1" applyAlignment="1" applyProtection="1">
      <alignment vertical="center" wrapText="1"/>
      <protection locked="0"/>
    </xf>
    <xf numFmtId="0" fontId="8" fillId="0" borderId="31" xfId="49" applyFont="1" applyBorder="1" applyAlignment="1">
      <alignment horizontal="center" vertical="center" wrapText="1"/>
    </xf>
    <xf numFmtId="0" fontId="4" fillId="0" borderId="41" xfId="49" applyFont="1" applyBorder="1" applyAlignment="1">
      <alignment vertical="center" wrapText="1"/>
    </xf>
    <xf numFmtId="0" fontId="4" fillId="0" borderId="42" xfId="49" applyFont="1" applyBorder="1" applyAlignment="1" applyProtection="1">
      <alignment horizontal="left" vertical="center" wrapText="1"/>
      <protection locked="0"/>
    </xf>
    <xf numFmtId="0" fontId="8" fillId="0" borderId="13" xfId="49" applyFont="1" applyBorder="1" applyAlignment="1">
      <alignment horizontal="center" vertical="center" wrapText="1"/>
    </xf>
    <xf numFmtId="0" fontId="4" fillId="0" borderId="43" xfId="49" applyFont="1" applyBorder="1" applyAlignment="1">
      <alignment vertical="center" wrapText="1"/>
    </xf>
    <xf numFmtId="0" fontId="4" fillId="0" borderId="27" xfId="49" applyFont="1" applyBorder="1" applyAlignment="1" applyProtection="1">
      <alignment horizontal="left" vertical="center" wrapText="1"/>
      <protection locked="0"/>
    </xf>
    <xf numFmtId="0" fontId="4" fillId="0" borderId="44" xfId="49" applyFont="1" applyBorder="1" applyAlignment="1">
      <alignment vertical="center" wrapText="1"/>
    </xf>
    <xf numFmtId="0" fontId="4" fillId="0" borderId="28" xfId="49" applyFont="1" applyBorder="1" applyAlignment="1" applyProtection="1">
      <alignment horizontal="left" vertical="center" wrapText="1"/>
      <protection locked="0"/>
    </xf>
    <xf numFmtId="0" fontId="4" fillId="0" borderId="45" xfId="49" applyFont="1" applyBorder="1" applyAlignment="1">
      <alignment vertical="center" wrapText="1"/>
    </xf>
    <xf numFmtId="0" fontId="4" fillId="0" borderId="46" xfId="49" applyFont="1" applyBorder="1" applyAlignment="1">
      <alignment vertical="center" wrapText="1"/>
    </xf>
    <xf numFmtId="0" fontId="8" fillId="0" borderId="26" xfId="49" applyFont="1" applyBorder="1" applyAlignment="1">
      <alignment horizontal="center" vertical="center" wrapText="1"/>
    </xf>
    <xf numFmtId="0" fontId="4" fillId="0" borderId="37" xfId="49" applyFont="1" applyBorder="1" applyAlignment="1">
      <alignment horizontal="left" vertical="center" wrapText="1"/>
    </xf>
    <xf numFmtId="0" fontId="8" fillId="7" borderId="0" xfId="49" applyFont="1" applyFill="1" applyAlignment="1" applyProtection="1">
      <alignment horizontal="center" vertical="center" wrapText="1"/>
      <protection locked="0"/>
    </xf>
    <xf numFmtId="0" fontId="4" fillId="0" borderId="17" xfId="49" applyFont="1" applyBorder="1" applyAlignment="1" applyProtection="1">
      <alignment vertical="center" wrapText="1"/>
      <protection locked="0"/>
    </xf>
    <xf numFmtId="0" fontId="4" fillId="7" borderId="17" xfId="49" applyFont="1" applyFill="1" applyBorder="1" applyAlignment="1" applyProtection="1">
      <alignment horizontal="center" vertical="center" wrapText="1"/>
      <protection locked="0"/>
    </xf>
    <xf numFmtId="0" fontId="4" fillId="7" borderId="0" xfId="49" applyFont="1" applyFill="1" applyAlignment="1" applyProtection="1">
      <alignment horizontal="center" vertical="center" wrapText="1"/>
      <protection locked="0"/>
    </xf>
    <xf numFmtId="0" fontId="8" fillId="8" borderId="45" xfId="49" applyFont="1" applyFill="1" applyBorder="1" applyAlignment="1" applyProtection="1">
      <alignment horizontal="center" vertical="center" wrapText="1"/>
      <protection locked="0"/>
    </xf>
    <xf numFmtId="0" fontId="8" fillId="8" borderId="47" xfId="49" applyFont="1" applyFill="1" applyBorder="1" applyAlignment="1" applyProtection="1">
      <alignment horizontal="center" vertical="center" wrapText="1"/>
      <protection locked="0"/>
    </xf>
    <xf numFmtId="0" fontId="8" fillId="8" borderId="48" xfId="49" applyFont="1" applyFill="1" applyBorder="1" applyAlignment="1" applyProtection="1">
      <alignment horizontal="center" vertical="center" wrapText="1"/>
      <protection locked="0"/>
    </xf>
    <xf numFmtId="0" fontId="8" fillId="8" borderId="37" xfId="49" applyFont="1" applyFill="1" applyBorder="1" applyAlignment="1" applyProtection="1">
      <alignment horizontal="center" vertical="center" wrapText="1"/>
      <protection locked="0"/>
    </xf>
    <xf numFmtId="0" fontId="4" fillId="0" borderId="24" xfId="49" applyFont="1" applyFill="1" applyBorder="1" applyAlignment="1" applyProtection="1">
      <alignment horizontal="center" vertical="center" wrapText="1"/>
      <protection locked="0"/>
    </xf>
    <xf numFmtId="0" fontId="4" fillId="0" borderId="27" xfId="53" applyFont="1" applyBorder="1" applyAlignment="1" applyProtection="1">
      <alignment horizontal="center" vertical="center" wrapText="1"/>
      <protection locked="0"/>
    </xf>
    <xf numFmtId="0" fontId="4" fillId="0" borderId="27" xfId="53" applyFont="1" applyBorder="1" applyAlignment="1" applyProtection="1">
      <alignment horizontal="center" vertical="center"/>
      <protection locked="0"/>
    </xf>
    <xf numFmtId="0" fontId="4" fillId="9" borderId="30" xfId="49" applyFont="1" applyFill="1" applyBorder="1" applyAlignment="1" applyProtection="1">
      <alignment horizontal="center" vertical="center" wrapText="1"/>
      <protection locked="0"/>
    </xf>
    <xf numFmtId="0" fontId="4" fillId="0" borderId="32" xfId="49" applyFont="1" applyBorder="1" applyAlignment="1" applyProtection="1">
      <alignment horizontal="center" vertical="center" wrapText="1"/>
      <protection locked="0"/>
    </xf>
    <xf numFmtId="0" fontId="4" fillId="0" borderId="24" xfId="49" applyFont="1" applyBorder="1" applyAlignment="1" applyProtection="1">
      <alignment horizontal="center" vertical="center" wrapText="1"/>
      <protection locked="0"/>
    </xf>
    <xf numFmtId="0" fontId="4" fillId="0" borderId="27" xfId="49" applyFont="1" applyBorder="1" applyAlignment="1" applyProtection="1">
      <alignment horizontal="center" vertical="center" wrapText="1"/>
      <protection locked="0"/>
    </xf>
    <xf numFmtId="0" fontId="4" fillId="0" borderId="27" xfId="53" applyFont="1" applyBorder="1" applyAlignment="1">
      <alignment horizontal="center" vertical="center" wrapText="1"/>
    </xf>
    <xf numFmtId="0" fontId="4" fillId="0" borderId="24" xfId="53" applyFont="1" applyBorder="1" applyAlignment="1" applyProtection="1">
      <alignment horizontal="center" vertical="center"/>
      <protection locked="0"/>
    </xf>
    <xf numFmtId="0" fontId="4" fillId="9" borderId="39" xfId="49" applyFont="1" applyFill="1" applyBorder="1" applyAlignment="1" applyProtection="1">
      <alignment horizontal="center" vertical="center" wrapText="1"/>
      <protection locked="0"/>
    </xf>
    <xf numFmtId="0" fontId="4" fillId="9" borderId="40" xfId="49" applyFont="1" applyFill="1" applyBorder="1" applyAlignment="1" applyProtection="1">
      <alignment horizontal="center" vertical="center" wrapText="1"/>
      <protection locked="0"/>
    </xf>
    <xf numFmtId="0" fontId="4" fillId="0" borderId="49" xfId="49" applyFont="1" applyBorder="1" applyAlignment="1">
      <alignment horizontal="center" vertical="center" wrapText="1"/>
    </xf>
    <xf numFmtId="0" fontId="4" fillId="0" borderId="24" xfId="49" applyFont="1" applyBorder="1" applyAlignment="1">
      <alignment horizontal="center" vertical="center" wrapText="1"/>
    </xf>
    <xf numFmtId="0" fontId="4" fillId="0" borderId="23" xfId="49" applyFont="1" applyBorder="1" applyAlignment="1">
      <alignment horizontal="center" vertical="center" wrapText="1"/>
    </xf>
    <xf numFmtId="0" fontId="4" fillId="7" borderId="27" xfId="53" applyFont="1" applyFill="1" applyBorder="1" applyAlignment="1" applyProtection="1">
      <alignment horizontal="center" vertical="center"/>
      <protection locked="0"/>
    </xf>
    <xf numFmtId="0" fontId="4" fillId="0" borderId="27" xfId="49" applyFont="1" applyBorder="1" applyAlignment="1">
      <alignment horizontal="center" vertical="center" wrapText="1"/>
    </xf>
    <xf numFmtId="0" fontId="7" fillId="7" borderId="50" xfId="49" applyFont="1" applyFill="1" applyBorder="1" applyAlignment="1" applyProtection="1">
      <alignment horizontal="left" vertical="center" wrapText="1"/>
      <protection locked="0"/>
    </xf>
    <xf numFmtId="0" fontId="4" fillId="7" borderId="51" xfId="53" applyFont="1" applyFill="1" applyBorder="1">
      <alignment vertical="center"/>
    </xf>
    <xf numFmtId="0" fontId="9" fillId="7" borderId="0" xfId="49" applyFont="1" applyFill="1" applyAlignment="1" applyProtection="1">
      <alignment vertical="center" wrapText="1"/>
      <protection locked="0"/>
    </xf>
    <xf numFmtId="0" fontId="8" fillId="7" borderId="0" xfId="49" applyFont="1" applyFill="1" applyAlignment="1" applyProtection="1">
      <alignment horizontal="left" vertical="center" wrapText="1"/>
      <protection locked="0"/>
    </xf>
    <xf numFmtId="0" fontId="8" fillId="0" borderId="17" xfId="49" applyFont="1" applyBorder="1" applyAlignment="1" applyProtection="1">
      <alignment horizontal="center" vertical="center" wrapText="1"/>
      <protection locked="0"/>
    </xf>
    <xf numFmtId="0" fontId="8" fillId="0" borderId="1" xfId="49" applyFont="1" applyBorder="1" applyAlignment="1" applyProtection="1">
      <alignment horizontal="center" vertical="center" wrapText="1"/>
      <protection locked="0"/>
    </xf>
    <xf numFmtId="0" fontId="4" fillId="7" borderId="52" xfId="53" applyFont="1" applyFill="1" applyBorder="1">
      <alignment vertical="center"/>
    </xf>
    <xf numFmtId="180" fontId="8" fillId="8" borderId="45" xfId="49" applyNumberFormat="1" applyFont="1" applyFill="1" applyBorder="1" applyAlignment="1" applyProtection="1">
      <alignment horizontal="center" vertical="center" wrapText="1"/>
      <protection locked="0"/>
    </xf>
    <xf numFmtId="180" fontId="8" fillId="8" borderId="48" xfId="49" applyNumberFormat="1" applyFont="1" applyFill="1" applyBorder="1" applyAlignment="1" applyProtection="1">
      <alignment horizontal="center" vertical="center" wrapText="1"/>
      <protection locked="0"/>
    </xf>
    <xf numFmtId="0" fontId="8" fillId="8" borderId="43" xfId="49" applyFont="1" applyFill="1" applyBorder="1" applyAlignment="1" applyProtection="1">
      <alignment horizontal="center" vertical="center" wrapText="1"/>
      <protection locked="0"/>
    </xf>
    <xf numFmtId="0" fontId="8" fillId="8" borderId="53" xfId="49" applyFont="1" applyFill="1" applyBorder="1" applyAlignment="1" applyProtection="1">
      <alignment horizontal="center" vertical="center" wrapText="1"/>
      <protection locked="0"/>
    </xf>
    <xf numFmtId="180" fontId="8" fillId="8" borderId="37" xfId="49" applyNumberFormat="1" applyFont="1" applyFill="1" applyBorder="1" applyAlignment="1" applyProtection="1">
      <alignment horizontal="center" vertical="center" wrapText="1"/>
      <protection locked="0"/>
    </xf>
    <xf numFmtId="0" fontId="8" fillId="8" borderId="54" xfId="49" applyFont="1" applyFill="1" applyBorder="1" applyAlignment="1" applyProtection="1">
      <alignment horizontal="center" vertical="center" wrapText="1"/>
      <protection locked="0"/>
    </xf>
    <xf numFmtId="0" fontId="8" fillId="8" borderId="55" xfId="49" applyFont="1" applyFill="1" applyBorder="1" applyAlignment="1" applyProtection="1">
      <alignment horizontal="center" vertical="center" wrapText="1"/>
      <protection locked="0"/>
    </xf>
    <xf numFmtId="180" fontId="4" fillId="0" borderId="24" xfId="49" applyNumberFormat="1" applyFont="1" applyFill="1" applyBorder="1" applyAlignment="1" applyProtection="1">
      <alignment horizontal="right" vertical="center" wrapText="1"/>
      <protection locked="0"/>
    </xf>
    <xf numFmtId="180" fontId="4" fillId="0" borderId="27" xfId="53" applyNumberFormat="1" applyFont="1" applyBorder="1" applyAlignment="1">
      <alignment horizontal="right" vertical="center"/>
    </xf>
    <xf numFmtId="0" fontId="4" fillId="0" borderId="46" xfId="49" applyFont="1" applyFill="1" applyBorder="1" applyAlignment="1" applyProtection="1">
      <alignment horizontal="left" vertical="center" wrapText="1"/>
      <protection locked="0"/>
    </xf>
    <xf numFmtId="0" fontId="8" fillId="0" borderId="24" xfId="49" applyFont="1" applyFill="1" applyBorder="1" applyAlignment="1" applyProtection="1">
      <alignment horizontal="center" vertical="center" wrapText="1"/>
      <protection locked="0"/>
    </xf>
    <xf numFmtId="0" fontId="4" fillId="0" borderId="24" xfId="49" applyFont="1" applyFill="1" applyBorder="1" applyAlignment="1" applyProtection="1">
      <alignment horizontal="left" vertical="center" wrapText="1"/>
      <protection locked="0"/>
    </xf>
    <xf numFmtId="180" fontId="4" fillId="0" borderId="27" xfId="53" applyNumberFormat="1" applyFont="1" applyBorder="1" applyAlignment="1" applyProtection="1">
      <alignment horizontal="right" vertical="center"/>
      <protection locked="0"/>
    </xf>
    <xf numFmtId="0" fontId="4" fillId="7" borderId="12" xfId="53" applyFont="1" applyFill="1" applyBorder="1">
      <alignment vertical="center"/>
    </xf>
    <xf numFmtId="0" fontId="4" fillId="5" borderId="10" xfId="53" applyFont="1" applyFill="1" applyBorder="1">
      <alignment vertical="center"/>
    </xf>
    <xf numFmtId="180" fontId="4" fillId="0" borderId="27" xfId="53" applyNumberFormat="1" applyFont="1" applyBorder="1" applyProtection="1">
      <alignment vertical="center"/>
      <protection locked="0"/>
    </xf>
    <xf numFmtId="0" fontId="4" fillId="0" borderId="56" xfId="49" applyFont="1" applyBorder="1" applyAlignment="1" applyProtection="1">
      <alignment vertical="center" wrapText="1"/>
      <protection locked="0"/>
    </xf>
    <xf numFmtId="0" fontId="4" fillId="5" borderId="12" xfId="53" applyFont="1" applyFill="1" applyBorder="1">
      <alignment vertical="center"/>
    </xf>
    <xf numFmtId="0" fontId="4" fillId="9" borderId="57" xfId="49" applyFont="1" applyFill="1" applyBorder="1" applyAlignment="1" applyProtection="1">
      <alignment vertical="center" wrapText="1"/>
      <protection locked="0"/>
    </xf>
    <xf numFmtId="180" fontId="4" fillId="9" borderId="58" xfId="49" applyNumberFormat="1" applyFont="1" applyFill="1" applyBorder="1" applyAlignment="1" applyProtection="1">
      <alignment vertical="center" wrapText="1"/>
      <protection locked="0"/>
    </xf>
    <xf numFmtId="0" fontId="4" fillId="9" borderId="58" xfId="49" applyFont="1" applyFill="1" applyBorder="1" applyAlignment="1" applyProtection="1">
      <alignment vertical="center" wrapText="1"/>
      <protection locked="0"/>
    </xf>
    <xf numFmtId="0" fontId="4" fillId="9" borderId="59" xfId="49" applyFont="1" applyFill="1" applyBorder="1" applyAlignment="1" applyProtection="1">
      <alignment vertical="center" wrapText="1"/>
      <protection locked="0"/>
    </xf>
    <xf numFmtId="180" fontId="4" fillId="0" borderId="32" xfId="49" applyNumberFormat="1" applyFont="1" applyBorder="1" applyAlignment="1" applyProtection="1">
      <alignment vertical="center" wrapText="1"/>
      <protection locked="0"/>
    </xf>
    <xf numFmtId="182" fontId="4" fillId="0" borderId="32" xfId="49" applyNumberFormat="1" applyFont="1" applyBorder="1" applyAlignment="1">
      <alignment vertical="center" wrapText="1"/>
    </xf>
    <xf numFmtId="0" fontId="4" fillId="0" borderId="10" xfId="49" applyFont="1" applyBorder="1" applyAlignment="1" applyProtection="1">
      <alignment vertical="center" wrapText="1"/>
      <protection locked="0"/>
    </xf>
    <xf numFmtId="180" fontId="4" fillId="0" borderId="27" xfId="49" applyNumberFormat="1" applyFont="1" applyBorder="1" applyAlignment="1" applyProtection="1">
      <alignment vertical="center" wrapText="1"/>
      <protection locked="0"/>
    </xf>
    <xf numFmtId="182" fontId="4" fillId="0" borderId="27" xfId="49" applyNumberFormat="1" applyFont="1" applyBorder="1" applyAlignment="1">
      <alignment vertical="center" wrapText="1"/>
    </xf>
    <xf numFmtId="182" fontId="4" fillId="0" borderId="24" xfId="49" applyNumberFormat="1" applyFont="1" applyBorder="1" applyAlignment="1">
      <alignment vertical="center" wrapText="1"/>
    </xf>
    <xf numFmtId="0" fontId="4" fillId="0" borderId="12" xfId="49" applyFont="1" applyBorder="1" applyAlignment="1" applyProtection="1">
      <alignment vertical="center" wrapText="1"/>
      <protection locked="0"/>
    </xf>
    <xf numFmtId="0" fontId="4" fillId="0" borderId="33" xfId="49" applyFont="1" applyBorder="1" applyAlignment="1" applyProtection="1">
      <alignment horizontal="left" vertical="center" wrapText="1"/>
      <protection locked="0"/>
    </xf>
    <xf numFmtId="180" fontId="4" fillId="0" borderId="24" xfId="53" applyNumberFormat="1" applyFont="1" applyBorder="1" applyAlignment="1">
      <alignment horizontal="right" vertical="center"/>
    </xf>
    <xf numFmtId="0" fontId="4" fillId="9" borderId="60" xfId="49" applyFont="1" applyFill="1" applyBorder="1" applyAlignment="1" applyProtection="1">
      <alignment vertical="center" wrapText="1"/>
      <protection locked="0"/>
    </xf>
    <xf numFmtId="180" fontId="4" fillId="9" borderId="40" xfId="49" applyNumberFormat="1" applyFont="1" applyFill="1" applyBorder="1" applyAlignment="1" applyProtection="1">
      <alignment vertical="center" wrapText="1"/>
      <protection locked="0"/>
    </xf>
    <xf numFmtId="180" fontId="4" fillId="0" borderId="24" xfId="53" applyNumberFormat="1" applyFont="1" applyBorder="1" applyProtection="1">
      <alignment vertical="center"/>
      <protection locked="0"/>
    </xf>
    <xf numFmtId="0" fontId="4" fillId="0" borderId="18" xfId="49" applyFont="1" applyBorder="1" applyAlignment="1" applyProtection="1">
      <alignment vertical="center" wrapText="1"/>
      <protection locked="0"/>
    </xf>
    <xf numFmtId="180" fontId="4" fillId="7" borderId="32" xfId="49" applyNumberFormat="1" applyFont="1" applyFill="1" applyBorder="1" applyAlignment="1">
      <alignment vertical="center" wrapText="1"/>
    </xf>
    <xf numFmtId="0" fontId="4" fillId="0" borderId="61" xfId="49" applyFont="1" applyBorder="1" applyAlignment="1">
      <alignment vertical="center" wrapText="1"/>
    </xf>
    <xf numFmtId="0" fontId="4" fillId="0" borderId="62" xfId="49" applyFont="1" applyBorder="1" applyAlignment="1">
      <alignment vertical="center" wrapText="1"/>
    </xf>
    <xf numFmtId="180" fontId="4" fillId="0" borderId="24" xfId="49" applyNumberFormat="1" applyFont="1" applyBorder="1" applyAlignment="1" applyProtection="1">
      <alignment vertical="center" wrapText="1"/>
      <protection locked="0"/>
    </xf>
    <xf numFmtId="180" fontId="4" fillId="7" borderId="24" xfId="49" applyNumberFormat="1" applyFont="1" applyFill="1" applyBorder="1" applyAlignment="1">
      <alignment vertical="center" wrapText="1"/>
    </xf>
    <xf numFmtId="0" fontId="4" fillId="0" borderId="33" xfId="49" applyFont="1" applyBorder="1" applyAlignment="1">
      <alignment vertical="center" wrapText="1"/>
    </xf>
    <xf numFmtId="0" fontId="4" fillId="0" borderId="24" xfId="49" applyFont="1" applyBorder="1" applyAlignment="1">
      <alignment vertical="center" wrapText="1"/>
    </xf>
    <xf numFmtId="0" fontId="4" fillId="0" borderId="10" xfId="49" applyFont="1" applyBorder="1" applyAlignment="1">
      <alignment vertical="center" wrapText="1"/>
    </xf>
    <xf numFmtId="180" fontId="4" fillId="7" borderId="27" xfId="49" applyNumberFormat="1" applyFont="1" applyFill="1" applyBorder="1" applyAlignment="1">
      <alignment vertical="center" wrapText="1"/>
    </xf>
    <xf numFmtId="0" fontId="4" fillId="0" borderId="56" xfId="49" applyFont="1" applyBorder="1" applyAlignment="1">
      <alignment vertical="center" wrapText="1"/>
    </xf>
    <xf numFmtId="0" fontId="8" fillId="7" borderId="0" xfId="53" applyFont="1" applyFill="1" applyAlignment="1">
      <alignment vertical="center" wrapText="1"/>
    </xf>
    <xf numFmtId="0" fontId="8" fillId="0" borderId="11" xfId="49" applyFont="1" applyBorder="1" applyAlignment="1">
      <alignment horizontal="center" vertical="center" wrapText="1"/>
    </xf>
    <xf numFmtId="0" fontId="4" fillId="0" borderId="27" xfId="53" applyFont="1" applyBorder="1" applyAlignment="1">
      <alignment horizontal="left" vertical="center" wrapText="1"/>
    </xf>
    <xf numFmtId="0" fontId="8" fillId="7" borderId="31" xfId="49" applyFont="1" applyFill="1" applyBorder="1" applyAlignment="1">
      <alignment horizontal="center" vertical="center" wrapText="1"/>
    </xf>
    <xf numFmtId="0" fontId="8" fillId="7" borderId="26" xfId="49" applyFont="1" applyFill="1" applyBorder="1" applyAlignment="1">
      <alignment horizontal="center" vertical="center" wrapText="1"/>
    </xf>
    <xf numFmtId="0" fontId="4" fillId="0" borderId="24" xfId="53" applyFont="1" applyBorder="1" applyAlignment="1">
      <alignment horizontal="left" vertical="center"/>
    </xf>
    <xf numFmtId="0" fontId="8" fillId="7" borderId="11" xfId="49" applyFont="1" applyFill="1" applyBorder="1" applyAlignment="1">
      <alignment horizontal="center" vertical="center" wrapText="1"/>
    </xf>
    <xf numFmtId="0" fontId="4" fillId="9" borderId="38" xfId="49" applyFont="1" applyFill="1" applyBorder="1" applyAlignment="1" applyProtection="1">
      <alignment vertical="center" wrapText="1"/>
      <protection locked="0"/>
    </xf>
    <xf numFmtId="0" fontId="8" fillId="0" borderId="31" xfId="49" applyFont="1" applyBorder="1" applyAlignment="1" applyProtection="1">
      <alignment horizontal="center" vertical="center" wrapText="1"/>
      <protection locked="0"/>
    </xf>
    <xf numFmtId="0" fontId="4" fillId="0" borderId="61" xfId="49" applyFont="1" applyBorder="1" applyAlignment="1">
      <alignment horizontal="left" vertical="center" wrapText="1"/>
    </xf>
    <xf numFmtId="0" fontId="4" fillId="0" borderId="42" xfId="49" applyFont="1" applyBorder="1" applyAlignment="1">
      <alignment horizontal="left" vertical="center" wrapText="1"/>
    </xf>
    <xf numFmtId="0" fontId="8" fillId="0" borderId="11" xfId="49" applyFont="1" applyBorder="1" applyAlignment="1" applyProtection="1">
      <alignment horizontal="center" vertical="center" wrapText="1"/>
      <protection locked="0"/>
    </xf>
    <xf numFmtId="0" fontId="4" fillId="0" borderId="33" xfId="49" applyFont="1" applyBorder="1" applyAlignment="1">
      <alignment horizontal="left" vertical="center" wrapText="1"/>
    </xf>
    <xf numFmtId="0" fontId="4" fillId="0" borderId="63" xfId="49" applyFont="1" applyBorder="1" applyAlignment="1">
      <alignment horizontal="left" vertical="center" wrapText="1"/>
    </xf>
    <xf numFmtId="0" fontId="4" fillId="0" borderId="28" xfId="49" applyFont="1" applyBorder="1" applyAlignment="1">
      <alignment horizontal="left" vertical="center" wrapText="1"/>
    </xf>
    <xf numFmtId="0" fontId="4" fillId="0" borderId="18" xfId="49" applyFont="1" applyBorder="1" applyAlignment="1">
      <alignment horizontal="left" vertical="center" wrapText="1"/>
    </xf>
    <xf numFmtId="0" fontId="4" fillId="0" borderId="63" xfId="53" applyFont="1" applyBorder="1" applyAlignment="1">
      <alignment vertical="center" wrapText="1"/>
    </xf>
    <xf numFmtId="0" fontId="8" fillId="0" borderId="63" xfId="53" applyFont="1" applyBorder="1" applyAlignment="1">
      <alignment vertical="center" wrapText="1"/>
    </xf>
    <xf numFmtId="0" fontId="8" fillId="6" borderId="64" xfId="49" applyFont="1" applyFill="1" applyBorder="1" applyAlignment="1" applyProtection="1">
      <alignment horizontal="left" vertical="center" wrapText="1"/>
      <protection locked="0"/>
    </xf>
    <xf numFmtId="0" fontId="8" fillId="6" borderId="65" xfId="49" applyFont="1" applyFill="1" applyBorder="1" applyAlignment="1" applyProtection="1">
      <alignment horizontal="left" vertical="center" wrapText="1"/>
      <protection locked="0"/>
    </xf>
    <xf numFmtId="0" fontId="8" fillId="6" borderId="66" xfId="49" applyFont="1" applyFill="1" applyBorder="1" applyAlignment="1" applyProtection="1">
      <alignment horizontal="left" vertical="center" wrapText="1"/>
      <protection locked="0"/>
    </xf>
    <xf numFmtId="0" fontId="8" fillId="0" borderId="13" xfId="49" applyFont="1" applyBorder="1" applyAlignment="1">
      <alignment horizontal="left" vertical="center" wrapText="1"/>
    </xf>
    <xf numFmtId="0" fontId="8" fillId="0" borderId="22" xfId="49" applyFont="1" applyBorder="1" applyAlignment="1">
      <alignment horizontal="left" vertical="center" wrapText="1"/>
    </xf>
    <xf numFmtId="0" fontId="4" fillId="0" borderId="27" xfId="49" applyFont="1" applyBorder="1" applyAlignment="1">
      <alignment vertical="center" wrapText="1"/>
    </xf>
    <xf numFmtId="0" fontId="8" fillId="0" borderId="67" xfId="49" applyFont="1" applyBorder="1" applyAlignment="1">
      <alignment horizontal="left" vertical="center" wrapText="1"/>
    </xf>
    <xf numFmtId="0" fontId="8" fillId="0" borderId="28" xfId="49" applyFont="1" applyBorder="1" applyAlignment="1">
      <alignment horizontal="left" vertical="center" wrapText="1"/>
    </xf>
    <xf numFmtId="0" fontId="8" fillId="9" borderId="38" xfId="49" applyFont="1" applyFill="1" applyBorder="1" applyAlignment="1" applyProtection="1">
      <alignment horizontal="left" vertical="center" wrapText="1"/>
      <protection locked="0"/>
    </xf>
    <xf numFmtId="0" fontId="8" fillId="9" borderId="39" xfId="49" applyFont="1" applyFill="1" applyBorder="1" applyAlignment="1" applyProtection="1">
      <alignment horizontal="left" vertical="center" wrapText="1"/>
      <protection locked="0"/>
    </xf>
    <xf numFmtId="0" fontId="8" fillId="9" borderId="64" xfId="53" applyFont="1" applyFill="1" applyBorder="1" applyAlignment="1">
      <alignment horizontal="left" vertical="center" wrapText="1"/>
    </xf>
    <xf numFmtId="0" fontId="8" fillId="9" borderId="65" xfId="53" applyFont="1" applyFill="1" applyBorder="1" applyAlignment="1">
      <alignment horizontal="left" vertical="center" wrapText="1"/>
    </xf>
    <xf numFmtId="0" fontId="8" fillId="6" borderId="35" xfId="49" applyFont="1" applyFill="1" applyBorder="1" applyAlignment="1" applyProtection="1">
      <alignment horizontal="left" vertical="center" wrapText="1"/>
      <protection locked="0"/>
    </xf>
    <xf numFmtId="0" fontId="8" fillId="6" borderId="30" xfId="49" applyFont="1" applyFill="1" applyBorder="1" applyAlignment="1" applyProtection="1">
      <alignment horizontal="left" vertical="center" wrapText="1"/>
      <protection locked="0"/>
    </xf>
    <xf numFmtId="0" fontId="8" fillId="10" borderId="68" xfId="49" applyFont="1" applyFill="1" applyBorder="1" applyAlignment="1" applyProtection="1">
      <alignment vertical="center" wrapText="1"/>
      <protection locked="0"/>
    </xf>
    <xf numFmtId="0" fontId="8" fillId="10" borderId="69" xfId="49" applyFont="1" applyFill="1" applyBorder="1" applyAlignment="1" applyProtection="1">
      <alignment vertical="center" wrapText="1"/>
      <protection locked="0"/>
    </xf>
    <xf numFmtId="0" fontId="6" fillId="11" borderId="14" xfId="49" applyFont="1" applyFill="1" applyBorder="1" applyAlignment="1" applyProtection="1">
      <alignment horizontal="left" vertical="center" wrapText="1"/>
      <protection locked="0"/>
    </xf>
    <xf numFmtId="0" fontId="7" fillId="11" borderId="2" xfId="49" applyFont="1" applyFill="1" applyBorder="1" applyAlignment="1" applyProtection="1">
      <alignment horizontal="left" vertical="center" wrapText="1"/>
      <protection locked="0"/>
    </xf>
    <xf numFmtId="0" fontId="8" fillId="11" borderId="14" xfId="49" applyFont="1" applyFill="1" applyBorder="1" applyAlignment="1" applyProtection="1">
      <alignment horizontal="left" vertical="center" wrapText="1"/>
      <protection locked="0"/>
    </xf>
    <xf numFmtId="0" fontId="8" fillId="11" borderId="2" xfId="49" applyFont="1" applyFill="1" applyBorder="1" applyAlignment="1" applyProtection="1">
      <alignment horizontal="left" vertical="center" wrapText="1"/>
      <protection locked="0"/>
    </xf>
    <xf numFmtId="0" fontId="4" fillId="7" borderId="0" xfId="49" applyFont="1" applyFill="1" applyAlignment="1" applyProtection="1">
      <alignment horizontal="left" vertical="center" wrapText="1"/>
      <protection locked="0"/>
    </xf>
    <xf numFmtId="0" fontId="4" fillId="0" borderId="24" xfId="53" applyFont="1" applyBorder="1" applyAlignment="1" applyProtection="1">
      <alignment horizontal="center" vertical="center" wrapText="1"/>
      <protection locked="0"/>
    </xf>
    <xf numFmtId="0" fontId="4" fillId="0" borderId="27" xfId="53" applyFont="1" applyBorder="1" applyAlignment="1">
      <alignment horizontal="center" vertical="center"/>
    </xf>
    <xf numFmtId="0" fontId="4" fillId="0" borderId="24" xfId="53" applyFont="1" applyBorder="1" applyAlignment="1">
      <alignment horizontal="center" vertical="center"/>
    </xf>
    <xf numFmtId="0" fontId="4" fillId="6" borderId="70" xfId="49" applyFont="1" applyFill="1" applyBorder="1" applyAlignment="1" applyProtection="1">
      <alignment horizontal="center" vertical="center" wrapText="1"/>
      <protection locked="0"/>
    </xf>
    <xf numFmtId="0" fontId="4" fillId="6" borderId="70" xfId="53" applyFont="1" applyFill="1" applyBorder="1" applyAlignment="1" applyProtection="1">
      <alignment horizontal="center" vertical="center"/>
      <protection locked="0"/>
    </xf>
    <xf numFmtId="0" fontId="4" fillId="6" borderId="70" xfId="53" applyFont="1" applyFill="1" applyBorder="1" applyAlignment="1">
      <alignment horizontal="center" vertical="center"/>
    </xf>
    <xf numFmtId="0" fontId="4" fillId="6" borderId="27" xfId="49" applyFont="1" applyFill="1" applyBorder="1" applyAlignment="1" applyProtection="1">
      <alignment horizontal="center" vertical="center" wrapText="1"/>
      <protection locked="0"/>
    </xf>
    <xf numFmtId="0" fontId="4" fillId="6" borderId="27" xfId="53" applyFont="1" applyFill="1" applyBorder="1" applyAlignment="1" applyProtection="1">
      <alignment horizontal="center" vertical="center"/>
      <protection locked="0"/>
    </xf>
    <xf numFmtId="0" fontId="4" fillId="6" borderId="27" xfId="53" applyFont="1" applyFill="1" applyBorder="1" applyAlignment="1">
      <alignment horizontal="center" vertical="center"/>
    </xf>
    <xf numFmtId="0" fontId="4" fillId="6" borderId="70" xfId="49" applyFont="1" applyFill="1" applyBorder="1" applyAlignment="1">
      <alignment horizontal="center" vertical="center" wrapText="1"/>
    </xf>
    <xf numFmtId="0" fontId="4" fillId="7" borderId="27" xfId="53" applyFont="1" applyFill="1" applyBorder="1" applyAlignment="1">
      <alignment horizontal="center" vertical="center"/>
    </xf>
    <xf numFmtId="0" fontId="8" fillId="6" borderId="57" xfId="49" applyFont="1" applyFill="1" applyBorder="1" applyAlignment="1" applyProtection="1">
      <alignment horizontal="left" vertical="center" wrapText="1"/>
      <protection locked="0"/>
    </xf>
    <xf numFmtId="0" fontId="8" fillId="10" borderId="1" xfId="49" applyFont="1" applyFill="1" applyBorder="1" applyAlignment="1" applyProtection="1">
      <alignment horizontal="center" vertical="center" wrapText="1"/>
      <protection locked="0"/>
    </xf>
    <xf numFmtId="0" fontId="8" fillId="10" borderId="1" xfId="49" applyFont="1" applyFill="1" applyBorder="1" applyAlignment="1" applyProtection="1">
      <alignment vertical="center" wrapText="1"/>
      <protection locked="0"/>
    </xf>
    <xf numFmtId="0" fontId="4" fillId="0" borderId="0" xfId="49" applyFont="1" applyAlignment="1" applyProtection="1">
      <alignment horizontal="center" vertical="center" wrapText="1"/>
      <protection locked="0"/>
    </xf>
    <xf numFmtId="0" fontId="4" fillId="0" borderId="55" xfId="49" applyFont="1" applyBorder="1" applyAlignment="1" applyProtection="1">
      <alignment vertical="center" wrapText="1"/>
      <protection locked="0"/>
    </xf>
    <xf numFmtId="182" fontId="4" fillId="9" borderId="40" xfId="49" applyNumberFormat="1" applyFont="1" applyFill="1" applyBorder="1" applyAlignment="1" applyProtection="1">
      <alignment vertical="center" wrapText="1"/>
      <protection locked="0"/>
    </xf>
    <xf numFmtId="0" fontId="4" fillId="9" borderId="71" xfId="49" applyFont="1" applyFill="1" applyBorder="1" applyAlignment="1" applyProtection="1">
      <alignment vertical="center" wrapText="1"/>
      <protection locked="0"/>
    </xf>
    <xf numFmtId="0" fontId="4" fillId="9" borderId="72" xfId="49" applyFont="1" applyFill="1" applyBorder="1" applyAlignment="1" applyProtection="1">
      <alignment vertical="center" wrapText="1"/>
      <protection locked="0"/>
    </xf>
    <xf numFmtId="182" fontId="4" fillId="0" borderId="27" xfId="49" applyNumberFormat="1" applyFont="1" applyBorder="1" applyAlignment="1" applyProtection="1">
      <alignment vertical="center" wrapText="1"/>
      <protection locked="0"/>
    </xf>
    <xf numFmtId="0" fontId="10" fillId="0" borderId="56" xfId="49" applyFont="1" applyBorder="1" applyAlignment="1">
      <alignment vertical="center" wrapText="1"/>
    </xf>
    <xf numFmtId="0" fontId="10" fillId="0" borderId="12" xfId="49" applyFont="1" applyBorder="1" applyAlignment="1">
      <alignment vertical="center" wrapText="1"/>
    </xf>
    <xf numFmtId="182" fontId="4" fillId="0" borderId="63" xfId="49" applyNumberFormat="1" applyFont="1" applyBorder="1" applyAlignment="1">
      <alignment vertical="center" wrapText="1"/>
    </xf>
    <xf numFmtId="0" fontId="10" fillId="0" borderId="33" xfId="49" applyFont="1" applyBorder="1" applyAlignment="1">
      <alignment vertical="center" wrapText="1"/>
    </xf>
    <xf numFmtId="0" fontId="4" fillId="7" borderId="18" xfId="49" applyFont="1" applyFill="1" applyBorder="1" applyAlignment="1" applyProtection="1">
      <alignment vertical="center" wrapText="1"/>
      <protection locked="0"/>
    </xf>
    <xf numFmtId="0" fontId="4" fillId="7" borderId="73" xfId="49" applyFont="1" applyFill="1" applyBorder="1" applyAlignment="1" applyProtection="1">
      <alignment vertical="center" wrapText="1"/>
      <protection locked="0"/>
    </xf>
    <xf numFmtId="0" fontId="4" fillId="7" borderId="74" xfId="53" applyFont="1" applyFill="1" applyBorder="1">
      <alignment vertical="center"/>
    </xf>
    <xf numFmtId="0" fontId="10" fillId="9" borderId="71" xfId="49" applyFont="1" applyFill="1" applyBorder="1" applyAlignment="1" applyProtection="1">
      <alignment vertical="center" wrapText="1"/>
      <protection locked="0"/>
    </xf>
    <xf numFmtId="180" fontId="4" fillId="0" borderId="27" xfId="49" applyNumberFormat="1" applyFont="1" applyBorder="1" applyAlignment="1">
      <alignment vertical="center" wrapText="1"/>
    </xf>
    <xf numFmtId="0" fontId="11" fillId="0" borderId="56" xfId="49" applyFont="1" applyBorder="1" applyAlignment="1" applyProtection="1">
      <alignment vertical="center" wrapText="1"/>
      <protection locked="0"/>
    </xf>
    <xf numFmtId="180" fontId="4" fillId="0" borderId="24" xfId="49" applyNumberFormat="1" applyFont="1" applyBorder="1" applyAlignment="1">
      <alignment vertical="center" wrapText="1"/>
    </xf>
    <xf numFmtId="0" fontId="11" fillId="0" borderId="33" xfId="49" applyFont="1" applyBorder="1" applyAlignment="1" applyProtection="1">
      <alignment vertical="center" wrapText="1"/>
      <protection locked="0"/>
    </xf>
    <xf numFmtId="180" fontId="4" fillId="9" borderId="60" xfId="49" applyNumberFormat="1" applyFont="1" applyFill="1" applyBorder="1" applyAlignment="1" applyProtection="1">
      <alignment vertical="center" wrapText="1"/>
      <protection locked="0"/>
    </xf>
    <xf numFmtId="0" fontId="11" fillId="0" borderId="56" xfId="49" applyFont="1" applyBorder="1" applyAlignment="1">
      <alignment vertical="center" wrapText="1"/>
    </xf>
    <xf numFmtId="180" fontId="4" fillId="6" borderId="70" xfId="49" applyNumberFormat="1" applyFont="1" applyFill="1" applyBorder="1" applyAlignment="1" applyProtection="1">
      <alignment vertical="center" wrapText="1"/>
      <protection locked="0"/>
    </xf>
    <xf numFmtId="180" fontId="4" fillId="6" borderId="70" xfId="49" applyNumberFormat="1" applyFont="1" applyFill="1" applyBorder="1" applyAlignment="1">
      <alignment vertical="center" wrapText="1"/>
    </xf>
    <xf numFmtId="0" fontId="4" fillId="6" borderId="75" xfId="49" applyFont="1" applyFill="1" applyBorder="1" applyAlignment="1" applyProtection="1">
      <alignment vertical="center" wrapText="1"/>
      <protection locked="0"/>
    </xf>
    <xf numFmtId="180" fontId="4" fillId="6" borderId="27" xfId="49" applyNumberFormat="1" applyFont="1" applyFill="1" applyBorder="1" applyAlignment="1">
      <alignment vertical="center" wrapText="1"/>
    </xf>
    <xf numFmtId="0" fontId="4" fillId="6" borderId="56" xfId="49" applyFont="1" applyFill="1" applyBorder="1" applyAlignment="1" applyProtection="1">
      <alignment vertical="center" wrapText="1"/>
      <protection locked="0"/>
    </xf>
    <xf numFmtId="0" fontId="10" fillId="6" borderId="75" xfId="49" applyFont="1" applyFill="1" applyBorder="1" applyAlignment="1" applyProtection="1">
      <alignment vertical="center" wrapText="1"/>
      <protection locked="0"/>
    </xf>
    <xf numFmtId="0" fontId="12" fillId="9" borderId="71" xfId="49" applyFont="1" applyFill="1" applyBorder="1" applyAlignment="1" applyProtection="1">
      <alignment vertical="center" wrapText="1"/>
      <protection locked="0"/>
    </xf>
    <xf numFmtId="0" fontId="13" fillId="9" borderId="72" xfId="49" applyFont="1" applyFill="1" applyBorder="1" applyAlignment="1" applyProtection="1">
      <alignment vertical="center" wrapText="1"/>
      <protection locked="0"/>
    </xf>
    <xf numFmtId="0" fontId="8" fillId="9" borderId="66" xfId="53" applyFont="1" applyFill="1" applyBorder="1" applyAlignment="1">
      <alignment horizontal="left" vertical="center" wrapText="1"/>
    </xf>
    <xf numFmtId="182" fontId="4" fillId="9" borderId="70" xfId="49" applyNumberFormat="1" applyFont="1" applyFill="1" applyBorder="1" applyAlignment="1">
      <alignment vertical="center" wrapText="1"/>
    </xf>
    <xf numFmtId="0" fontId="14" fillId="6" borderId="75" xfId="53" applyFont="1" applyFill="1" applyBorder="1" applyAlignment="1">
      <alignment vertical="center" wrapText="1"/>
    </xf>
    <xf numFmtId="9" fontId="4" fillId="6" borderId="57" xfId="49" applyNumberFormat="1" applyFont="1" applyFill="1" applyBorder="1" applyAlignment="1" applyProtection="1">
      <alignment vertical="center" wrapText="1"/>
      <protection locked="0"/>
    </xf>
    <xf numFmtId="180" fontId="4" fillId="6" borderId="58" xfId="49" applyNumberFormat="1" applyFont="1" applyFill="1" applyBorder="1" applyAlignment="1">
      <alignment vertical="center" wrapText="1"/>
    </xf>
    <xf numFmtId="0" fontId="15" fillId="6" borderId="54" xfId="49" applyFont="1" applyFill="1" applyBorder="1" applyAlignment="1" applyProtection="1">
      <alignment vertical="center" wrapText="1"/>
      <protection locked="0"/>
    </xf>
    <xf numFmtId="0" fontId="8" fillId="10" borderId="76" xfId="49" applyFont="1" applyFill="1" applyBorder="1" applyAlignment="1" applyProtection="1">
      <alignment vertical="center" wrapText="1"/>
      <protection locked="0"/>
    </xf>
    <xf numFmtId="180" fontId="8" fillId="10" borderId="77" xfId="49" applyNumberFormat="1" applyFont="1" applyFill="1" applyBorder="1" applyAlignment="1">
      <alignment vertical="center" wrapText="1"/>
    </xf>
    <xf numFmtId="0" fontId="8" fillId="10" borderId="78" xfId="49" applyFont="1" applyFill="1" applyBorder="1" applyAlignment="1" applyProtection="1">
      <alignment vertical="center" wrapText="1"/>
      <protection locked="0"/>
    </xf>
    <xf numFmtId="0" fontId="8" fillId="10" borderId="8" xfId="49" applyFont="1" applyFill="1" applyBorder="1" applyAlignment="1" applyProtection="1">
      <alignment vertical="center" wrapText="1"/>
      <protection locked="0"/>
    </xf>
    <xf numFmtId="0" fontId="7" fillId="11" borderId="41" xfId="49" applyFont="1" applyFill="1" applyBorder="1" applyAlignment="1" applyProtection="1">
      <alignment horizontal="left" vertical="center" wrapText="1"/>
      <protection locked="0"/>
    </xf>
    <xf numFmtId="180" fontId="7" fillId="11" borderId="44" xfId="49" applyNumberFormat="1" applyFont="1" applyFill="1" applyBorder="1" applyAlignment="1">
      <alignment vertical="center" wrapText="1"/>
    </xf>
    <xf numFmtId="0" fontId="6" fillId="11" borderId="79" xfId="49" applyFont="1" applyFill="1" applyBorder="1" applyAlignment="1" applyProtection="1">
      <alignment vertical="center" wrapText="1"/>
      <protection locked="0"/>
    </xf>
    <xf numFmtId="0" fontId="8" fillId="11" borderId="29" xfId="49" applyFont="1" applyFill="1" applyBorder="1" applyAlignment="1" applyProtection="1">
      <alignment vertical="center" wrapText="1"/>
      <protection locked="0"/>
    </xf>
    <xf numFmtId="0" fontId="8" fillId="11" borderId="41" xfId="49" applyFont="1" applyFill="1" applyBorder="1" applyAlignment="1" applyProtection="1">
      <alignment horizontal="left" vertical="center" wrapText="1"/>
      <protection locked="0"/>
    </xf>
    <xf numFmtId="180" fontId="8" fillId="11" borderId="79" xfId="49" applyNumberFormat="1" applyFont="1" applyFill="1" applyBorder="1" applyAlignment="1">
      <alignment vertical="center" wrapText="1"/>
    </xf>
    <xf numFmtId="0" fontId="4" fillId="11" borderId="79" xfId="49" applyFont="1" applyFill="1" applyBorder="1" applyAlignment="1" applyProtection="1">
      <alignment vertical="center" wrapText="1"/>
      <protection locked="0"/>
    </xf>
    <xf numFmtId="0" fontId="4" fillId="11" borderId="50" xfId="53" applyFont="1" applyFill="1" applyBorder="1">
      <alignment vertical="center"/>
    </xf>
    <xf numFmtId="180" fontId="4" fillId="7" borderId="0" xfId="53" applyNumberFormat="1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_旅行社报价模板-国内项目v080225" xfId="52"/>
    <cellStyle name="常规_诺和诺德2008年第一季度会议预算080110-中青旅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228600</xdr:colOff>
      <xdr:row>0</xdr:row>
      <xdr:rowOff>12700</xdr:rowOff>
    </xdr:from>
    <xdr:to>
      <xdr:col>1</xdr:col>
      <xdr:colOff>1038860</xdr:colOff>
      <xdr:row>2</xdr:row>
      <xdr:rowOff>133350</xdr:rowOff>
    </xdr:to>
    <xdr:pic>
      <xdr:nvPicPr>
        <xdr:cNvPr id="32042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8850" y="12700"/>
          <a:ext cx="81026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165100</xdr:colOff>
      <xdr:row>0</xdr:row>
      <xdr:rowOff>101600</xdr:rowOff>
    </xdr:from>
    <xdr:to>
      <xdr:col>0</xdr:col>
      <xdr:colOff>641350</xdr:colOff>
      <xdr:row>0</xdr:row>
      <xdr:rowOff>425450</xdr:rowOff>
    </xdr:to>
    <xdr:pic>
      <xdr:nvPicPr>
        <xdr:cNvPr id="36897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100" y="101600"/>
          <a:ext cx="476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6"/>
  <sheetViews>
    <sheetView showGridLines="0" tabSelected="1" view="pageBreakPreview" zoomScale="70" zoomScaleNormal="70" topLeftCell="A38" workbookViewId="0">
      <selection activeCell="C6" sqref="C6:D6"/>
    </sheetView>
  </sheetViews>
  <sheetFormatPr defaultColWidth="10.2678571428571" defaultRowHeight="46" customHeight="1"/>
  <cols>
    <col min="1" max="1" width="10.2678571428571" style="38"/>
    <col min="2" max="2" width="32.2678571428571" style="38" customWidth="1"/>
    <col min="3" max="3" width="40.1785714285714" style="38" customWidth="1"/>
    <col min="4" max="4" width="65.2678571428571" style="38" customWidth="1"/>
    <col min="5" max="5" width="9.72321428571429" style="39" customWidth="1"/>
    <col min="6" max="6" width="12.8125" style="38" customWidth="1"/>
    <col min="7" max="7" width="10.7232142857143" style="39" customWidth="1"/>
    <col min="8" max="8" width="25.8125" style="39" customWidth="1"/>
    <col min="9" max="9" width="19.7232142857143" style="38" customWidth="1"/>
    <col min="10" max="10" width="22.7232142857143" style="38" customWidth="1"/>
    <col min="11" max="11" width="78.1785714285714" style="38" customWidth="1"/>
    <col min="12" max="12" width="36.7232142857143" style="38" customWidth="1"/>
    <col min="13" max="13" width="10.2678571428571" style="38" customWidth="1"/>
    <col min="14" max="14" width="38.6785714285714" style="38" customWidth="1"/>
    <col min="15" max="15" width="31.7232142857143" style="38" customWidth="1"/>
    <col min="16" max="16" width="41.6607142857143" style="38" customWidth="1"/>
    <col min="17" max="16384" width="10.2678571428571" style="38"/>
  </cols>
  <sheetData>
    <row r="1" ht="17" customHeight="1" spans="2:12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ht="17" customHeight="1" spans="2:12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17" customHeight="1" spans="2:12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ht="73" customHeight="1" spans="2:12">
      <c r="B4" s="42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136"/>
    </row>
    <row r="5" customHeight="1" spans="2:18">
      <c r="B5" s="44"/>
      <c r="C5" s="45"/>
      <c r="D5" s="45"/>
      <c r="E5" s="45"/>
      <c r="F5" s="45"/>
      <c r="G5" s="45"/>
      <c r="H5" s="45"/>
      <c r="I5" s="45"/>
      <c r="J5" s="45"/>
      <c r="K5" s="45"/>
      <c r="L5" s="137"/>
      <c r="N5" s="112" t="s">
        <v>2</v>
      </c>
      <c r="O5" s="112" t="s">
        <v>3</v>
      </c>
      <c r="P5" s="112" t="s">
        <v>4</v>
      </c>
      <c r="R5" s="188" t="s">
        <v>5</v>
      </c>
    </row>
    <row r="6" customHeight="1" spans="2:18">
      <c r="B6" s="46" t="s">
        <v>6</v>
      </c>
      <c r="C6" s="47" t="s">
        <v>7</v>
      </c>
      <c r="D6" s="47"/>
      <c r="F6" s="112" t="s">
        <v>2</v>
      </c>
      <c r="G6" s="112"/>
      <c r="H6" s="113" t="s">
        <v>8</v>
      </c>
      <c r="I6" s="138"/>
      <c r="J6" s="112" t="s">
        <v>9</v>
      </c>
      <c r="K6" s="113" t="s">
        <v>10</v>
      </c>
      <c r="L6" s="75"/>
      <c r="N6" s="38" t="s">
        <v>11</v>
      </c>
      <c r="O6" s="38" t="s">
        <v>12</v>
      </c>
      <c r="P6" s="38" t="s">
        <v>13</v>
      </c>
      <c r="R6" s="38" t="s">
        <v>14</v>
      </c>
    </row>
    <row r="7" customHeight="1" spans="2:18">
      <c r="B7" s="48" t="s">
        <v>15</v>
      </c>
      <c r="C7" s="49" t="s">
        <v>16</v>
      </c>
      <c r="D7" s="49"/>
      <c r="F7" s="112" t="s">
        <v>3</v>
      </c>
      <c r="G7" s="112"/>
      <c r="H7" s="113" t="s">
        <v>17</v>
      </c>
      <c r="I7" s="138"/>
      <c r="J7" s="112" t="s">
        <v>18</v>
      </c>
      <c r="K7" s="113" t="s">
        <v>19</v>
      </c>
      <c r="L7" s="75"/>
      <c r="N7" s="38" t="s">
        <v>8</v>
      </c>
      <c r="O7" s="38" t="s">
        <v>17</v>
      </c>
      <c r="P7" s="38" t="s">
        <v>20</v>
      </c>
      <c r="R7" s="38" t="s">
        <v>21</v>
      </c>
    </row>
    <row r="8" customHeight="1" spans="2:16">
      <c r="B8" s="46" t="s">
        <v>22</v>
      </c>
      <c r="C8" s="49" t="s">
        <v>23</v>
      </c>
      <c r="D8" s="49"/>
      <c r="F8" s="112" t="s">
        <v>4</v>
      </c>
      <c r="G8" s="112"/>
      <c r="H8" s="113" t="s">
        <v>13</v>
      </c>
      <c r="I8" s="51"/>
      <c r="J8" s="51"/>
      <c r="K8" s="51"/>
      <c r="L8" s="75"/>
      <c r="P8" s="38" t="s">
        <v>24</v>
      </c>
    </row>
    <row r="9" customHeight="1" spans="2:16">
      <c r="B9" s="46" t="s">
        <v>25</v>
      </c>
      <c r="C9" s="49" t="s">
        <v>26</v>
      </c>
      <c r="D9" s="49"/>
      <c r="F9" s="112" t="s">
        <v>27</v>
      </c>
      <c r="G9" s="112"/>
      <c r="H9" s="113" t="s">
        <v>28</v>
      </c>
      <c r="I9" s="51"/>
      <c r="J9" s="51"/>
      <c r="K9" s="139"/>
      <c r="L9" s="75"/>
      <c r="P9" s="38" t="s">
        <v>29</v>
      </c>
    </row>
    <row r="10" customHeight="1" spans="2:16">
      <c r="B10" s="46" t="s">
        <v>30</v>
      </c>
      <c r="C10" s="49" t="s">
        <v>31</v>
      </c>
      <c r="D10" s="49"/>
      <c r="F10" s="112" t="s">
        <v>32</v>
      </c>
      <c r="G10" s="112"/>
      <c r="H10" s="113" t="s">
        <v>31</v>
      </c>
      <c r="I10" s="51"/>
      <c r="J10" s="51"/>
      <c r="K10" s="139"/>
      <c r="L10" s="75"/>
      <c r="P10" s="38" t="s">
        <v>33</v>
      </c>
    </row>
    <row r="11" customHeight="1" spans="2:16">
      <c r="B11" s="46" t="s">
        <v>34</v>
      </c>
      <c r="C11" s="50">
        <v>120</v>
      </c>
      <c r="D11" s="51" t="s">
        <v>35</v>
      </c>
      <c r="E11" s="114">
        <v>15</v>
      </c>
      <c r="F11" s="114"/>
      <c r="G11" s="115" t="s">
        <v>36</v>
      </c>
      <c r="H11" s="112" t="s">
        <v>37</v>
      </c>
      <c r="I11" s="114">
        <f>C11+E11</f>
        <v>135</v>
      </c>
      <c r="J11" s="51" t="s">
        <v>38</v>
      </c>
      <c r="K11" s="140">
        <f>J96/I11</f>
        <v>3018.42666666667</v>
      </c>
      <c r="L11" s="75"/>
      <c r="P11" s="38" t="s">
        <v>39</v>
      </c>
    </row>
    <row r="12" customHeight="1" spans="2:12">
      <c r="B12" s="52"/>
      <c r="C12" s="53"/>
      <c r="D12" s="53"/>
      <c r="E12" s="53"/>
      <c r="F12" s="53"/>
      <c r="G12" s="53"/>
      <c r="H12" s="53"/>
      <c r="I12" s="53"/>
      <c r="J12" s="53"/>
      <c r="K12" s="141"/>
      <c r="L12" s="142"/>
    </row>
    <row r="13" customHeight="1" spans="2:12">
      <c r="B13" s="54" t="s">
        <v>40</v>
      </c>
      <c r="C13" s="55"/>
      <c r="D13" s="56" t="s">
        <v>41</v>
      </c>
      <c r="E13" s="116" t="s">
        <v>42</v>
      </c>
      <c r="F13" s="117"/>
      <c r="G13" s="117"/>
      <c r="H13" s="118"/>
      <c r="I13" s="143" t="s">
        <v>43</v>
      </c>
      <c r="J13" s="144"/>
      <c r="K13" s="145" t="s">
        <v>44</v>
      </c>
      <c r="L13" s="146" t="s">
        <v>5</v>
      </c>
    </row>
    <row r="14" customHeight="1" spans="2:12">
      <c r="B14" s="57"/>
      <c r="C14" s="58"/>
      <c r="D14" s="59"/>
      <c r="E14" s="119" t="s">
        <v>45</v>
      </c>
      <c r="F14" s="119" t="s">
        <v>46</v>
      </c>
      <c r="G14" s="119" t="s">
        <v>45</v>
      </c>
      <c r="H14" s="119" t="s">
        <v>46</v>
      </c>
      <c r="I14" s="147" t="s">
        <v>47</v>
      </c>
      <c r="J14" s="147" t="s">
        <v>48</v>
      </c>
      <c r="K14" s="148"/>
      <c r="L14" s="149"/>
    </row>
    <row r="15" s="36" customFormat="1" customHeight="1" spans="1:12">
      <c r="A15" s="60"/>
      <c r="B15" s="61" t="s">
        <v>49</v>
      </c>
      <c r="C15" s="62" t="s">
        <v>50</v>
      </c>
      <c r="D15" s="63" t="s">
        <v>51</v>
      </c>
      <c r="E15" s="120">
        <v>20</v>
      </c>
      <c r="F15" s="121" t="s">
        <v>52</v>
      </c>
      <c r="G15" s="120">
        <v>1</v>
      </c>
      <c r="H15" s="121" t="s">
        <v>53</v>
      </c>
      <c r="I15" s="150">
        <v>500</v>
      </c>
      <c r="J15" s="151">
        <f t="shared" ref="J15:J20" si="0">E15*G15*I15</f>
        <v>10000</v>
      </c>
      <c r="K15" s="152" t="s">
        <v>54</v>
      </c>
      <c r="L15" s="153"/>
    </row>
    <row r="16" s="36" customFormat="1" customHeight="1" spans="1:12">
      <c r="A16" s="60"/>
      <c r="B16" s="64"/>
      <c r="C16" s="65"/>
      <c r="D16" s="63" t="s">
        <v>55</v>
      </c>
      <c r="E16" s="120">
        <v>5</v>
      </c>
      <c r="F16" s="121" t="s">
        <v>52</v>
      </c>
      <c r="G16" s="120">
        <v>1</v>
      </c>
      <c r="H16" s="121" t="s">
        <v>53</v>
      </c>
      <c r="I16" s="150">
        <v>500</v>
      </c>
      <c r="J16" s="151">
        <f t="shared" si="0"/>
        <v>2500</v>
      </c>
      <c r="K16" s="154" t="s">
        <v>54</v>
      </c>
      <c r="L16" s="153"/>
    </row>
    <row r="17" customHeight="1" spans="1:12">
      <c r="A17" s="66"/>
      <c r="B17" s="64"/>
      <c r="C17" s="65"/>
      <c r="D17" s="63" t="s">
        <v>51</v>
      </c>
      <c r="E17" s="122">
        <v>65</v>
      </c>
      <c r="F17" s="121" t="s">
        <v>52</v>
      </c>
      <c r="G17" s="122">
        <v>2</v>
      </c>
      <c r="H17" s="121" t="s">
        <v>53</v>
      </c>
      <c r="I17" s="155">
        <v>500</v>
      </c>
      <c r="J17" s="151">
        <f t="shared" si="0"/>
        <v>65000</v>
      </c>
      <c r="K17" s="86" t="s">
        <v>56</v>
      </c>
      <c r="L17" s="156"/>
    </row>
    <row r="18" customHeight="1" spans="1:12">
      <c r="A18" s="66"/>
      <c r="B18" s="67"/>
      <c r="C18" s="62"/>
      <c r="D18" s="63" t="s">
        <v>55</v>
      </c>
      <c r="E18" s="122">
        <v>60</v>
      </c>
      <c r="F18" s="121" t="s">
        <v>52</v>
      </c>
      <c r="G18" s="122">
        <v>2</v>
      </c>
      <c r="H18" s="121" t="s">
        <v>53</v>
      </c>
      <c r="I18" s="155">
        <v>500</v>
      </c>
      <c r="J18" s="151">
        <f t="shared" si="0"/>
        <v>60000</v>
      </c>
      <c r="K18" s="107" t="s">
        <v>56</v>
      </c>
      <c r="L18" s="157"/>
    </row>
    <row r="19" hidden="1" customHeight="1" spans="1:12">
      <c r="A19" s="68"/>
      <c r="B19" s="69"/>
      <c r="C19" s="70" t="s">
        <v>57</v>
      </c>
      <c r="D19" s="71" t="s">
        <v>51</v>
      </c>
      <c r="E19" s="122"/>
      <c r="F19" s="121" t="s">
        <v>52</v>
      </c>
      <c r="G19" s="122"/>
      <c r="H19" s="121" t="s">
        <v>53</v>
      </c>
      <c r="I19" s="158"/>
      <c r="J19" s="151">
        <f t="shared" si="0"/>
        <v>0</v>
      </c>
      <c r="K19" s="159"/>
      <c r="L19" s="160"/>
    </row>
    <row r="20" hidden="1" customHeight="1" spans="1:12">
      <c r="A20" s="68"/>
      <c r="B20" s="72"/>
      <c r="C20" s="73"/>
      <c r="D20" s="74" t="s">
        <v>55</v>
      </c>
      <c r="E20" s="122"/>
      <c r="F20" s="121" t="s">
        <v>52</v>
      </c>
      <c r="G20" s="122"/>
      <c r="H20" s="121" t="s">
        <v>53</v>
      </c>
      <c r="I20" s="158"/>
      <c r="J20" s="151">
        <f t="shared" si="0"/>
        <v>0</v>
      </c>
      <c r="K20" s="113"/>
      <c r="L20" s="157"/>
    </row>
    <row r="21" customHeight="1" spans="1:12">
      <c r="A21" s="75"/>
      <c r="B21" s="76" t="s">
        <v>58</v>
      </c>
      <c r="C21" s="76"/>
      <c r="D21" s="77"/>
      <c r="E21" s="123"/>
      <c r="F21" s="77"/>
      <c r="G21" s="123"/>
      <c r="H21" s="123"/>
      <c r="I21" s="161"/>
      <c r="J21" s="162">
        <f>SUM(J15:J20)</f>
        <v>137500</v>
      </c>
      <c r="K21" s="163"/>
      <c r="L21" s="164" t="s">
        <v>14</v>
      </c>
    </row>
    <row r="22" s="37" customFormat="1" hidden="1" customHeight="1" spans="2:12">
      <c r="B22" s="78" t="s">
        <v>59</v>
      </c>
      <c r="C22" s="79" t="s">
        <v>60</v>
      </c>
      <c r="D22" s="80" t="s">
        <v>61</v>
      </c>
      <c r="E22" s="124"/>
      <c r="F22" s="124" t="s">
        <v>62</v>
      </c>
      <c r="G22" s="124"/>
      <c r="H22" s="124" t="s">
        <v>63</v>
      </c>
      <c r="I22" s="165"/>
      <c r="J22" s="166">
        <f t="shared" ref="J22:J32" si="1">E22*G22*I22</f>
        <v>0</v>
      </c>
      <c r="K22" s="80"/>
      <c r="L22" s="167"/>
    </row>
    <row r="23" s="37" customFormat="1" hidden="1" customHeight="1" spans="2:12">
      <c r="B23" s="81"/>
      <c r="C23" s="82" t="s">
        <v>64</v>
      </c>
      <c r="D23" s="80" t="s">
        <v>61</v>
      </c>
      <c r="E23" s="125"/>
      <c r="F23" s="125" t="s">
        <v>62</v>
      </c>
      <c r="G23" s="125"/>
      <c r="H23" s="125" t="s">
        <v>65</v>
      </c>
      <c r="I23" s="168"/>
      <c r="J23" s="169">
        <f t="shared" si="1"/>
        <v>0</v>
      </c>
      <c r="K23" s="80"/>
      <c r="L23" s="167"/>
    </row>
    <row r="24" s="37" customFormat="1" hidden="1" customHeight="1" spans="2:12">
      <c r="B24" s="81"/>
      <c r="C24" s="82"/>
      <c r="D24" s="80" t="s">
        <v>61</v>
      </c>
      <c r="E24" s="125"/>
      <c r="F24" s="125" t="s">
        <v>62</v>
      </c>
      <c r="G24" s="125"/>
      <c r="H24" s="125" t="s">
        <v>65</v>
      </c>
      <c r="I24" s="168"/>
      <c r="J24" s="170">
        <f t="shared" si="1"/>
        <v>0</v>
      </c>
      <c r="K24" s="80"/>
      <c r="L24" s="167"/>
    </row>
    <row r="25" s="37" customFormat="1" hidden="1" customHeight="1" spans="2:12">
      <c r="B25" s="81"/>
      <c r="C25" s="82"/>
      <c r="D25" s="80" t="s">
        <v>61</v>
      </c>
      <c r="E25" s="125"/>
      <c r="F25" s="125" t="s">
        <v>62</v>
      </c>
      <c r="G25" s="125"/>
      <c r="H25" s="125" t="s">
        <v>65</v>
      </c>
      <c r="I25" s="168"/>
      <c r="J25" s="170">
        <f t="shared" si="1"/>
        <v>0</v>
      </c>
      <c r="K25" s="80"/>
      <c r="L25" s="167"/>
    </row>
    <row r="26" s="37" customFormat="1" hidden="1" customHeight="1" spans="2:12">
      <c r="B26" s="83"/>
      <c r="C26" s="82"/>
      <c r="D26" s="80" t="s">
        <v>61</v>
      </c>
      <c r="E26" s="125"/>
      <c r="F26" s="125" t="s">
        <v>62</v>
      </c>
      <c r="G26" s="125"/>
      <c r="H26" s="125" t="s">
        <v>63</v>
      </c>
      <c r="I26" s="168"/>
      <c r="J26" s="170">
        <f t="shared" si="1"/>
        <v>0</v>
      </c>
      <c r="K26" s="80"/>
      <c r="L26" s="167"/>
    </row>
    <row r="27" s="37" customFormat="1" hidden="1" customHeight="1" spans="2:12">
      <c r="B27" s="81"/>
      <c r="C27" s="84"/>
      <c r="D27" s="80" t="s">
        <v>61</v>
      </c>
      <c r="E27" s="125"/>
      <c r="F27" s="125" t="s">
        <v>62</v>
      </c>
      <c r="G27" s="125"/>
      <c r="H27" s="125" t="s">
        <v>63</v>
      </c>
      <c r="I27" s="168"/>
      <c r="J27" s="170">
        <f t="shared" si="1"/>
        <v>0</v>
      </c>
      <c r="K27" s="80"/>
      <c r="L27" s="167"/>
    </row>
    <row r="28" s="37" customFormat="1" hidden="1" customHeight="1" spans="2:12">
      <c r="B28" s="81"/>
      <c r="C28" s="84" t="s">
        <v>66</v>
      </c>
      <c r="D28" s="80" t="s">
        <v>61</v>
      </c>
      <c r="E28" s="125"/>
      <c r="F28" s="125" t="s">
        <v>62</v>
      </c>
      <c r="G28" s="125"/>
      <c r="H28" s="126" t="s">
        <v>63</v>
      </c>
      <c r="I28" s="168"/>
      <c r="J28" s="169">
        <f t="shared" si="1"/>
        <v>0</v>
      </c>
      <c r="K28" s="159"/>
      <c r="L28" s="171"/>
    </row>
    <row r="29" s="37" customFormat="1" hidden="1" customHeight="1" spans="2:12">
      <c r="B29" s="81"/>
      <c r="C29" s="85" t="s">
        <v>67</v>
      </c>
      <c r="D29" s="86" t="s">
        <v>68</v>
      </c>
      <c r="E29" s="125"/>
      <c r="F29" s="125" t="s">
        <v>62</v>
      </c>
      <c r="G29" s="125"/>
      <c r="H29" s="125" t="s">
        <v>63</v>
      </c>
      <c r="I29" s="168"/>
      <c r="J29" s="170">
        <f t="shared" si="1"/>
        <v>0</v>
      </c>
      <c r="K29" s="172"/>
      <c r="L29" s="167"/>
    </row>
    <row r="30" s="37" customFormat="1" hidden="1" customHeight="1" spans="2:12">
      <c r="B30" s="81"/>
      <c r="C30" s="85" t="s">
        <v>69</v>
      </c>
      <c r="D30" s="86" t="s">
        <v>70</v>
      </c>
      <c r="E30" s="125"/>
      <c r="F30" s="125" t="s">
        <v>62</v>
      </c>
      <c r="G30" s="125"/>
      <c r="H30" s="125" t="s">
        <v>63</v>
      </c>
      <c r="I30" s="168"/>
      <c r="J30" s="170">
        <f t="shared" si="1"/>
        <v>0</v>
      </c>
      <c r="K30" s="172"/>
      <c r="L30" s="167"/>
    </row>
    <row r="31" s="37" customFormat="1" hidden="1" customHeight="1" spans="2:12">
      <c r="B31" s="81"/>
      <c r="C31" s="85" t="s">
        <v>71</v>
      </c>
      <c r="D31" s="86"/>
      <c r="E31" s="125"/>
      <c r="F31" s="125" t="s">
        <v>62</v>
      </c>
      <c r="G31" s="125"/>
      <c r="H31" s="125" t="s">
        <v>63</v>
      </c>
      <c r="I31" s="168"/>
      <c r="J31" s="170">
        <f t="shared" si="1"/>
        <v>0</v>
      </c>
      <c r="K31" s="80"/>
      <c r="L31" s="167"/>
    </row>
    <row r="32" s="37" customFormat="1" hidden="1" customHeight="1" spans="2:12">
      <c r="B32" s="87"/>
      <c r="C32" s="85" t="s">
        <v>72</v>
      </c>
      <c r="D32" s="88" t="s">
        <v>73</v>
      </c>
      <c r="E32" s="125"/>
      <c r="F32" s="121" t="s">
        <v>74</v>
      </c>
      <c r="G32" s="125"/>
      <c r="H32" s="127" t="s">
        <v>75</v>
      </c>
      <c r="I32" s="168"/>
      <c r="J32" s="170">
        <f t="shared" si="1"/>
        <v>0</v>
      </c>
      <c r="K32" s="80"/>
      <c r="L32" s="167"/>
    </row>
    <row r="33" hidden="1" customHeight="1" spans="2:12">
      <c r="B33" s="89" t="s">
        <v>76</v>
      </c>
      <c r="C33" s="76"/>
      <c r="D33" s="77"/>
      <c r="E33" s="123"/>
      <c r="F33" s="77"/>
      <c r="G33" s="123"/>
      <c r="H33" s="123"/>
      <c r="I33" s="161"/>
      <c r="J33" s="162">
        <f>SUM(J22:J32)</f>
        <v>0</v>
      </c>
      <c r="K33" s="99"/>
      <c r="L33" s="164" t="s">
        <v>14</v>
      </c>
    </row>
    <row r="34" customHeight="1" spans="2:12">
      <c r="B34" s="69" t="s">
        <v>77</v>
      </c>
      <c r="C34" s="90" t="s">
        <v>78</v>
      </c>
      <c r="D34" s="71" t="s">
        <v>79</v>
      </c>
      <c r="E34" s="122">
        <v>50</v>
      </c>
      <c r="F34" s="122" t="s">
        <v>80</v>
      </c>
      <c r="G34" s="122">
        <v>1</v>
      </c>
      <c r="H34" s="122" t="s">
        <v>81</v>
      </c>
      <c r="I34" s="158">
        <v>118</v>
      </c>
      <c r="J34" s="173">
        <f t="shared" ref="J34:J42" si="2">E34*G34*I34</f>
        <v>5900</v>
      </c>
      <c r="K34" s="113" t="s">
        <v>82</v>
      </c>
      <c r="L34" s="157"/>
    </row>
    <row r="35" customHeight="1" spans="2:12">
      <c r="B35" s="69"/>
      <c r="C35" s="90"/>
      <c r="D35" s="71" t="s">
        <v>83</v>
      </c>
      <c r="E35" s="122">
        <v>50</v>
      </c>
      <c r="F35" s="122" t="s">
        <v>80</v>
      </c>
      <c r="G35" s="122">
        <v>1</v>
      </c>
      <c r="H35" s="122" t="s">
        <v>81</v>
      </c>
      <c r="I35" s="158">
        <v>138</v>
      </c>
      <c r="J35" s="173">
        <f t="shared" si="2"/>
        <v>6900</v>
      </c>
      <c r="K35" s="113"/>
      <c r="L35" s="157"/>
    </row>
    <row r="36" hidden="1" customHeight="1" spans="2:12">
      <c r="B36" s="72"/>
      <c r="C36" s="91"/>
      <c r="D36" s="63" t="s">
        <v>84</v>
      </c>
      <c r="E36" s="122"/>
      <c r="F36" s="128" t="s">
        <v>80</v>
      </c>
      <c r="G36" s="122"/>
      <c r="H36" s="128" t="s">
        <v>75</v>
      </c>
      <c r="I36" s="158"/>
      <c r="J36" s="173">
        <f t="shared" si="2"/>
        <v>0</v>
      </c>
      <c r="K36" s="113"/>
      <c r="L36" s="157"/>
    </row>
    <row r="37" customHeight="1" spans="2:12">
      <c r="B37" s="72"/>
      <c r="C37" s="92" t="s">
        <v>85</v>
      </c>
      <c r="D37" s="71" t="s">
        <v>86</v>
      </c>
      <c r="E37" s="122">
        <v>130</v>
      </c>
      <c r="F37" s="122" t="s">
        <v>80</v>
      </c>
      <c r="G37" s="122">
        <v>1</v>
      </c>
      <c r="H37" s="122" t="s">
        <v>81</v>
      </c>
      <c r="I37" s="158">
        <v>118</v>
      </c>
      <c r="J37" s="173">
        <f t="shared" si="2"/>
        <v>15340</v>
      </c>
      <c r="K37" s="113"/>
      <c r="L37" s="157"/>
    </row>
    <row r="38" customHeight="1" spans="2:12">
      <c r="B38" s="72"/>
      <c r="C38" s="90"/>
      <c r="D38" s="71" t="s">
        <v>87</v>
      </c>
      <c r="E38" s="122">
        <v>10</v>
      </c>
      <c r="F38" s="122" t="s">
        <v>80</v>
      </c>
      <c r="G38" s="122">
        <v>1</v>
      </c>
      <c r="H38" s="122" t="s">
        <v>81</v>
      </c>
      <c r="I38" s="158">
        <v>300</v>
      </c>
      <c r="J38" s="173">
        <f t="shared" si="2"/>
        <v>3000</v>
      </c>
      <c r="K38" s="113"/>
      <c r="L38" s="157"/>
    </row>
    <row r="39" customHeight="1" spans="2:12">
      <c r="B39" s="72"/>
      <c r="C39" s="90"/>
      <c r="D39" s="71" t="s">
        <v>88</v>
      </c>
      <c r="E39" s="122">
        <v>130</v>
      </c>
      <c r="F39" s="122" t="s">
        <v>80</v>
      </c>
      <c r="G39" s="122">
        <v>1</v>
      </c>
      <c r="H39" s="122" t="s">
        <v>81</v>
      </c>
      <c r="I39" s="158">
        <v>138</v>
      </c>
      <c r="J39" s="173">
        <f t="shared" si="2"/>
        <v>17940</v>
      </c>
      <c r="K39" s="113"/>
      <c r="L39" s="157"/>
    </row>
    <row r="40" hidden="1" customHeight="1" spans="2:12">
      <c r="B40" s="72"/>
      <c r="C40" s="91"/>
      <c r="D40" s="63" t="s">
        <v>84</v>
      </c>
      <c r="E40" s="122"/>
      <c r="F40" s="128" t="s">
        <v>80</v>
      </c>
      <c r="G40" s="122"/>
      <c r="H40" s="128" t="s">
        <v>75</v>
      </c>
      <c r="I40" s="158"/>
      <c r="J40" s="173">
        <f t="shared" si="2"/>
        <v>0</v>
      </c>
      <c r="K40" s="113"/>
      <c r="L40" s="157"/>
    </row>
    <row r="41" customHeight="1" spans="2:12">
      <c r="B41" s="72"/>
      <c r="C41" s="92" t="s">
        <v>89</v>
      </c>
      <c r="D41" s="71" t="s">
        <v>86</v>
      </c>
      <c r="E41" s="122">
        <v>130</v>
      </c>
      <c r="F41" s="122" t="s">
        <v>80</v>
      </c>
      <c r="G41" s="122">
        <v>1</v>
      </c>
      <c r="H41" s="122" t="s">
        <v>81</v>
      </c>
      <c r="I41" s="158">
        <v>118</v>
      </c>
      <c r="J41" s="173">
        <f t="shared" si="2"/>
        <v>15340</v>
      </c>
      <c r="K41" s="113"/>
      <c r="L41" s="157"/>
    </row>
    <row r="42" customHeight="1" spans="2:12">
      <c r="B42" s="72"/>
      <c r="C42" s="90"/>
      <c r="D42" s="71" t="s">
        <v>90</v>
      </c>
      <c r="E42" s="122">
        <v>10</v>
      </c>
      <c r="F42" s="122" t="s">
        <v>80</v>
      </c>
      <c r="G42" s="122">
        <v>1</v>
      </c>
      <c r="H42" s="122" t="s">
        <v>81</v>
      </c>
      <c r="I42" s="158">
        <v>300</v>
      </c>
      <c r="J42" s="173">
        <f t="shared" si="2"/>
        <v>3000</v>
      </c>
      <c r="K42" s="113"/>
      <c r="L42" s="157"/>
    </row>
    <row r="43" customHeight="1" spans="2:12">
      <c r="B43" s="72"/>
      <c r="C43" s="90"/>
      <c r="D43" s="71" t="s">
        <v>88</v>
      </c>
      <c r="E43" s="122">
        <v>130</v>
      </c>
      <c r="F43" s="122" t="s">
        <v>80</v>
      </c>
      <c r="G43" s="122">
        <v>1</v>
      </c>
      <c r="H43" s="122" t="s">
        <v>81</v>
      </c>
      <c r="I43" s="158">
        <v>138</v>
      </c>
      <c r="J43" s="173">
        <f t="shared" ref="J43:J49" si="3">E43*G43*I43</f>
        <v>17940</v>
      </c>
      <c r="K43" s="113"/>
      <c r="L43" s="157"/>
    </row>
    <row r="44" hidden="1" customHeight="1" spans="2:12">
      <c r="B44" s="72"/>
      <c r="C44" s="91"/>
      <c r="D44" s="63" t="s">
        <v>84</v>
      </c>
      <c r="E44" s="122"/>
      <c r="F44" s="128" t="s">
        <v>80</v>
      </c>
      <c r="G44" s="122"/>
      <c r="H44" s="128" t="s">
        <v>75</v>
      </c>
      <c r="I44" s="158"/>
      <c r="J44" s="173">
        <f t="shared" si="3"/>
        <v>0</v>
      </c>
      <c r="K44" s="113"/>
      <c r="L44" s="157"/>
    </row>
    <row r="45" hidden="1" customHeight="1" spans="2:12">
      <c r="B45" s="72"/>
      <c r="C45" s="92" t="s">
        <v>91</v>
      </c>
      <c r="D45" s="71" t="s">
        <v>79</v>
      </c>
      <c r="E45" s="122"/>
      <c r="F45" s="122" t="s">
        <v>80</v>
      </c>
      <c r="G45" s="122"/>
      <c r="H45" s="122" t="s">
        <v>81</v>
      </c>
      <c r="I45" s="158"/>
      <c r="J45" s="173">
        <f t="shared" si="3"/>
        <v>0</v>
      </c>
      <c r="K45" s="113"/>
      <c r="L45" s="157"/>
    </row>
    <row r="46" hidden="1" customHeight="1" spans="2:12">
      <c r="B46" s="72"/>
      <c r="C46" s="90"/>
      <c r="D46" s="71" t="s">
        <v>83</v>
      </c>
      <c r="E46" s="122"/>
      <c r="F46" s="122" t="s">
        <v>80</v>
      </c>
      <c r="G46" s="122"/>
      <c r="H46" s="122" t="s">
        <v>81</v>
      </c>
      <c r="I46" s="158"/>
      <c r="J46" s="173">
        <f t="shared" si="3"/>
        <v>0</v>
      </c>
      <c r="K46" s="113"/>
      <c r="L46" s="157"/>
    </row>
    <row r="47" hidden="1" customHeight="1" spans="2:12">
      <c r="B47" s="72"/>
      <c r="C47" s="91"/>
      <c r="D47" s="63" t="s">
        <v>84</v>
      </c>
      <c r="E47" s="122"/>
      <c r="F47" s="128" t="s">
        <v>80</v>
      </c>
      <c r="G47" s="122"/>
      <c r="H47" s="128" t="s">
        <v>75</v>
      </c>
      <c r="I47" s="158"/>
      <c r="J47" s="173">
        <f t="shared" si="3"/>
        <v>0</v>
      </c>
      <c r="K47" s="113"/>
      <c r="L47" s="157"/>
    </row>
    <row r="48" hidden="1" customHeight="1" spans="2:12">
      <c r="B48" s="72"/>
      <c r="C48" s="93" t="s">
        <v>72</v>
      </c>
      <c r="D48" s="63" t="s">
        <v>92</v>
      </c>
      <c r="E48" s="122"/>
      <c r="F48" s="128" t="s">
        <v>80</v>
      </c>
      <c r="G48" s="122"/>
      <c r="H48" s="128" t="s">
        <v>75</v>
      </c>
      <c r="I48" s="158"/>
      <c r="J48" s="173">
        <f t="shared" si="3"/>
        <v>0</v>
      </c>
      <c r="K48" s="113"/>
      <c r="L48" s="157"/>
    </row>
    <row r="49" hidden="1" customHeight="1" spans="2:12">
      <c r="B49" s="72"/>
      <c r="C49" s="94"/>
      <c r="D49" s="63" t="s">
        <v>93</v>
      </c>
      <c r="E49" s="122"/>
      <c r="F49" s="128" t="s">
        <v>80</v>
      </c>
      <c r="G49" s="122"/>
      <c r="H49" s="128" t="s">
        <v>75</v>
      </c>
      <c r="I49" s="158"/>
      <c r="J49" s="173">
        <f t="shared" si="3"/>
        <v>0</v>
      </c>
      <c r="K49" s="113"/>
      <c r="L49" s="157"/>
    </row>
    <row r="50" customHeight="1" spans="2:12">
      <c r="B50" s="95" t="s">
        <v>94</v>
      </c>
      <c r="C50" s="96"/>
      <c r="D50" s="97"/>
      <c r="E50" s="129"/>
      <c r="F50" s="97"/>
      <c r="G50" s="129"/>
      <c r="H50" s="129"/>
      <c r="I50" s="174"/>
      <c r="J50" s="175">
        <f>SUM(J34:J49)</f>
        <v>85360</v>
      </c>
      <c r="K50" s="99"/>
      <c r="L50" s="164" t="s">
        <v>14</v>
      </c>
    </row>
    <row r="51" hidden="1" customHeight="1" spans="2:12">
      <c r="B51" s="69" t="s">
        <v>95</v>
      </c>
      <c r="C51" s="90" t="s">
        <v>96</v>
      </c>
      <c r="D51" s="71" t="s">
        <v>79</v>
      </c>
      <c r="E51" s="122"/>
      <c r="F51" s="122" t="s">
        <v>80</v>
      </c>
      <c r="G51" s="122"/>
      <c r="H51" s="122" t="s">
        <v>81</v>
      </c>
      <c r="I51" s="158"/>
      <c r="J51" s="151">
        <f>E51*G51*I51</f>
        <v>0</v>
      </c>
      <c r="K51" s="113"/>
      <c r="L51" s="157"/>
    </row>
    <row r="52" customHeight="1" spans="2:12">
      <c r="B52" s="72"/>
      <c r="C52" s="91"/>
      <c r="D52" s="63" t="s">
        <v>97</v>
      </c>
      <c r="E52" s="128">
        <v>20</v>
      </c>
      <c r="F52" s="128" t="s">
        <v>80</v>
      </c>
      <c r="G52" s="128">
        <v>1</v>
      </c>
      <c r="H52" s="128" t="s">
        <v>81</v>
      </c>
      <c r="I52" s="176">
        <v>300</v>
      </c>
      <c r="J52" s="173">
        <f>E52*G52*I52</f>
        <v>6000</v>
      </c>
      <c r="K52" s="177"/>
      <c r="L52" s="157"/>
    </row>
    <row r="53" s="37" customFormat="1" hidden="1" customHeight="1" spans="2:12">
      <c r="B53" s="72"/>
      <c r="C53" s="92" t="s">
        <v>98</v>
      </c>
      <c r="D53" s="63" t="s">
        <v>79</v>
      </c>
      <c r="E53" s="128"/>
      <c r="F53" s="128" t="s">
        <v>80</v>
      </c>
      <c r="G53" s="128"/>
      <c r="H53" s="128" t="s">
        <v>81</v>
      </c>
      <c r="I53" s="176"/>
      <c r="J53" s="173">
        <f>E53*G53*I53</f>
        <v>0</v>
      </c>
      <c r="K53" s="177"/>
      <c r="L53" s="167"/>
    </row>
    <row r="54" s="37" customFormat="1" customHeight="1" spans="2:12">
      <c r="B54" s="72"/>
      <c r="C54" s="91"/>
      <c r="D54" s="63" t="s">
        <v>97</v>
      </c>
      <c r="E54" s="128">
        <v>20</v>
      </c>
      <c r="F54" s="128" t="s">
        <v>80</v>
      </c>
      <c r="G54" s="128">
        <v>1</v>
      </c>
      <c r="H54" s="128" t="s">
        <v>81</v>
      </c>
      <c r="I54" s="176">
        <v>300</v>
      </c>
      <c r="J54" s="173">
        <f>E54*G54*I54</f>
        <v>6000</v>
      </c>
      <c r="K54" s="177"/>
      <c r="L54" s="167"/>
    </row>
    <row r="55" s="37" customFormat="1" customHeight="1" spans="2:12">
      <c r="B55" s="95" t="s">
        <v>99</v>
      </c>
      <c r="C55" s="98"/>
      <c r="D55" s="99"/>
      <c r="E55" s="130"/>
      <c r="F55" s="99"/>
      <c r="G55" s="130"/>
      <c r="H55" s="130"/>
      <c r="I55" s="99"/>
      <c r="J55" s="175">
        <f>SUM(J51:J54)</f>
        <v>12000</v>
      </c>
      <c r="K55" s="99"/>
      <c r="L55" s="164" t="s">
        <v>21</v>
      </c>
    </row>
    <row r="56" s="37" customFormat="1" customHeight="1" spans="2:12">
      <c r="B56" s="100" t="s">
        <v>100</v>
      </c>
      <c r="C56" s="101" t="s">
        <v>101</v>
      </c>
      <c r="D56" s="102" t="s">
        <v>102</v>
      </c>
      <c r="E56" s="124">
        <v>70</v>
      </c>
      <c r="F56" s="124" t="s">
        <v>103</v>
      </c>
      <c r="G56" s="124">
        <v>2</v>
      </c>
      <c r="H56" s="131" t="s">
        <v>104</v>
      </c>
      <c r="I56" s="165">
        <v>385</v>
      </c>
      <c r="J56" s="178">
        <f>E56*G56*I56</f>
        <v>53900</v>
      </c>
      <c r="K56" s="179"/>
      <c r="L56" s="180"/>
    </row>
    <row r="57" s="37" customFormat="1" customHeight="1" spans="2:12">
      <c r="B57" s="103"/>
      <c r="C57" s="104"/>
      <c r="D57" s="105" t="s">
        <v>105</v>
      </c>
      <c r="E57" s="126">
        <v>20</v>
      </c>
      <c r="F57" s="125" t="s">
        <v>103</v>
      </c>
      <c r="G57" s="125">
        <v>2</v>
      </c>
      <c r="H57" s="132" t="s">
        <v>104</v>
      </c>
      <c r="I57" s="181">
        <v>500</v>
      </c>
      <c r="J57" s="182">
        <f>E57*G57*I57</f>
        <v>20000</v>
      </c>
      <c r="K57" s="183"/>
      <c r="L57" s="167"/>
    </row>
    <row r="58" s="37" customFormat="1" customHeight="1" spans="2:12">
      <c r="B58" s="103"/>
      <c r="C58" s="106" t="s">
        <v>106</v>
      </c>
      <c r="D58" s="107" t="s">
        <v>102</v>
      </c>
      <c r="E58" s="126">
        <v>20</v>
      </c>
      <c r="F58" s="125" t="s">
        <v>103</v>
      </c>
      <c r="G58" s="125">
        <v>2</v>
      </c>
      <c r="H58" s="132" t="s">
        <v>104</v>
      </c>
      <c r="I58" s="181">
        <v>305</v>
      </c>
      <c r="J58" s="182">
        <f>E58*G58*I58</f>
        <v>12200</v>
      </c>
      <c r="K58" s="183"/>
      <c r="L58" s="167"/>
    </row>
    <row r="59" s="37" customFormat="1" customHeight="1" spans="2:12">
      <c r="B59" s="103"/>
      <c r="C59" s="108"/>
      <c r="D59" s="105" t="s">
        <v>105</v>
      </c>
      <c r="E59" s="126">
        <v>5</v>
      </c>
      <c r="F59" s="125" t="s">
        <v>103</v>
      </c>
      <c r="G59" s="125">
        <v>2</v>
      </c>
      <c r="H59" s="132" t="s">
        <v>104</v>
      </c>
      <c r="I59" s="181">
        <v>380</v>
      </c>
      <c r="J59" s="182">
        <f>E59*G59*I59</f>
        <v>3800</v>
      </c>
      <c r="K59" s="183"/>
      <c r="L59" s="167"/>
    </row>
    <row r="60" s="37" customFormat="1" hidden="1" customHeight="1" spans="2:12">
      <c r="B60" s="103"/>
      <c r="C60" s="109"/>
      <c r="D60" s="105"/>
      <c r="E60" s="126"/>
      <c r="F60" s="125" t="s">
        <v>103</v>
      </c>
      <c r="G60" s="125"/>
      <c r="H60" s="133" t="s">
        <v>104</v>
      </c>
      <c r="I60" s="181"/>
      <c r="J60" s="182">
        <f t="shared" ref="J56:J67" si="4">E60*G60*I60</f>
        <v>0</v>
      </c>
      <c r="K60" s="183"/>
      <c r="L60" s="167"/>
    </row>
    <row r="61" s="37" customFormat="1" hidden="1" customHeight="1" spans="2:12">
      <c r="B61" s="110"/>
      <c r="C61" s="111" t="s">
        <v>107</v>
      </c>
      <c r="D61" s="86" t="s">
        <v>102</v>
      </c>
      <c r="E61" s="126"/>
      <c r="F61" s="125" t="s">
        <v>103</v>
      </c>
      <c r="G61" s="125"/>
      <c r="H61" s="132" t="s">
        <v>108</v>
      </c>
      <c r="I61" s="181"/>
      <c r="J61" s="182">
        <f t="shared" si="4"/>
        <v>0</v>
      </c>
      <c r="K61" s="184"/>
      <c r="L61" s="171"/>
    </row>
    <row r="62" s="37" customFormat="1" hidden="1" customHeight="1" spans="2:12">
      <c r="B62" s="110"/>
      <c r="C62" s="82"/>
      <c r="D62" s="105" t="s">
        <v>105</v>
      </c>
      <c r="E62" s="126"/>
      <c r="F62" s="125" t="s">
        <v>103</v>
      </c>
      <c r="G62" s="125"/>
      <c r="H62" s="132" t="s">
        <v>108</v>
      </c>
      <c r="I62" s="181"/>
      <c r="J62" s="182">
        <f t="shared" si="4"/>
        <v>0</v>
      </c>
      <c r="K62" s="184"/>
      <c r="L62" s="167"/>
    </row>
    <row r="63" s="37" customFormat="1" customHeight="1" spans="2:12">
      <c r="B63" s="110"/>
      <c r="C63" s="84"/>
      <c r="D63" s="86" t="s">
        <v>109</v>
      </c>
      <c r="E63" s="126">
        <v>1</v>
      </c>
      <c r="F63" s="125" t="s">
        <v>103</v>
      </c>
      <c r="G63" s="125">
        <v>2</v>
      </c>
      <c r="H63" s="132" t="s">
        <v>108</v>
      </c>
      <c r="I63" s="181">
        <v>1700</v>
      </c>
      <c r="J63" s="182">
        <f t="shared" si="4"/>
        <v>3400</v>
      </c>
      <c r="K63" s="184" t="s">
        <v>110</v>
      </c>
      <c r="L63" s="185"/>
    </row>
    <row r="64" s="37" customFormat="1" hidden="1" customHeight="1" spans="2:12">
      <c r="B64" s="110"/>
      <c r="C64" s="82" t="s">
        <v>111</v>
      </c>
      <c r="D64" s="105"/>
      <c r="E64" s="126"/>
      <c r="F64" s="134" t="s">
        <v>103</v>
      </c>
      <c r="G64" s="125"/>
      <c r="H64" s="135" t="s">
        <v>112</v>
      </c>
      <c r="I64" s="181"/>
      <c r="J64" s="186">
        <f t="shared" si="4"/>
        <v>0</v>
      </c>
      <c r="K64" s="187"/>
      <c r="L64" s="171"/>
    </row>
    <row r="65" s="37" customFormat="1" customHeight="1" spans="2:12">
      <c r="B65" s="110"/>
      <c r="C65" s="82"/>
      <c r="D65" s="105" t="s">
        <v>102</v>
      </c>
      <c r="E65" s="126">
        <v>2</v>
      </c>
      <c r="F65" s="134" t="s">
        <v>103</v>
      </c>
      <c r="G65" s="125">
        <v>2</v>
      </c>
      <c r="H65" s="135" t="s">
        <v>112</v>
      </c>
      <c r="I65" s="181">
        <v>1140</v>
      </c>
      <c r="J65" s="186">
        <f t="shared" si="4"/>
        <v>4560</v>
      </c>
      <c r="K65" s="187" t="s">
        <v>113</v>
      </c>
      <c r="L65" s="167"/>
    </row>
    <row r="66" s="37" customFormat="1" customHeight="1" spans="2:12">
      <c r="B66" s="110"/>
      <c r="C66" s="84"/>
      <c r="D66" s="105" t="s">
        <v>105</v>
      </c>
      <c r="E66" s="126">
        <v>1</v>
      </c>
      <c r="F66" s="134" t="s">
        <v>103</v>
      </c>
      <c r="G66" s="125">
        <v>2</v>
      </c>
      <c r="H66" s="135" t="s">
        <v>112</v>
      </c>
      <c r="I66" s="181">
        <v>1390</v>
      </c>
      <c r="J66" s="186">
        <f t="shared" si="4"/>
        <v>2780</v>
      </c>
      <c r="K66" s="187" t="s">
        <v>113</v>
      </c>
      <c r="L66" s="167"/>
    </row>
    <row r="67" s="37" customFormat="1" hidden="1" customHeight="1" spans="2:12">
      <c r="B67" s="189"/>
      <c r="C67" s="190" t="s">
        <v>114</v>
      </c>
      <c r="D67" s="88" t="s">
        <v>93</v>
      </c>
      <c r="E67" s="126"/>
      <c r="F67" s="134" t="s">
        <v>74</v>
      </c>
      <c r="G67" s="125"/>
      <c r="H67" s="134" t="s">
        <v>74</v>
      </c>
      <c r="I67" s="181"/>
      <c r="J67" s="186">
        <f t="shared" si="4"/>
        <v>0</v>
      </c>
      <c r="K67" s="211"/>
      <c r="L67" s="242"/>
    </row>
    <row r="68" s="37" customFormat="1" customHeight="1" spans="2:12">
      <c r="B68" s="95" t="s">
        <v>115</v>
      </c>
      <c r="C68" s="96"/>
      <c r="D68" s="97"/>
      <c r="E68" s="129"/>
      <c r="F68" s="97"/>
      <c r="G68" s="129"/>
      <c r="H68" s="129"/>
      <c r="I68" s="174"/>
      <c r="J68" s="243">
        <f>SUM(J56:J67)</f>
        <v>100640</v>
      </c>
      <c r="K68" s="244"/>
      <c r="L68" s="245" t="s">
        <v>21</v>
      </c>
    </row>
    <row r="69" s="37" customFormat="1" hidden="1" customHeight="1" spans="2:12">
      <c r="B69" s="191" t="s">
        <v>116</v>
      </c>
      <c r="C69" s="88" t="s">
        <v>117</v>
      </c>
      <c r="D69" s="105" t="s">
        <v>93</v>
      </c>
      <c r="E69" s="126"/>
      <c r="F69" s="126" t="s">
        <v>80</v>
      </c>
      <c r="G69" s="126"/>
      <c r="H69" s="135" t="s">
        <v>75</v>
      </c>
      <c r="I69" s="246"/>
      <c r="J69" s="169">
        <f t="shared" ref="J69:J75" si="5">E69*G69*I69</f>
        <v>0</v>
      </c>
      <c r="K69" s="247"/>
      <c r="L69" s="248"/>
    </row>
    <row r="70" hidden="1" customHeight="1" spans="2:12">
      <c r="B70" s="192"/>
      <c r="C70" s="88" t="s">
        <v>118</v>
      </c>
      <c r="D70" s="86" t="s">
        <v>93</v>
      </c>
      <c r="E70" s="126"/>
      <c r="F70" s="125" t="s">
        <v>80</v>
      </c>
      <c r="G70" s="125"/>
      <c r="H70" s="132" t="s">
        <v>75</v>
      </c>
      <c r="I70" s="249"/>
      <c r="J70" s="170">
        <f>E74*G70*I70</f>
        <v>0</v>
      </c>
      <c r="K70" s="250"/>
      <c r="L70" s="157"/>
    </row>
    <row r="71" hidden="1" customHeight="1" spans="2:12">
      <c r="B71" s="192"/>
      <c r="C71" s="88" t="s">
        <v>119</v>
      </c>
      <c r="D71" s="193" t="s">
        <v>93</v>
      </c>
      <c r="E71" s="126"/>
      <c r="F71" s="125" t="s">
        <v>80</v>
      </c>
      <c r="G71" s="125"/>
      <c r="H71" s="132" t="s">
        <v>75</v>
      </c>
      <c r="I71" s="249"/>
      <c r="J71" s="170">
        <f t="shared" si="5"/>
        <v>0</v>
      </c>
      <c r="K71" s="251"/>
      <c r="L71" s="157"/>
    </row>
    <row r="72" hidden="1" customHeight="1" spans="2:12">
      <c r="B72" s="192"/>
      <c r="C72" s="88" t="s">
        <v>120</v>
      </c>
      <c r="D72" s="193"/>
      <c r="E72" s="126"/>
      <c r="F72" s="227" t="s">
        <v>74</v>
      </c>
      <c r="G72" s="125"/>
      <c r="H72" s="132" t="s">
        <v>75</v>
      </c>
      <c r="I72" s="249"/>
      <c r="J72" s="170">
        <f t="shared" si="5"/>
        <v>0</v>
      </c>
      <c r="K72" s="251"/>
      <c r="L72" s="157"/>
    </row>
    <row r="73" hidden="1" customHeight="1" spans="2:12">
      <c r="B73" s="192"/>
      <c r="C73" s="88" t="s">
        <v>121</v>
      </c>
      <c r="D73" s="88"/>
      <c r="E73" s="126"/>
      <c r="F73" s="227" t="s">
        <v>74</v>
      </c>
      <c r="G73" s="125"/>
      <c r="H73" s="132" t="s">
        <v>75</v>
      </c>
      <c r="I73" s="249"/>
      <c r="J73" s="170">
        <f t="shared" si="5"/>
        <v>0</v>
      </c>
      <c r="K73" s="251"/>
      <c r="L73" s="157"/>
    </row>
    <row r="74" hidden="1" customHeight="1" spans="2:12">
      <c r="B74" s="192"/>
      <c r="C74" s="88" t="s">
        <v>122</v>
      </c>
      <c r="D74" s="88" t="s">
        <v>93</v>
      </c>
      <c r="E74" s="126"/>
      <c r="F74" s="125" t="s">
        <v>80</v>
      </c>
      <c r="G74" s="125"/>
      <c r="H74" s="132" t="s">
        <v>75</v>
      </c>
      <c r="I74" s="249"/>
      <c r="J74" s="170">
        <f t="shared" si="5"/>
        <v>0</v>
      </c>
      <c r="K74" s="252"/>
      <c r="L74" s="253"/>
    </row>
    <row r="75" hidden="1" customHeight="1" spans="2:12">
      <c r="B75" s="194"/>
      <c r="C75" s="88" t="s">
        <v>114</v>
      </c>
      <c r="D75" s="88" t="s">
        <v>93</v>
      </c>
      <c r="E75" s="126"/>
      <c r="F75" s="227" t="s">
        <v>74</v>
      </c>
      <c r="G75" s="125"/>
      <c r="H75" s="132" t="s">
        <v>75</v>
      </c>
      <c r="I75" s="249"/>
      <c r="J75" s="170">
        <f t="shared" si="5"/>
        <v>0</v>
      </c>
      <c r="K75" s="252"/>
      <c r="L75" s="253"/>
    </row>
    <row r="76" hidden="1" customHeight="1" spans="2:12">
      <c r="B76" s="195" t="s">
        <v>123</v>
      </c>
      <c r="C76" s="97"/>
      <c r="D76" s="97"/>
      <c r="E76" s="129"/>
      <c r="F76" s="97"/>
      <c r="G76" s="129"/>
      <c r="H76" s="129"/>
      <c r="I76" s="174"/>
      <c r="J76" s="243">
        <f>SUM(J69:J75)</f>
        <v>0</v>
      </c>
      <c r="K76" s="254" t="s">
        <v>124</v>
      </c>
      <c r="L76" s="164" t="s">
        <v>21</v>
      </c>
    </row>
    <row r="77" hidden="1" customHeight="1" spans="2:12">
      <c r="B77" s="196" t="s">
        <v>125</v>
      </c>
      <c r="C77" s="197" t="s">
        <v>126</v>
      </c>
      <c r="D77" s="198"/>
      <c r="E77" s="126"/>
      <c r="F77" s="122" t="s">
        <v>80</v>
      </c>
      <c r="G77" s="228"/>
      <c r="H77" s="228" t="s">
        <v>127</v>
      </c>
      <c r="I77" s="168"/>
      <c r="J77" s="255">
        <f>E77*G77*I77</f>
        <v>0</v>
      </c>
      <c r="K77" s="256"/>
      <c r="L77" s="157"/>
    </row>
    <row r="78" hidden="1" customHeight="1" spans="2:12">
      <c r="B78" s="199"/>
      <c r="C78" s="200" t="s">
        <v>128</v>
      </c>
      <c r="D78" s="201"/>
      <c r="E78" s="125"/>
      <c r="F78" s="128" t="s">
        <v>80</v>
      </c>
      <c r="G78" s="229"/>
      <c r="H78" s="229" t="s">
        <v>53</v>
      </c>
      <c r="I78" s="181"/>
      <c r="J78" s="257">
        <f>E78*G78*I78</f>
        <v>0</v>
      </c>
      <c r="K78" s="258"/>
      <c r="L78" s="157"/>
    </row>
    <row r="79" hidden="1" customHeight="1" spans="2:12">
      <c r="B79" s="95" t="s">
        <v>129</v>
      </c>
      <c r="C79" s="96"/>
      <c r="D79" s="97"/>
      <c r="E79" s="129"/>
      <c r="F79" s="129"/>
      <c r="G79" s="129"/>
      <c r="H79" s="129"/>
      <c r="I79" s="259"/>
      <c r="J79" s="175">
        <f>SUM(J77:J78)</f>
        <v>0</v>
      </c>
      <c r="K79" s="254" t="s">
        <v>130</v>
      </c>
      <c r="L79" s="164" t="s">
        <v>21</v>
      </c>
    </row>
    <row r="80" s="37" customFormat="1" hidden="1" customHeight="1" spans="2:12">
      <c r="B80" s="192" t="s">
        <v>131</v>
      </c>
      <c r="C80" s="202" t="s">
        <v>132</v>
      </c>
      <c r="D80" s="105" t="s">
        <v>133</v>
      </c>
      <c r="E80" s="126"/>
      <c r="F80" s="126" t="s">
        <v>80</v>
      </c>
      <c r="G80" s="126"/>
      <c r="H80" s="135" t="s">
        <v>75</v>
      </c>
      <c r="I80" s="246"/>
      <c r="J80" s="169">
        <f>E80*G80*I80</f>
        <v>0</v>
      </c>
      <c r="K80" s="260" t="s">
        <v>134</v>
      </c>
      <c r="L80" s="248"/>
    </row>
    <row r="81" hidden="1" customHeight="1" spans="2:12">
      <c r="B81" s="192"/>
      <c r="C81" s="203" t="s">
        <v>135</v>
      </c>
      <c r="D81" s="86"/>
      <c r="E81" s="125"/>
      <c r="F81" s="125" t="s">
        <v>80</v>
      </c>
      <c r="G81" s="125"/>
      <c r="H81" s="132" t="s">
        <v>136</v>
      </c>
      <c r="I81" s="249"/>
      <c r="J81" s="170">
        <f>E81*G81*I81</f>
        <v>0</v>
      </c>
      <c r="K81" s="250"/>
      <c r="L81" s="157"/>
    </row>
    <row r="82" hidden="1" customHeight="1" spans="2:12">
      <c r="B82" s="192"/>
      <c r="C82" s="204" t="s">
        <v>92</v>
      </c>
      <c r="D82" s="193"/>
      <c r="E82" s="125"/>
      <c r="F82" s="125" t="s">
        <v>80</v>
      </c>
      <c r="G82" s="125"/>
      <c r="H82" s="132" t="s">
        <v>75</v>
      </c>
      <c r="I82" s="249"/>
      <c r="J82" s="170">
        <f>E82*G82*I82</f>
        <v>0</v>
      </c>
      <c r="K82" s="251"/>
      <c r="L82" s="157"/>
    </row>
    <row r="83" customHeight="1" spans="2:12">
      <c r="B83" s="192"/>
      <c r="C83" s="204" t="s">
        <v>137</v>
      </c>
      <c r="D83" s="193"/>
      <c r="E83" s="125">
        <v>4</v>
      </c>
      <c r="F83" s="125" t="s">
        <v>62</v>
      </c>
      <c r="G83" s="125">
        <v>1</v>
      </c>
      <c r="H83" s="132" t="s">
        <v>75</v>
      </c>
      <c r="I83" s="249">
        <v>60</v>
      </c>
      <c r="J83" s="170">
        <f>E83*G83*I83</f>
        <v>240</v>
      </c>
      <c r="K83" s="251"/>
      <c r="L83" s="157"/>
    </row>
    <row r="84" hidden="1" customHeight="1" spans="2:12">
      <c r="B84" s="194"/>
      <c r="C84" s="205" t="s">
        <v>138</v>
      </c>
      <c r="D84" s="88" t="s">
        <v>93</v>
      </c>
      <c r="E84" s="125"/>
      <c r="F84" s="227" t="s">
        <v>74</v>
      </c>
      <c r="G84" s="125"/>
      <c r="H84" s="132" t="s">
        <v>75</v>
      </c>
      <c r="I84" s="249"/>
      <c r="J84" s="170">
        <f>E84*G84*I84</f>
        <v>0</v>
      </c>
      <c r="K84" s="251"/>
      <c r="L84" s="157"/>
    </row>
    <row r="85" customHeight="1" spans="2:12">
      <c r="B85" s="195" t="s">
        <v>139</v>
      </c>
      <c r="C85" s="97"/>
      <c r="D85" s="97"/>
      <c r="E85" s="129"/>
      <c r="F85" s="97"/>
      <c r="G85" s="129"/>
      <c r="H85" s="129"/>
      <c r="I85" s="174"/>
      <c r="J85" s="243">
        <f>SUM(J80:J84)</f>
        <v>240</v>
      </c>
      <c r="K85" s="244"/>
      <c r="L85" s="245" t="s">
        <v>21</v>
      </c>
    </row>
    <row r="86" customHeight="1" spans="2:12">
      <c r="B86" s="206" t="s">
        <v>140</v>
      </c>
      <c r="C86" s="207"/>
      <c r="D86" s="208"/>
      <c r="E86" s="230">
        <v>6</v>
      </c>
      <c r="F86" s="231" t="s">
        <v>80</v>
      </c>
      <c r="G86" s="232">
        <v>4</v>
      </c>
      <c r="H86" s="232" t="s">
        <v>63</v>
      </c>
      <c r="I86" s="261">
        <v>400</v>
      </c>
      <c r="J86" s="262">
        <f t="shared" ref="J86:J92" si="6">E86*G86*I86</f>
        <v>9600</v>
      </c>
      <c r="K86" s="263"/>
      <c r="L86" s="245" t="s">
        <v>21</v>
      </c>
    </row>
    <row r="87" customHeight="1" spans="2:12">
      <c r="B87" s="206" t="s">
        <v>141</v>
      </c>
      <c r="C87" s="207"/>
      <c r="D87" s="208"/>
      <c r="E87" s="233">
        <v>3</v>
      </c>
      <c r="F87" s="234" t="s">
        <v>80</v>
      </c>
      <c r="G87" s="235">
        <v>3</v>
      </c>
      <c r="H87" s="235" t="s">
        <v>63</v>
      </c>
      <c r="I87" s="261">
        <v>250</v>
      </c>
      <c r="J87" s="264">
        <f t="shared" si="6"/>
        <v>2250</v>
      </c>
      <c r="K87" s="265"/>
      <c r="L87" s="245" t="s">
        <v>21</v>
      </c>
    </row>
    <row r="88" hidden="1" customHeight="1" spans="2:12">
      <c r="B88" s="206" t="s">
        <v>142</v>
      </c>
      <c r="C88" s="207"/>
      <c r="D88" s="208"/>
      <c r="E88" s="230"/>
      <c r="F88" s="230" t="s">
        <v>80</v>
      </c>
      <c r="G88" s="230"/>
      <c r="H88" s="236" t="s">
        <v>75</v>
      </c>
      <c r="I88" s="261"/>
      <c r="J88" s="262">
        <f t="shared" si="6"/>
        <v>0</v>
      </c>
      <c r="K88" s="263"/>
      <c r="L88" s="164" t="s">
        <v>21</v>
      </c>
    </row>
    <row r="89" hidden="1" customHeight="1" spans="2:12">
      <c r="B89" s="206" t="s">
        <v>143</v>
      </c>
      <c r="C89" s="207"/>
      <c r="D89" s="208"/>
      <c r="E89" s="230"/>
      <c r="F89" s="230" t="s">
        <v>80</v>
      </c>
      <c r="G89" s="230"/>
      <c r="H89" s="236" t="s">
        <v>75</v>
      </c>
      <c r="I89" s="261"/>
      <c r="J89" s="262">
        <f t="shared" si="6"/>
        <v>0</v>
      </c>
      <c r="K89" s="266" t="s">
        <v>144</v>
      </c>
      <c r="L89" s="164" t="s">
        <v>21</v>
      </c>
    </row>
    <row r="90" customHeight="1" spans="2:12">
      <c r="B90" s="209" t="s">
        <v>145</v>
      </c>
      <c r="C90" s="210"/>
      <c r="D90" s="211" t="s">
        <v>126</v>
      </c>
      <c r="E90" s="126">
        <v>2</v>
      </c>
      <c r="F90" s="122" t="s">
        <v>80</v>
      </c>
      <c r="G90" s="126">
        <v>2</v>
      </c>
      <c r="H90" s="237" t="s">
        <v>127</v>
      </c>
      <c r="I90" s="168">
        <v>1500</v>
      </c>
      <c r="J90" s="255">
        <f t="shared" si="6"/>
        <v>6000</v>
      </c>
      <c r="K90" s="256"/>
      <c r="L90" s="160"/>
    </row>
    <row r="91" customHeight="1" spans="2:12">
      <c r="B91" s="209"/>
      <c r="C91" s="210"/>
      <c r="D91" s="184" t="s">
        <v>128</v>
      </c>
      <c r="E91" s="125">
        <v>1</v>
      </c>
      <c r="F91" s="125" t="s">
        <v>52</v>
      </c>
      <c r="G91" s="125">
        <v>3</v>
      </c>
      <c r="H91" s="132" t="s">
        <v>146</v>
      </c>
      <c r="I91" s="181">
        <v>500</v>
      </c>
      <c r="J91" s="257">
        <f t="shared" si="6"/>
        <v>1500</v>
      </c>
      <c r="K91" s="258"/>
      <c r="L91" s="157"/>
    </row>
    <row r="92" customHeight="1" spans="2:12">
      <c r="B92" s="212"/>
      <c r="C92" s="213"/>
      <c r="D92" s="184" t="s">
        <v>147</v>
      </c>
      <c r="E92" s="125">
        <v>2</v>
      </c>
      <c r="F92" s="128" t="s">
        <v>80</v>
      </c>
      <c r="G92" s="125">
        <v>4</v>
      </c>
      <c r="H92" s="229" t="s">
        <v>63</v>
      </c>
      <c r="I92" s="181">
        <v>400</v>
      </c>
      <c r="J92" s="257">
        <f t="shared" si="6"/>
        <v>3200</v>
      </c>
      <c r="K92" s="258"/>
      <c r="L92" s="157"/>
    </row>
    <row r="93" ht="54" customHeight="1" spans="2:12">
      <c r="B93" s="214" t="s">
        <v>148</v>
      </c>
      <c r="C93" s="215"/>
      <c r="D93" s="97"/>
      <c r="E93" s="129"/>
      <c r="F93" s="129"/>
      <c r="G93" s="129"/>
      <c r="H93" s="129"/>
      <c r="I93" s="259"/>
      <c r="J93" s="175">
        <f>SUM(J90:J92)</f>
        <v>10700</v>
      </c>
      <c r="K93" s="267" t="s">
        <v>149</v>
      </c>
      <c r="L93" s="268" t="s">
        <v>21</v>
      </c>
    </row>
    <row r="94" ht="55" customHeight="1" spans="2:12">
      <c r="B94" s="216" t="s">
        <v>150</v>
      </c>
      <c r="C94" s="217"/>
      <c r="D94" s="217"/>
      <c r="E94" s="217"/>
      <c r="F94" s="217"/>
      <c r="G94" s="217"/>
      <c r="H94" s="217"/>
      <c r="I94" s="269"/>
      <c r="J94" s="270">
        <f>(J93+J88+J85+J68+J55+J50+J33+J21+J89+J86+J87+J79+J76)*5%</f>
        <v>17914.5</v>
      </c>
      <c r="K94" s="271" t="s">
        <v>151</v>
      </c>
      <c r="L94" s="268" t="s">
        <v>21</v>
      </c>
    </row>
    <row r="95" customHeight="1" spans="2:12">
      <c r="B95" s="218" t="s">
        <v>152</v>
      </c>
      <c r="C95" s="219"/>
      <c r="D95" s="219"/>
      <c r="E95" s="219"/>
      <c r="F95" s="219"/>
      <c r="G95" s="219"/>
      <c r="H95" s="238"/>
      <c r="I95" s="272">
        <v>0.09</v>
      </c>
      <c r="J95" s="273">
        <f>(J21+J33+J50+J55+J68+J85+J86+J87+J88)*I95</f>
        <v>31283.1</v>
      </c>
      <c r="K95" s="274"/>
      <c r="L95" s="268" t="s">
        <v>21</v>
      </c>
    </row>
    <row r="96" customHeight="1" spans="2:12">
      <c r="B96" s="220" t="s">
        <v>153</v>
      </c>
      <c r="C96" s="221"/>
      <c r="D96" s="221"/>
      <c r="E96" s="239"/>
      <c r="F96" s="240"/>
      <c r="G96" s="239"/>
      <c r="H96" s="239"/>
      <c r="I96" s="275"/>
      <c r="J96" s="276">
        <f>J95+J94+J93+J89+J88+J87+J86+J85+J79+J76+J68+J55+J50+J33+J21</f>
        <v>407487.6</v>
      </c>
      <c r="K96" s="277"/>
      <c r="L96" s="278"/>
    </row>
    <row r="97" customHeight="1" spans="2:12">
      <c r="B97" s="222" t="s">
        <v>154</v>
      </c>
      <c r="C97" s="223"/>
      <c r="D97" s="223"/>
      <c r="E97" s="223"/>
      <c r="F97" s="223"/>
      <c r="G97" s="223"/>
      <c r="H97" s="223"/>
      <c r="I97" s="279"/>
      <c r="J97" s="280">
        <f>SUMIF(L:L,"旅行社 Travel agency",J:J)</f>
        <v>184627.6</v>
      </c>
      <c r="K97" s="281" t="s">
        <v>155</v>
      </c>
      <c r="L97" s="282"/>
    </row>
    <row r="98" customHeight="1" spans="2:12">
      <c r="B98" s="224" t="s">
        <v>156</v>
      </c>
      <c r="C98" s="225"/>
      <c r="D98" s="225"/>
      <c r="E98" s="225"/>
      <c r="F98" s="225"/>
      <c r="G98" s="225"/>
      <c r="H98" s="225"/>
      <c r="I98" s="283"/>
      <c r="J98" s="284">
        <f>SUMIF(L:L,"直付 Direct payment",J:J)</f>
        <v>222860</v>
      </c>
      <c r="K98" s="285"/>
      <c r="L98" s="286"/>
    </row>
    <row r="99" customHeight="1" spans="2:11">
      <c r="B99" s="226"/>
      <c r="C99" s="226"/>
      <c r="D99" s="226"/>
      <c r="E99" s="226"/>
      <c r="F99" s="226"/>
      <c r="G99" s="226"/>
      <c r="H99" s="226"/>
      <c r="I99" s="226"/>
      <c r="J99" s="226"/>
      <c r="K99" s="226"/>
    </row>
    <row r="100" customHeight="1" spans="2:11"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</row>
    <row r="101" customHeight="1" spans="2:11">
      <c r="B101" s="226"/>
      <c r="C101" s="226"/>
      <c r="D101" s="226"/>
      <c r="E101" s="226"/>
      <c r="F101" s="226"/>
      <c r="G101" s="226"/>
      <c r="H101" s="226"/>
      <c r="I101" s="226"/>
      <c r="J101" s="226"/>
      <c r="K101" s="226"/>
    </row>
    <row r="102" customHeight="1" spans="2:11">
      <c r="B102" s="37"/>
      <c r="C102" s="37"/>
      <c r="D102" s="37"/>
      <c r="E102" s="241"/>
      <c r="F102" s="37"/>
      <c r="G102" s="241"/>
      <c r="H102" s="241"/>
      <c r="I102" s="37"/>
      <c r="J102" s="37"/>
      <c r="K102" s="37"/>
    </row>
    <row r="103" customHeight="1" spans="2:11">
      <c r="B103" s="37"/>
      <c r="C103" s="37"/>
      <c r="D103" s="37"/>
      <c r="E103" s="241"/>
      <c r="F103" s="37"/>
      <c r="G103" s="241"/>
      <c r="H103" s="241"/>
      <c r="I103" s="37"/>
      <c r="J103" s="37"/>
      <c r="K103" s="37"/>
    </row>
    <row r="106" customHeight="1" spans="10:10">
      <c r="J106" s="287">
        <f>J95+J94+J93+J89+J88+J87+J86+J85+J79+J76+J68+J55+J50+J33+J21</f>
        <v>407487.6</v>
      </c>
    </row>
  </sheetData>
  <sheetProtection insertRows="0" insertHyperlinks="0" autoFilter="0"/>
  <mergeCells count="64">
    <mergeCell ref="B4:L4"/>
    <mergeCell ref="B5:K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E11:F11"/>
    <mergeCell ref="B12:J12"/>
    <mergeCell ref="E13:H13"/>
    <mergeCell ref="I13:J13"/>
    <mergeCell ref="B21:C21"/>
    <mergeCell ref="B33:C33"/>
    <mergeCell ref="B50:C50"/>
    <mergeCell ref="B55:C55"/>
    <mergeCell ref="B68:C68"/>
    <mergeCell ref="C77:D77"/>
    <mergeCell ref="C78:D78"/>
    <mergeCell ref="B79:C79"/>
    <mergeCell ref="B86:D86"/>
    <mergeCell ref="B87:D87"/>
    <mergeCell ref="B88:D88"/>
    <mergeCell ref="B89:D89"/>
    <mergeCell ref="B93:C93"/>
    <mergeCell ref="B94:I94"/>
    <mergeCell ref="B95:H95"/>
    <mergeCell ref="B96:D96"/>
    <mergeCell ref="B97:I97"/>
    <mergeCell ref="B98:I98"/>
    <mergeCell ref="B15:B18"/>
    <mergeCell ref="B19:B20"/>
    <mergeCell ref="B22:B32"/>
    <mergeCell ref="B34:B49"/>
    <mergeCell ref="B51:B54"/>
    <mergeCell ref="B56:B67"/>
    <mergeCell ref="B69:B75"/>
    <mergeCell ref="B77:B78"/>
    <mergeCell ref="B80:B84"/>
    <mergeCell ref="C15:C18"/>
    <mergeCell ref="C19:C20"/>
    <mergeCell ref="C23:C27"/>
    <mergeCell ref="C34:C36"/>
    <mergeCell ref="C37:C40"/>
    <mergeCell ref="C41:C44"/>
    <mergeCell ref="C45:C47"/>
    <mergeCell ref="C48:C49"/>
    <mergeCell ref="C51:C52"/>
    <mergeCell ref="C53:C54"/>
    <mergeCell ref="C56:C57"/>
    <mergeCell ref="C58:C59"/>
    <mergeCell ref="C61:C63"/>
    <mergeCell ref="C64:C66"/>
    <mergeCell ref="D13:D14"/>
    <mergeCell ref="K13:K14"/>
    <mergeCell ref="L13:L14"/>
    <mergeCell ref="B1:L3"/>
    <mergeCell ref="B13:C14"/>
    <mergeCell ref="B99:K101"/>
    <mergeCell ref="B90:C92"/>
  </mergeCells>
  <dataValidations count="8">
    <dataValidation type="list" allowBlank="1" showInputMessage="1" showErrorMessage="1" sqref="H6 G7:G10">
      <formula1>$N$6:$N$8</formula1>
    </dataValidation>
    <dataValidation type="list" allowBlank="1" showInputMessage="1" showErrorMessage="1" sqref="H7">
      <formula1>$O$6:$O$8</formula1>
    </dataValidation>
    <dataValidation type="list" allowBlank="1" showInputMessage="1" showErrorMessage="1" sqref="H8">
      <formula1>$P$6:$P$12</formula1>
    </dataValidation>
    <dataValidation type="list" allowBlank="1" showInputMessage="1" showErrorMessage="1" sqref="L21 L33 L50 L55 L68 L76 L79 L85:L89 L93:L95">
      <formula1>$R$6:$R$8</formula1>
    </dataValidation>
    <dataValidation type="list" allowBlank="1" showInputMessage="1" showErrorMessage="1" sqref="D56:D66">
      <formula1>"普通轿车5座 5 Seats,商务车7座 7 Seats,中巴车33座以下 33 Seats,大巴车45座以下 45 Seats"</formula1>
    </dataValidation>
    <dataValidation type="list" allowBlank="1" showInputMessage="1" showErrorMessage="1" sqref="H56:H66">
      <formula1>"单程 one way,半日包车 Half day charter,全天包车 Full day charter"</formula1>
    </dataValidation>
    <dataValidation type="list" allowBlank="1" showInputMessage="1" showErrorMessage="1" sqref="L5:L12 L17:L20 L22:L32 L34:L49 L51:L54 L56:L67 L80:L84 L90:L92 L96:L65540">
      <formula1>$O$18:$O$20</formula1>
    </dataValidation>
    <dataValidation type="list" allowBlank="1" showInputMessage="1" showErrorMessage="1" sqref="L69:L75 L77:L78">
      <formula1>$O$18:$O$25</formula1>
    </dataValidation>
  </dataValidations>
  <pageMargins left="0.68" right="0.56" top="0.236111111111111" bottom="0.19" header="0.156944444444444" footer="0.3"/>
  <pageSetup paperSize="9" scale="37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showGridLines="0" topLeftCell="A20" workbookViewId="0">
      <selection activeCell="F28" sqref="F28"/>
    </sheetView>
  </sheetViews>
  <sheetFormatPr defaultColWidth="9.17857142857143" defaultRowHeight="15.2" outlineLevelCol="2"/>
  <cols>
    <col min="1" max="1" width="40.1785714285714" style="1" customWidth="1"/>
    <col min="2" max="2" width="47" style="2" customWidth="1"/>
    <col min="3" max="16384" width="9.17857142857143" style="2"/>
  </cols>
  <sheetData>
    <row r="1" ht="66.75" customHeight="1" spans="1:2">
      <c r="A1" s="3" t="s">
        <v>157</v>
      </c>
      <c r="B1" s="3"/>
    </row>
    <row r="2" ht="16.75" spans="1:3">
      <c r="A2" s="4" t="s">
        <v>158</v>
      </c>
      <c r="B2" s="5" t="str">
        <f>'Conference Quotation'!C6</f>
        <v>康辉集团北京国际会议展览有限公司(SAP:1328304)</v>
      </c>
      <c r="C2" s="6"/>
    </row>
    <row r="3" ht="16.75" spans="1:3">
      <c r="A3" s="4" t="s">
        <v>159</v>
      </c>
      <c r="B3" s="7" t="str">
        <f>'Conference Quotation'!C7</f>
        <v>曹园 18810105420</v>
      </c>
      <c r="C3" s="8"/>
    </row>
    <row r="4" ht="16.75" spans="1:3">
      <c r="A4" s="4" t="s">
        <v>160</v>
      </c>
      <c r="B4" s="7" t="str">
        <f>'Conference Quotation'!C8</f>
        <v>青海省内分泌前沿进展和综合管理学术会议</v>
      </c>
      <c r="C4" s="8"/>
    </row>
    <row r="5" ht="16.75" spans="1:3">
      <c r="A5" s="9" t="s">
        <v>161</v>
      </c>
      <c r="B5" s="7" t="str">
        <f>'Conference Quotation'!C9</f>
        <v>2025年10月25-26日</v>
      </c>
      <c r="C5" s="8"/>
    </row>
    <row r="6" ht="16.75" spans="1:3">
      <c r="A6" s="9" t="s">
        <v>162</v>
      </c>
      <c r="B6" s="5" t="str">
        <f>'Conference Quotation'!C10</f>
        <v>青海省西宁市</v>
      </c>
      <c r="C6" s="8"/>
    </row>
    <row r="7" ht="16.75" spans="1:3">
      <c r="A7" s="9" t="s">
        <v>163</v>
      </c>
      <c r="B7" s="7">
        <f>'Conference Quotation'!I11</f>
        <v>135</v>
      </c>
      <c r="C7" s="8"/>
    </row>
    <row r="8" ht="15.95"/>
    <row r="9" ht="25.5" customHeight="1" spans="1:2">
      <c r="A9" s="10" t="str">
        <f>'Conference Quotation'!C15</f>
        <v>酒店1名称 Hotel：
西宁富力万达文华酒店
</v>
      </c>
      <c r="B9" s="11"/>
    </row>
    <row r="10" ht="25.5" customHeight="1" spans="1:2">
      <c r="A10" s="12" t="str">
        <f>'Conference Quotation'!C19</f>
        <v>酒店2名称 Hotel：
</v>
      </c>
      <c r="B10" s="13"/>
    </row>
    <row r="11" ht="16.75" spans="1:2">
      <c r="A11" s="14" t="s">
        <v>164</v>
      </c>
      <c r="B11" s="15" t="s">
        <v>165</v>
      </c>
    </row>
    <row r="12" ht="19.5" customHeight="1" spans="1:2">
      <c r="A12" s="16" t="s">
        <v>166</v>
      </c>
      <c r="B12" s="17">
        <f>'Conference Quotation'!J21</f>
        <v>137500</v>
      </c>
    </row>
    <row r="13" ht="19.5" customHeight="1" spans="1:2">
      <c r="A13" s="18" t="s">
        <v>167</v>
      </c>
      <c r="B13" s="19">
        <f>'Conference Quotation'!J33</f>
        <v>0</v>
      </c>
    </row>
    <row r="14" ht="19.5" customHeight="1" spans="1:2">
      <c r="A14" s="20" t="s">
        <v>168</v>
      </c>
      <c r="B14" s="21">
        <f>'Conference Quotation'!J50</f>
        <v>85360</v>
      </c>
    </row>
    <row r="15" ht="19.5" customHeight="1" spans="1:2">
      <c r="A15" s="22" t="s">
        <v>169</v>
      </c>
      <c r="B15" s="23">
        <f>'Conference Quotation'!J55</f>
        <v>12000</v>
      </c>
    </row>
    <row r="16" ht="19.5" customHeight="1" spans="1:2">
      <c r="A16" s="24" t="s">
        <v>170</v>
      </c>
      <c r="B16" s="25">
        <f>'Conference Quotation'!J68</f>
        <v>100640</v>
      </c>
    </row>
    <row r="17" ht="19.5" customHeight="1" spans="1:2">
      <c r="A17" s="24" t="s">
        <v>171</v>
      </c>
      <c r="B17" s="25">
        <f>'Conference Quotation'!J76+'Conference Quotation'!J79</f>
        <v>0</v>
      </c>
    </row>
    <row r="18" ht="19.5" customHeight="1" spans="1:2">
      <c r="A18" s="24" t="s">
        <v>172</v>
      </c>
      <c r="B18" s="25">
        <f>'Conference Quotation'!J85</f>
        <v>240</v>
      </c>
    </row>
    <row r="19" ht="19.5" customHeight="1" spans="1:2">
      <c r="A19" s="26" t="s">
        <v>173</v>
      </c>
      <c r="B19" s="25">
        <f>'Conference Quotation'!J86</f>
        <v>9600</v>
      </c>
    </row>
    <row r="20" ht="19.5" customHeight="1" spans="1:2">
      <c r="A20" s="26" t="s">
        <v>174</v>
      </c>
      <c r="B20" s="25">
        <f>'Conference Quotation'!J87</f>
        <v>2250</v>
      </c>
    </row>
    <row r="21" ht="19.5" customHeight="1" spans="1:2">
      <c r="A21" s="26" t="s">
        <v>175</v>
      </c>
      <c r="B21" s="25">
        <f>'Conference Quotation'!J88</f>
        <v>0</v>
      </c>
    </row>
    <row r="22" ht="19.5" customHeight="1" spans="1:2">
      <c r="A22" s="26" t="s">
        <v>176</v>
      </c>
      <c r="B22" s="25">
        <f>'Conference Quotation'!J89</f>
        <v>0</v>
      </c>
    </row>
    <row r="23" ht="19.5" customHeight="1" spans="1:2">
      <c r="A23" s="27" t="s">
        <v>177</v>
      </c>
      <c r="B23" s="25">
        <f>'Conference Quotation'!J93</f>
        <v>10700</v>
      </c>
    </row>
    <row r="24" ht="19.5" customHeight="1" spans="1:2">
      <c r="A24" s="26" t="s">
        <v>178</v>
      </c>
      <c r="B24" s="25">
        <f>'Conference Quotation'!J95</f>
        <v>31283.1</v>
      </c>
    </row>
    <row r="25" ht="19.5" customHeight="1" spans="1:2">
      <c r="A25" s="28" t="s">
        <v>179</v>
      </c>
      <c r="B25" s="29">
        <f>'Conference Quotation'!J94</f>
        <v>17914.5</v>
      </c>
    </row>
    <row r="26" ht="19.5" customHeight="1" spans="1:2">
      <c r="A26" s="30" t="s">
        <v>180</v>
      </c>
      <c r="B26" s="31">
        <f>SUM(B12:B25)</f>
        <v>407487.6</v>
      </c>
    </row>
    <row r="27" ht="19.5" customHeight="1" spans="1:2">
      <c r="A27" s="32" t="s">
        <v>181</v>
      </c>
      <c r="B27" s="33">
        <f>SUM(B15:B25)</f>
        <v>184627.6</v>
      </c>
    </row>
    <row r="28" ht="19.5" customHeight="1" spans="1:2">
      <c r="A28" s="32" t="s">
        <v>182</v>
      </c>
      <c r="B28" s="33">
        <f>B27*6%</f>
        <v>11077.656</v>
      </c>
    </row>
    <row r="29" ht="19.5" customHeight="1" spans="1:2">
      <c r="A29" s="32" t="s">
        <v>183</v>
      </c>
      <c r="B29" s="33">
        <v>0</v>
      </c>
    </row>
    <row r="30" ht="19.5" customHeight="1" spans="1:2">
      <c r="A30" s="34" t="s">
        <v>184</v>
      </c>
      <c r="B30" s="35">
        <f>B27+B28-B29</f>
        <v>195705.256</v>
      </c>
    </row>
  </sheetData>
  <mergeCells count="3">
    <mergeCell ref="A1:B1"/>
    <mergeCell ref="A9:B9"/>
    <mergeCell ref="A10:B1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Conference Quotation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薄荷味的盛夏</cp:lastModifiedBy>
  <dcterms:created xsi:type="dcterms:W3CDTF">1996-10-16T23:33:00Z</dcterms:created>
  <cp:lastPrinted>2019-12-21T05:35:00Z</cp:lastPrinted>
  <dcterms:modified xsi:type="dcterms:W3CDTF">2025-10-16T11:31:33Z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D1612BA700958A961567F068DEB95F1C_43</vt:lpwstr>
  </property>
  <property fmtid="{D5CDD505-2E9C-101B-9397-08002B2CF9AE}" pid="3" name="KSOProductBuildVer">
    <vt:lpwstr>2052-12.1.23141.23141</vt:lpwstr>
  </property>
</Properties>
</file>