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2020年团档\8月份\8.14-16康明斯密云清凉谷团建\"/>
    </mc:Choice>
  </mc:AlternateContent>
  <bookViews>
    <workbookView xWindow="-120" yWindow="-120" windowWidth="20736" windowHeight="11160" tabRatio="657"/>
  </bookViews>
  <sheets>
    <sheet name="京郊团建" sheetId="33" r:id="rId1"/>
    <sheet name="行程" sheetId="35" r:id="rId2"/>
    <sheet name="09推荐线路1" sheetId="31" state="hidden" r:id="rId3"/>
    <sheet name="10推荐线路2" sheetId="32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33" l="1"/>
  <c r="L29" i="33" l="1"/>
  <c r="L24" i="33"/>
  <c r="L30" i="33" l="1"/>
  <c r="L23" i="33" l="1"/>
  <c r="L19" i="33" l="1"/>
  <c r="L20" i="33" l="1"/>
  <c r="L16" i="33"/>
  <c r="L15" i="33"/>
  <c r="L28" i="33"/>
  <c r="L26" i="33"/>
  <c r="L25" i="33"/>
  <c r="L22" i="33"/>
  <c r="L14" i="33"/>
  <c r="L8" i="33"/>
  <c r="L12" i="33" s="1"/>
  <c r="L31" i="33" l="1"/>
  <c r="L17" i="33"/>
  <c r="H49" i="32"/>
  <c r="L44" i="32"/>
  <c r="L43" i="32"/>
  <c r="L42" i="32"/>
  <c r="L41" i="32"/>
  <c r="L40" i="32"/>
  <c r="L45" i="32"/>
  <c r="L36" i="32"/>
  <c r="L37" i="32"/>
  <c r="L38" i="32"/>
  <c r="H35" i="32"/>
  <c r="L35" i="32"/>
  <c r="H34" i="32"/>
  <c r="L34" i="32"/>
  <c r="H31" i="32"/>
  <c r="L31" i="32"/>
  <c r="H30" i="32"/>
  <c r="L30" i="32"/>
  <c r="H29" i="32"/>
  <c r="L29" i="32"/>
  <c r="H26" i="32"/>
  <c r="L26" i="32"/>
  <c r="H25" i="32"/>
  <c r="L25" i="32"/>
  <c r="H24" i="32"/>
  <c r="L24" i="32"/>
  <c r="H23" i="32"/>
  <c r="L23" i="32"/>
  <c r="H22" i="32"/>
  <c r="L22" i="32"/>
  <c r="L27" i="32"/>
  <c r="H16" i="32"/>
  <c r="L16" i="32"/>
  <c r="H12" i="32"/>
  <c r="L12" i="32"/>
  <c r="H8" i="32"/>
  <c r="L8" i="32"/>
  <c r="H49" i="31"/>
  <c r="L44" i="31"/>
  <c r="L43" i="31"/>
  <c r="L42" i="31"/>
  <c r="L41" i="31"/>
  <c r="L40" i="31"/>
  <c r="L45" i="31"/>
  <c r="L37" i="31"/>
  <c r="L36" i="31"/>
  <c r="L38" i="31"/>
  <c r="H35" i="31"/>
  <c r="L35" i="31"/>
  <c r="H34" i="31"/>
  <c r="L34" i="31"/>
  <c r="H31" i="31"/>
  <c r="L31" i="31"/>
  <c r="H30" i="31"/>
  <c r="L30" i="31"/>
  <c r="H29" i="31"/>
  <c r="L29" i="31"/>
  <c r="H26" i="31"/>
  <c r="L26" i="31"/>
  <c r="H25" i="31"/>
  <c r="L25" i="31"/>
  <c r="H24" i="31"/>
  <c r="L24" i="31"/>
  <c r="H23" i="31"/>
  <c r="L23" i="31"/>
  <c r="H22" i="31"/>
  <c r="L22" i="31"/>
  <c r="L27" i="31"/>
  <c r="H16" i="31"/>
  <c r="L16" i="31"/>
  <c r="H12" i="31"/>
  <c r="L12" i="31"/>
  <c r="H8" i="31"/>
  <c r="L8" i="31"/>
  <c r="L20" i="31"/>
  <c r="L32" i="32"/>
  <c r="L32" i="31"/>
  <c r="L46" i="31"/>
  <c r="L20" i="32"/>
  <c r="L46" i="32"/>
  <c r="L47" i="31"/>
  <c r="L47" i="32"/>
  <c r="L48" i="31"/>
  <c r="L49" i="31"/>
  <c r="L48" i="32"/>
  <c r="L49" i="32"/>
  <c r="L32" i="33" l="1"/>
  <c r="L33" i="33"/>
  <c r="L34" i="33" s="1"/>
  <c r="L35" i="33" s="1"/>
</calcChain>
</file>

<file path=xl/sharedStrings.xml><?xml version="1.0" encoding="utf-8"?>
<sst xmlns="http://schemas.openxmlformats.org/spreadsheetml/2006/main" count="456" uniqueCount="164">
  <si>
    <t>09 推荐线路1</t>
  </si>
  <si>
    <t>10 推荐线路2</t>
  </si>
  <si>
    <t>项目1</t>
  </si>
  <si>
    <t>酒店住宿</t>
  </si>
  <si>
    <t>项目2</t>
  </si>
  <si>
    <t>项目3</t>
  </si>
  <si>
    <t>项目4</t>
  </si>
  <si>
    <t>交通</t>
  </si>
  <si>
    <t>项目5</t>
  </si>
  <si>
    <t>税金</t>
  </si>
  <si>
    <t xml:space="preserve"> </t>
  </si>
  <si>
    <t>报价公司：</t>
  </si>
  <si>
    <t xml:space="preserve">  活动名称：</t>
  </si>
  <si>
    <t>公司全称：</t>
  </si>
  <si>
    <t xml:space="preserve">  活动人数：</t>
  </si>
  <si>
    <t>人（最成团低人数）</t>
  </si>
  <si>
    <t>报价时间：</t>
  </si>
  <si>
    <t xml:space="preserve">  活动地点：</t>
  </si>
  <si>
    <t>操 作 人 ：</t>
  </si>
  <si>
    <t>主题（酒店名称）</t>
  </si>
  <si>
    <t>描述</t>
  </si>
  <si>
    <t>单价</t>
  </si>
  <si>
    <t>数量1</t>
  </si>
  <si>
    <t>数量2</t>
  </si>
  <si>
    <t>小计</t>
  </si>
  <si>
    <t>酒店地址</t>
  </si>
  <si>
    <t>元</t>
  </si>
  <si>
    <t>间</t>
  </si>
  <si>
    <t>天</t>
  </si>
  <si>
    <t>是否含早</t>
  </si>
  <si>
    <t>星级标准</t>
  </si>
  <si>
    <t>重点景点距离</t>
  </si>
  <si>
    <t>酒店住宿块费用合计</t>
  </si>
  <si>
    <t>主题（目的地）</t>
  </si>
  <si>
    <t>描述（第几天行程）</t>
  </si>
  <si>
    <t>人</t>
  </si>
  <si>
    <t>次</t>
  </si>
  <si>
    <t>景区游览块费用合计</t>
  </si>
  <si>
    <t>主题</t>
  </si>
  <si>
    <t xml:space="preserve">餐饮
</t>
  </si>
  <si>
    <t>早餐</t>
  </si>
  <si>
    <t>酒店自助</t>
  </si>
  <si>
    <t>元/次</t>
  </si>
  <si>
    <t>中餐</t>
  </si>
  <si>
    <t>晚餐</t>
  </si>
  <si>
    <t>餐饮版块费用合计</t>
  </si>
  <si>
    <t>主题（交通类型）</t>
  </si>
  <si>
    <t>辆</t>
  </si>
  <si>
    <t>交通块费用合计</t>
  </si>
  <si>
    <t>其他</t>
  </si>
  <si>
    <t>旅游意外险</t>
  </si>
  <si>
    <t>保险</t>
  </si>
  <si>
    <t>其它块费用合计</t>
  </si>
  <si>
    <t>说明：以上资源未做任何形式的保留，还请知悉</t>
  </si>
  <si>
    <t>项目1+2+3+4+5费用合计</t>
  </si>
  <si>
    <t>综服及税金</t>
  </si>
  <si>
    <t>项目费用总计</t>
  </si>
  <si>
    <t>按</t>
  </si>
  <si>
    <t>人核算</t>
  </si>
  <si>
    <t>人均</t>
  </si>
  <si>
    <t>景区游览</t>
  </si>
  <si>
    <t>人/次</t>
  </si>
  <si>
    <t>供参考行程信息</t>
  </si>
  <si>
    <t xml:space="preserve"> 康辉集团北京国际会议展览有限公司</t>
    <phoneticPr fontId="1" type="noConversion"/>
  </si>
  <si>
    <t>康辉会展 CMS</t>
    <phoneticPr fontId="1" type="noConversion"/>
  </si>
  <si>
    <t>天</t>
    <phoneticPr fontId="1" type="noConversion"/>
  </si>
  <si>
    <t>矿泉水</t>
    <phoneticPr fontId="1" type="noConversion"/>
  </si>
  <si>
    <t>元</t>
    <phoneticPr fontId="1" type="noConversion"/>
  </si>
  <si>
    <t>综服</t>
    <phoneticPr fontId="1" type="noConversion"/>
  </si>
  <si>
    <t>酒店住宿块费用合计</t>
    <phoneticPr fontId="1" type="noConversion"/>
  </si>
  <si>
    <t xml:space="preserve"> </t>
    <phoneticPr fontId="1" type="noConversion"/>
  </si>
  <si>
    <t>京郊团建</t>
    <phoneticPr fontId="1" type="noConversion"/>
  </si>
  <si>
    <t>人</t>
    <phoneticPr fontId="1" type="noConversion"/>
  </si>
  <si>
    <t>社外桌餐</t>
    <phoneticPr fontId="1" type="noConversion"/>
  </si>
  <si>
    <t>游览门票</t>
    <phoneticPr fontId="1" type="noConversion"/>
  </si>
  <si>
    <t>清凉谷景区</t>
    <phoneticPr fontId="1" type="noConversion"/>
  </si>
  <si>
    <t>旅行社陪全程同</t>
    <phoneticPr fontId="1" type="noConversion"/>
  </si>
  <si>
    <t>劳务费</t>
    <phoneticPr fontId="1" type="noConversion"/>
  </si>
  <si>
    <t>天</t>
    <phoneticPr fontId="1" type="noConversion"/>
  </si>
  <si>
    <t>每人每天1瓶</t>
    <phoneticPr fontId="1" type="noConversion"/>
  </si>
  <si>
    <t>郭海燕 13810995220 / guohaiyan@cct.cn</t>
    <phoneticPr fontId="1" type="noConversion"/>
  </si>
  <si>
    <t>开具旅游费类发票</t>
    <phoneticPr fontId="1" type="noConversion"/>
  </si>
  <si>
    <t>酒店价格包含早餐 8月15日/16日</t>
    <phoneticPr fontId="1" type="noConversion"/>
  </si>
  <si>
    <t>8月14日-16日 3天</t>
    <phoneticPr fontId="1" type="noConversion"/>
  </si>
  <si>
    <t>北京密云</t>
    <phoneticPr fontId="1" type="noConversion"/>
  </si>
  <si>
    <t>摄像</t>
    <phoneticPr fontId="1" type="noConversion"/>
  </si>
  <si>
    <t>摄影板块费用合计</t>
    <phoneticPr fontId="1" type="noConversion"/>
  </si>
  <si>
    <t>次</t>
    <phoneticPr fontId="1" type="noConversion"/>
  </si>
  <si>
    <t>价格包含：门票、高山滑水、玻璃栈道、水晶长城、玻璃天桥</t>
    <phoneticPr fontId="1" type="noConversion"/>
  </si>
  <si>
    <t>项目1+2+3+4+5+6费用合计</t>
    <phoneticPr fontId="1" type="noConversion"/>
  </si>
  <si>
    <t>项目2</t>
    <phoneticPr fontId="1" type="noConversion"/>
  </si>
  <si>
    <t>项目3</t>
    <phoneticPr fontId="1" type="noConversion"/>
  </si>
  <si>
    <t>项目4</t>
    <phoneticPr fontId="1" type="noConversion"/>
  </si>
  <si>
    <t>照相（打包价格）</t>
    <phoneticPr fontId="1" type="noConversion"/>
  </si>
  <si>
    <t>人</t>
    <phoneticPr fontId="1" type="noConversion"/>
  </si>
  <si>
    <t>说明：                                                                                                                          1）酒店的价格为当前价格，确定后需再次向酒店确认价格，并依据酒店的取消原则。                                                            2）餐费为预估金额，以实际用餐费用为准。                                                                          3）目前报价中所有资源暂未预定。</t>
    <phoneticPr fontId="1" type="noConversion"/>
  </si>
  <si>
    <t>青龙峡景区</t>
    <phoneticPr fontId="1" type="noConversion"/>
  </si>
  <si>
    <t>垂钓</t>
    <phoneticPr fontId="1" type="noConversion"/>
  </si>
  <si>
    <t>草亭渔村</t>
    <phoneticPr fontId="1" type="noConversion"/>
  </si>
  <si>
    <t>小象馆（颐堤港店），8.13自行前往照相馆拍照，价格和照片类型客户自叹，旅行社代付</t>
    <phoneticPr fontId="1" type="noConversion"/>
  </si>
  <si>
    <t>康明斯密云活动日程</t>
    <phoneticPr fontId="20" type="noConversion"/>
  </si>
  <si>
    <t>日期</t>
    <phoneticPr fontId="20" type="noConversion"/>
  </si>
  <si>
    <t>时间</t>
    <phoneticPr fontId="20" type="noConversion"/>
  </si>
  <si>
    <t>行程</t>
    <phoneticPr fontId="20" type="noConversion"/>
  </si>
  <si>
    <t>17:00-18:30</t>
    <phoneticPr fontId="20" type="noConversion"/>
  </si>
  <si>
    <t>自驾从康明斯出发前往餐厅</t>
    <phoneticPr fontId="20" type="noConversion"/>
  </si>
  <si>
    <t>18:30-20:00</t>
    <phoneticPr fontId="20" type="noConversion"/>
  </si>
  <si>
    <t>享用晚餐</t>
    <phoneticPr fontId="20" type="noConversion"/>
  </si>
  <si>
    <t>20:00-20:30</t>
    <phoneticPr fontId="20" type="noConversion"/>
  </si>
  <si>
    <t>前往酒店，办理入住</t>
    <phoneticPr fontId="20" type="noConversion"/>
  </si>
  <si>
    <t>08:00-09:00</t>
    <phoneticPr fontId="20" type="noConversion"/>
  </si>
  <si>
    <t>享用早餐</t>
    <phoneticPr fontId="20" type="noConversion"/>
  </si>
  <si>
    <t>09:00-10:00</t>
    <phoneticPr fontId="20" type="noConversion"/>
  </si>
  <si>
    <t>自驾前往清凉谷，垂钓人员自驾自行前往垂钓园</t>
    <phoneticPr fontId="20" type="noConversion"/>
  </si>
  <si>
    <t>10:00-13:00</t>
    <phoneticPr fontId="20" type="noConversion"/>
  </si>
  <si>
    <t>清凉谷游览，玻璃栈道-玻璃天桥-水晶长城-高山滑水</t>
    <phoneticPr fontId="20" type="noConversion"/>
  </si>
  <si>
    <t>13:00-14:00</t>
    <phoneticPr fontId="20" type="noConversion"/>
  </si>
  <si>
    <t>享用午餐，垂钓人员自驾前往餐厅，与大部队会合</t>
    <phoneticPr fontId="20" type="noConversion"/>
  </si>
  <si>
    <t>14:00-15:00</t>
    <phoneticPr fontId="20" type="noConversion"/>
  </si>
  <si>
    <t>自驾返回酒店</t>
    <phoneticPr fontId="20" type="noConversion"/>
  </si>
  <si>
    <t>15:00-18:00</t>
    <phoneticPr fontId="20" type="noConversion"/>
  </si>
  <si>
    <t>酒店内自由活动，泡温泉、健身房、登山</t>
    <phoneticPr fontId="20" type="noConversion"/>
  </si>
  <si>
    <t>18:00-20:00</t>
    <phoneticPr fontId="20" type="noConversion"/>
  </si>
  <si>
    <t>20:00-20:20</t>
    <phoneticPr fontId="20" type="noConversion"/>
  </si>
  <si>
    <t>返回酒店</t>
    <phoneticPr fontId="20" type="noConversion"/>
  </si>
  <si>
    <t>08:30-09:30</t>
    <phoneticPr fontId="20" type="noConversion"/>
  </si>
  <si>
    <t>享用早餐，退房</t>
    <phoneticPr fontId="20" type="noConversion"/>
  </si>
  <si>
    <t>09:30-10:00</t>
    <phoneticPr fontId="20" type="noConversion"/>
  </si>
  <si>
    <t>前往青龙峡</t>
    <phoneticPr fontId="20" type="noConversion"/>
  </si>
  <si>
    <t>10:00-12:00</t>
    <phoneticPr fontId="20" type="noConversion"/>
  </si>
  <si>
    <t>游览青龙峡，攀岩</t>
    <phoneticPr fontId="20" type="noConversion"/>
  </si>
  <si>
    <t>12:00-13:00</t>
    <phoneticPr fontId="20" type="noConversion"/>
  </si>
  <si>
    <t>午餐</t>
    <phoneticPr fontId="20" type="noConversion"/>
  </si>
  <si>
    <t>自驾返程</t>
    <phoneticPr fontId="20" type="noConversion"/>
  </si>
  <si>
    <t>北京密云县西大桥路2号</t>
    <phoneticPr fontId="1" type="noConversion"/>
  </si>
  <si>
    <t>距离清凉谷风41.3公里，黑龙潭26.3公里，青龙峡18.4公里</t>
    <phoneticPr fontId="1" type="noConversion"/>
  </si>
  <si>
    <t xml:space="preserve">北京瑞海姆田园度假村8月14日-16日，28个单间/标间
</t>
    <phoneticPr fontId="1" type="noConversion"/>
  </si>
  <si>
    <t>正餐</t>
    <phoneticPr fontId="1" type="noConversion"/>
  </si>
  <si>
    <t>正餐</t>
    <phoneticPr fontId="1" type="noConversion"/>
  </si>
  <si>
    <t>社外餐厅</t>
    <phoneticPr fontId="1" type="noConversion"/>
  </si>
  <si>
    <t>次</t>
    <phoneticPr fontId="1" type="noConversion"/>
  </si>
  <si>
    <t>8月14-16日 预估餐标，以实际用餐为准</t>
    <phoneticPr fontId="1" type="noConversion"/>
  </si>
  <si>
    <t>KTV</t>
    <phoneticPr fontId="1" type="noConversion"/>
  </si>
  <si>
    <t>次</t>
    <phoneticPr fontId="1" type="noConversion"/>
  </si>
  <si>
    <t>KTV（预估费用，以实际结算为准）</t>
    <phoneticPr fontId="1" type="noConversion"/>
  </si>
  <si>
    <t>别墅</t>
    <phoneticPr fontId="1" type="noConversion"/>
  </si>
  <si>
    <t>含早餐</t>
    <phoneticPr fontId="1" type="noConversion"/>
  </si>
  <si>
    <t>胸前履历照，30人起，不足30人价格另计。我们将为您提供化妆⽤用品，如您是敏敏感肤质，请到店后告知⻔门店店员，如您有⾃自⼰己喜欢的造型产品欢迎带⾄至现场；我们为您备有备⽤的上装以及配饰（如领带、镜框、项链等），但没有下装、鞋⼦子、袜⼦子，我们将为您提供穿搭建议⽂文件；</t>
    <phoneticPr fontId="1" type="noConversion"/>
  </si>
  <si>
    <t>2020.08.03 （报价有效截止到8月6日）</t>
    <phoneticPr fontId="1" type="noConversion"/>
  </si>
  <si>
    <t>矿泉水</t>
    <phoneticPr fontId="1" type="noConversion"/>
  </si>
  <si>
    <t>水果</t>
    <phoneticPr fontId="1" type="noConversion"/>
  </si>
  <si>
    <t>水果</t>
    <phoneticPr fontId="1" type="noConversion"/>
  </si>
  <si>
    <t>应季水果2-3种</t>
    <phoneticPr fontId="1" type="noConversion"/>
  </si>
  <si>
    <t>次</t>
    <phoneticPr fontId="1" type="noConversion"/>
  </si>
  <si>
    <t>元</t>
    <phoneticPr fontId="1" type="noConversion"/>
  </si>
  <si>
    <t>云蒙山、黑龙潭景区</t>
    <phoneticPr fontId="1" type="noConversion"/>
  </si>
  <si>
    <t>斤</t>
    <phoneticPr fontId="1" type="noConversion"/>
  </si>
  <si>
    <t>元/斤</t>
    <phoneticPr fontId="1" type="noConversion"/>
  </si>
  <si>
    <t>垂钓，渔具：20元/套/人，带走15元/斤，堂食30元/斤，报价按照客人自带渔具，带走价格，10人前往，每人20斤预估，以实际费用为准。</t>
    <phoneticPr fontId="1" type="noConversion"/>
  </si>
  <si>
    <t>人</t>
    <phoneticPr fontId="1" type="noConversion"/>
  </si>
  <si>
    <t>元/只</t>
    <phoneticPr fontId="1" type="noConversion"/>
  </si>
  <si>
    <t>价格包含：门票、攀岩，往返缆车</t>
    <phoneticPr fontId="1" type="noConversion"/>
  </si>
  <si>
    <t>价格包含：门票，单程缆车</t>
    <phoneticPr fontId="1" type="noConversion"/>
  </si>
  <si>
    <t>烤全羊（预估费用，以实际花费为准）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</si>
</sst>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m&quot;月&quot;d&quot;日&quot;;@"/>
    <numFmt numFmtId="178" formatCode="\¥#,##0.00_);[Red]\(\¥#,##0.00\)"/>
    <numFmt numFmtId="179" formatCode="\¥#,##0.00;\¥\-#,##0.00"/>
    <numFmt numFmtId="180" formatCode="#,##0_);[Red]\(#,##0\)"/>
    <numFmt numFmtId="181" formatCode="0_);[Red]\(0\)"/>
  </numFmts>
  <fonts count="23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微软雅黑"/>
      <family val="2"/>
    </font>
    <font>
      <b/>
      <sz val="9"/>
      <color indexed="9"/>
      <name val="微软雅黑"/>
      <family val="2"/>
    </font>
    <font>
      <b/>
      <sz val="9"/>
      <color indexed="56"/>
      <name val="微软雅黑"/>
      <family val="2"/>
    </font>
    <font>
      <sz val="9"/>
      <color rgb="FFFF0000"/>
      <name val="微软雅黑"/>
      <family val="2"/>
    </font>
    <font>
      <sz val="9"/>
      <color indexed="8"/>
      <name val="微软雅黑"/>
      <family val="2"/>
    </font>
    <font>
      <sz val="9"/>
      <color theme="1"/>
      <name val="微软雅黑"/>
      <family val="2"/>
    </font>
    <font>
      <sz val="9"/>
      <color indexed="10"/>
      <name val="微软雅黑"/>
      <family val="2"/>
    </font>
    <font>
      <b/>
      <sz val="9"/>
      <color indexed="10"/>
      <name val="微软雅黑"/>
      <family val="2"/>
    </font>
    <font>
      <b/>
      <sz val="18"/>
      <color rgb="FFFF0000"/>
      <name val="微软雅黑"/>
      <family val="2"/>
    </font>
    <font>
      <sz val="16"/>
      <name val="微软雅黑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color rgb="FF00B0F0"/>
      <name val="微软雅黑"/>
      <family val="2"/>
    </font>
    <font>
      <sz val="9"/>
      <color rgb="FF00B0F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/>
    <xf numFmtId="0" fontId="15" fillId="0" borderId="0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3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Alignment="1">
      <alignment horizontal="right" vertical="center" wrapText="1"/>
    </xf>
    <xf numFmtId="0" fontId="3" fillId="4" borderId="4" xfId="7" applyFont="1" applyFill="1" applyBorder="1" applyAlignment="1">
      <alignment horizontal="right" vertical="center" wrapText="1"/>
    </xf>
    <xf numFmtId="0" fontId="3" fillId="3" borderId="0" xfId="7" applyFont="1" applyFill="1" applyBorder="1" applyAlignment="1">
      <alignment vertical="center" wrapText="1"/>
    </xf>
    <xf numFmtId="0" fontId="3" fillId="4" borderId="0" xfId="7" applyFont="1" applyFill="1" applyAlignment="1">
      <alignment vertical="center" wrapText="1"/>
    </xf>
    <xf numFmtId="0" fontId="3" fillId="4" borderId="0" xfId="7" applyFont="1" applyFill="1" applyAlignment="1">
      <alignment horizontal="right" vertical="center"/>
    </xf>
    <xf numFmtId="0" fontId="3" fillId="2" borderId="5" xfId="7" applyFont="1" applyFill="1" applyBorder="1" applyAlignment="1">
      <alignment horizontal="right" vertical="center" wrapText="1"/>
    </xf>
    <xf numFmtId="0" fontId="3" fillId="2" borderId="6" xfId="7" applyFont="1" applyFill="1" applyBorder="1" applyAlignment="1">
      <alignment horizontal="right" vertical="center" wrapText="1"/>
    </xf>
    <xf numFmtId="0" fontId="4" fillId="5" borderId="7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vertical="center" wrapText="1"/>
    </xf>
    <xf numFmtId="0" fontId="3" fillId="3" borderId="13" xfId="4" applyFont="1" applyFill="1" applyBorder="1" applyAlignment="1">
      <alignment vertical="center" wrapText="1"/>
    </xf>
    <xf numFmtId="0" fontId="3" fillId="0" borderId="14" xfId="4" applyFont="1" applyBorder="1" applyAlignment="1">
      <alignment vertical="center" wrapText="1"/>
    </xf>
    <xf numFmtId="178" fontId="3" fillId="3" borderId="14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horizontal="left" vertical="center" wrapText="1"/>
    </xf>
    <xf numFmtId="180" fontId="3" fillId="3" borderId="14" xfId="3" applyNumberFormat="1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left" vertical="center" wrapText="1"/>
    </xf>
    <xf numFmtId="178" fontId="6" fillId="3" borderId="14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78" fontId="8" fillId="3" borderId="14" xfId="3" applyNumberFormat="1" applyFont="1" applyFill="1" applyBorder="1" applyAlignment="1">
      <alignment horizontal="right" vertical="center" wrapText="1"/>
    </xf>
    <xf numFmtId="178" fontId="3" fillId="2" borderId="22" xfId="3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77" fontId="6" fillId="0" borderId="13" xfId="6" applyNumberFormat="1" applyFont="1" applyBorder="1" applyAlignment="1">
      <alignment horizontal="left" vertical="center" wrapText="1"/>
    </xf>
    <xf numFmtId="0" fontId="4" fillId="5" borderId="23" xfId="7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right" vertical="center"/>
    </xf>
    <xf numFmtId="177" fontId="3" fillId="0" borderId="13" xfId="6" applyNumberFormat="1" applyFont="1" applyBorder="1" applyAlignment="1">
      <alignment horizontal="left" vertical="center"/>
    </xf>
    <xf numFmtId="0" fontId="3" fillId="2" borderId="27" xfId="7" applyFont="1" applyFill="1" applyBorder="1" applyAlignment="1">
      <alignment horizontal="center" vertical="center" wrapText="1"/>
    </xf>
    <xf numFmtId="0" fontId="3" fillId="2" borderId="28" xfId="7" applyFont="1" applyFill="1" applyBorder="1" applyAlignment="1">
      <alignment vertical="center" wrapText="1"/>
    </xf>
    <xf numFmtId="0" fontId="9" fillId="2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vertical="center" wrapText="1"/>
    </xf>
    <xf numFmtId="0" fontId="9" fillId="2" borderId="0" xfId="7" applyFont="1" applyFill="1" applyAlignment="1">
      <alignment horizontal="right" vertical="center" wrapText="1"/>
    </xf>
    <xf numFmtId="178" fontId="4" fillId="5" borderId="7" xfId="3" applyNumberFormat="1" applyFont="1" applyFill="1" applyBorder="1" applyAlignment="1">
      <alignment horizontal="center" vertical="center" wrapText="1"/>
    </xf>
    <xf numFmtId="0" fontId="3" fillId="0" borderId="4" xfId="7" applyFont="1" applyBorder="1">
      <alignment vertical="center"/>
    </xf>
    <xf numFmtId="0" fontId="3" fillId="0" borderId="0" xfId="7" applyFont="1" applyBorder="1">
      <alignment vertical="center"/>
    </xf>
    <xf numFmtId="178" fontId="5" fillId="2" borderId="30" xfId="7" applyNumberFormat="1" applyFont="1" applyFill="1" applyBorder="1">
      <alignment vertical="center"/>
    </xf>
    <xf numFmtId="181" fontId="3" fillId="3" borderId="14" xfId="3" applyNumberFormat="1" applyFont="1" applyFill="1" applyBorder="1" applyAlignment="1">
      <alignment vertical="center" wrapText="1"/>
    </xf>
    <xf numFmtId="178" fontId="8" fillId="4" borderId="13" xfId="3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21" xfId="4" applyFont="1" applyFill="1" applyBorder="1" applyAlignment="1">
      <alignment horizontal="left" vertical="center"/>
    </xf>
    <xf numFmtId="181" fontId="6" fillId="3" borderId="14" xfId="7" applyNumberFormat="1" applyFont="1" applyFill="1" applyBorder="1" applyAlignment="1">
      <alignment horizontal="right" vertical="center" wrapText="1"/>
    </xf>
    <xf numFmtId="0" fontId="3" fillId="2" borderId="21" xfId="7" applyFont="1" applyFill="1" applyBorder="1" applyAlignment="1">
      <alignment horizontal="left" vertical="center" wrapText="1"/>
    </xf>
    <xf numFmtId="178" fontId="3" fillId="2" borderId="13" xfId="3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78" fontId="3" fillId="0" borderId="13" xfId="3" applyNumberFormat="1" applyFont="1" applyBorder="1" applyAlignment="1">
      <alignment horizontal="right" vertical="center" wrapText="1"/>
    </xf>
    <xf numFmtId="178" fontId="4" fillId="5" borderId="23" xfId="3" applyNumberFormat="1" applyFont="1" applyFill="1" applyBorder="1" applyAlignment="1">
      <alignment horizontal="center" vertical="center" wrapText="1"/>
    </xf>
    <xf numFmtId="0" fontId="3" fillId="0" borderId="0" xfId="7" applyFont="1">
      <alignment vertical="center"/>
    </xf>
    <xf numFmtId="0" fontId="3" fillId="0" borderId="21" xfId="4" applyFont="1" applyBorder="1" applyAlignment="1">
      <alignment horizontal="left" vertical="center"/>
    </xf>
    <xf numFmtId="0" fontId="3" fillId="0" borderId="21" xfId="7" applyFont="1" applyBorder="1" applyAlignment="1">
      <alignment horizontal="left" vertical="center" wrapText="1"/>
    </xf>
    <xf numFmtId="178" fontId="5" fillId="2" borderId="32" xfId="7" applyNumberFormat="1" applyFont="1" applyFill="1" applyBorder="1">
      <alignment vertical="center"/>
    </xf>
    <xf numFmtId="178" fontId="6" fillId="2" borderId="34" xfId="7" applyNumberFormat="1" applyFont="1" applyFill="1" applyBorder="1" applyAlignment="1">
      <alignment horizontal="center" vertical="center" wrapText="1"/>
    </xf>
    <xf numFmtId="9" fontId="6" fillId="3" borderId="35" xfId="7" applyNumberFormat="1" applyFont="1" applyFill="1" applyBorder="1" applyAlignment="1">
      <alignment vertical="center" wrapText="1"/>
    </xf>
    <xf numFmtId="178" fontId="3" fillId="2" borderId="36" xfId="7" applyNumberFormat="1" applyFont="1" applyFill="1" applyBorder="1" applyAlignment="1">
      <alignment horizontal="center" vertical="center" wrapText="1"/>
    </xf>
    <xf numFmtId="179" fontId="4" fillId="6" borderId="20" xfId="7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right" vertical="center" wrapText="1"/>
    </xf>
    <xf numFmtId="178" fontId="10" fillId="2" borderId="0" xfId="7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2" borderId="12" xfId="7" applyFont="1" applyFill="1" applyBorder="1" applyAlignment="1">
      <alignment horizontal="center" vertical="center" wrapText="1"/>
    </xf>
    <xf numFmtId="178" fontId="5" fillId="2" borderId="37" xfId="7" applyNumberFormat="1" applyFont="1" applyFill="1" applyBorder="1">
      <alignment vertical="center"/>
    </xf>
    <xf numFmtId="0" fontId="3" fillId="2" borderId="43" xfId="7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8" fillId="0" borderId="0" xfId="7" applyFont="1" applyFill="1" applyBorder="1" applyAlignment="1">
      <alignment vertical="center" wrapText="1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4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left" vertical="center" wrapText="1"/>
    </xf>
    <xf numFmtId="180" fontId="16" fillId="0" borderId="14" xfId="3" applyNumberFormat="1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/>
    </xf>
    <xf numFmtId="0" fontId="16" fillId="0" borderId="14" xfId="7" applyFont="1" applyFill="1" applyBorder="1" applyAlignment="1">
      <alignment horizontal="right" vertical="center" wrapText="1"/>
    </xf>
    <xf numFmtId="0" fontId="16" fillId="0" borderId="21" xfId="7" applyFont="1" applyFill="1" applyBorder="1" applyAlignment="1">
      <alignment horizontal="left" vertical="center" wrapText="1"/>
    </xf>
    <xf numFmtId="178" fontId="16" fillId="0" borderId="13" xfId="3" applyNumberFormat="1" applyFont="1" applyFill="1" applyBorder="1" applyAlignment="1">
      <alignment horizontal="right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7" applyFont="1" applyFill="1" applyBorder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4" fillId="5" borderId="38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0" borderId="37" xfId="4" applyFont="1" applyFill="1" applyBorder="1" applyAlignment="1">
      <alignment horizontal="left" vertical="center"/>
    </xf>
    <xf numFmtId="0" fontId="3" fillId="0" borderId="37" xfId="7" applyFont="1" applyFill="1" applyBorder="1" applyAlignment="1">
      <alignment horizontal="right" vertical="center" wrapText="1"/>
    </xf>
    <xf numFmtId="0" fontId="3" fillId="0" borderId="37" xfId="7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center" vertical="center" wrapText="1"/>
    </xf>
    <xf numFmtId="177" fontId="3" fillId="0" borderId="37" xfId="6" applyNumberFormat="1" applyFont="1" applyFill="1" applyBorder="1" applyAlignment="1">
      <alignment horizontal="left" vertical="center"/>
    </xf>
    <xf numFmtId="0" fontId="6" fillId="0" borderId="0" xfId="7" applyFont="1" applyFill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16" fillId="0" borderId="37" xfId="3" applyNumberFormat="1" applyFont="1" applyFill="1" applyBorder="1" applyAlignment="1">
      <alignment horizontal="right" vertical="center" wrapText="1"/>
    </xf>
    <xf numFmtId="0" fontId="3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left" vertical="center"/>
    </xf>
    <xf numFmtId="0" fontId="16" fillId="0" borderId="37" xfId="7" applyFont="1" applyFill="1" applyBorder="1" applyAlignment="1">
      <alignment horizontal="right" vertical="center" wrapText="1"/>
    </xf>
    <xf numFmtId="0" fontId="16" fillId="0" borderId="37" xfId="7" applyFont="1" applyFill="1" applyBorder="1" applyAlignment="1">
      <alignment horizontal="left" vertical="center" wrapText="1"/>
    </xf>
    <xf numFmtId="180" fontId="16" fillId="0" borderId="37" xfId="3" applyNumberFormat="1" applyFont="1" applyFill="1" applyBorder="1" applyAlignment="1">
      <alignment vertical="center" wrapText="1"/>
    </xf>
    <xf numFmtId="178" fontId="6" fillId="2" borderId="45" xfId="7" applyNumberFormat="1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vertical="center" wrapText="1"/>
    </xf>
    <xf numFmtId="9" fontId="6" fillId="3" borderId="37" xfId="7" applyNumberFormat="1" applyFont="1" applyFill="1" applyBorder="1" applyAlignment="1">
      <alignment vertical="center" wrapText="1"/>
    </xf>
    <xf numFmtId="178" fontId="3" fillId="2" borderId="37" xfId="7" applyNumberFormat="1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3" fillId="0" borderId="41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178" fontId="18" fillId="0" borderId="37" xfId="3" applyNumberFormat="1" applyFont="1" applyFill="1" applyBorder="1" applyAlignment="1">
      <alignment horizontal="right" vertical="center" wrapText="1"/>
    </xf>
    <xf numFmtId="178" fontId="18" fillId="0" borderId="37" xfId="3" applyNumberFormat="1" applyFont="1" applyFill="1" applyBorder="1" applyAlignment="1">
      <alignment horizontal="left" vertical="center" wrapText="1"/>
    </xf>
    <xf numFmtId="0" fontId="18" fillId="0" borderId="37" xfId="4" applyFont="1" applyFill="1" applyBorder="1" applyAlignment="1">
      <alignment horizontal="right" vertical="center"/>
    </xf>
    <xf numFmtId="0" fontId="18" fillId="0" borderId="37" xfId="4" applyFont="1" applyFill="1" applyBorder="1" applyAlignment="1">
      <alignment horizontal="left" vertical="center"/>
    </xf>
    <xf numFmtId="0" fontId="18" fillId="0" borderId="37" xfId="7" applyFont="1" applyFill="1" applyBorder="1" applyAlignment="1">
      <alignment horizontal="right" vertical="center" wrapText="1"/>
    </xf>
    <xf numFmtId="0" fontId="18" fillId="0" borderId="37" xfId="7" applyFont="1" applyFill="1" applyBorder="1" applyAlignment="1">
      <alignment horizontal="left" vertical="center" wrapText="1"/>
    </xf>
    <xf numFmtId="14" fontId="17" fillId="0" borderId="13" xfId="0" applyNumberFormat="1" applyFont="1" applyFill="1" applyBorder="1" applyAlignment="1">
      <alignment horizontal="left" vertical="center" wrapText="1"/>
    </xf>
    <xf numFmtId="180" fontId="18" fillId="0" borderId="14" xfId="3" applyNumberFormat="1" applyFont="1" applyFill="1" applyBorder="1" applyAlignment="1">
      <alignment vertical="center" wrapText="1"/>
    </xf>
    <xf numFmtId="0" fontId="18" fillId="0" borderId="21" xfId="4" applyFont="1" applyFill="1" applyBorder="1" applyAlignment="1">
      <alignment horizontal="left" vertical="center"/>
    </xf>
    <xf numFmtId="0" fontId="18" fillId="0" borderId="14" xfId="7" applyFont="1" applyFill="1" applyBorder="1" applyAlignment="1">
      <alignment horizontal="right" vertical="center" wrapText="1"/>
    </xf>
    <xf numFmtId="0" fontId="18" fillId="0" borderId="21" xfId="7" applyFont="1" applyFill="1" applyBorder="1" applyAlignment="1">
      <alignment horizontal="left" vertical="center" wrapText="1"/>
    </xf>
    <xf numFmtId="178" fontId="18" fillId="0" borderId="13" xfId="3" applyNumberFormat="1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center" vertical="center" wrapText="1"/>
    </xf>
    <xf numFmtId="177" fontId="18" fillId="0" borderId="37" xfId="6" applyNumberFormat="1" applyFont="1" applyFill="1" applyBorder="1" applyAlignment="1">
      <alignment horizontal="left" vertical="center" wrapText="1"/>
    </xf>
    <xf numFmtId="180" fontId="18" fillId="0" borderId="37" xfId="3" applyNumberFormat="1" applyFont="1" applyFill="1" applyBorder="1" applyAlignment="1">
      <alignment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7" xfId="0" applyFont="1" applyBorder="1">
      <alignment vertical="center"/>
    </xf>
    <xf numFmtId="20" fontId="22" fillId="0" borderId="37" xfId="0" applyNumberFormat="1" applyFont="1" applyBorder="1" applyAlignment="1">
      <alignment horizontal="center" vertical="center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4" fillId="5" borderId="10" xfId="7" applyFont="1" applyFill="1" applyBorder="1" applyAlignment="1">
      <alignment horizontal="center" vertical="center" wrapText="1"/>
    </xf>
    <xf numFmtId="0" fontId="4" fillId="5" borderId="11" xfId="7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4" xfId="7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3" fillId="0" borderId="38" xfId="7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right" vertical="center"/>
    </xf>
    <xf numFmtId="0" fontId="5" fillId="2" borderId="22" xfId="7" applyFont="1" applyFill="1" applyBorder="1" applyAlignment="1">
      <alignment horizontal="right" vertical="center"/>
    </xf>
    <xf numFmtId="0" fontId="5" fillId="2" borderId="21" xfId="7" applyFont="1" applyFill="1" applyBorder="1" applyAlignment="1">
      <alignment horizontal="right" vertical="center"/>
    </xf>
    <xf numFmtId="0" fontId="3" fillId="0" borderId="12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5" fillId="2" borderId="37" xfId="7" applyFont="1" applyFill="1" applyBorder="1" applyAlignment="1">
      <alignment horizontal="right" vertical="center"/>
    </xf>
    <xf numFmtId="0" fontId="4" fillId="5" borderId="40" xfId="7" applyFont="1" applyFill="1" applyBorder="1" applyAlignment="1">
      <alignment horizontal="center" vertical="center" wrapText="1"/>
    </xf>
    <xf numFmtId="0" fontId="4" fillId="5" borderId="39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6" xfId="7" applyFont="1" applyFill="1" applyBorder="1" applyAlignment="1">
      <alignment horizontal="center" vertical="center" wrapText="1"/>
    </xf>
    <xf numFmtId="0" fontId="4" fillId="5" borderId="40" xfId="7" applyFont="1" applyFill="1" applyBorder="1" applyAlignment="1">
      <alignment horizontal="center" vertical="center"/>
    </xf>
    <xf numFmtId="0" fontId="4" fillId="5" borderId="39" xfId="7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42" xfId="7" applyFont="1" applyFill="1" applyBorder="1" applyAlignment="1">
      <alignment horizontal="center" vertical="center" wrapText="1"/>
    </xf>
    <xf numFmtId="0" fontId="4" fillId="5" borderId="47" xfId="7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left" vertical="center" wrapText="1"/>
    </xf>
    <xf numFmtId="0" fontId="6" fillId="2" borderId="15" xfId="7" applyFont="1" applyFill="1" applyBorder="1" applyAlignment="1">
      <alignment horizontal="left" vertical="center" wrapText="1"/>
    </xf>
    <xf numFmtId="0" fontId="6" fillId="2" borderId="4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19" xfId="7" applyFont="1" applyFill="1" applyBorder="1" applyAlignment="1">
      <alignment horizontal="left" vertical="center" wrapText="1"/>
    </xf>
    <xf numFmtId="0" fontId="6" fillId="2" borderId="1" xfId="7" applyFont="1" applyFill="1" applyBorder="1" applyAlignment="1">
      <alignment horizontal="left" vertical="center" wrapText="1"/>
    </xf>
    <xf numFmtId="0" fontId="6" fillId="2" borderId="20" xfId="7" applyFont="1" applyFill="1" applyBorder="1" applyAlignment="1">
      <alignment horizontal="left" vertical="center" wrapText="1"/>
    </xf>
    <xf numFmtId="0" fontId="5" fillId="2" borderId="2" xfId="7" applyFont="1" applyFill="1" applyBorder="1" applyAlignment="1">
      <alignment horizontal="right" vertical="center"/>
    </xf>
    <xf numFmtId="0" fontId="5" fillId="2" borderId="3" xfId="7" applyFont="1" applyFill="1" applyBorder="1" applyAlignment="1">
      <alignment horizontal="right" vertical="center"/>
    </xf>
    <xf numFmtId="0" fontId="5" fillId="2" borderId="24" xfId="7" applyFont="1" applyFill="1" applyBorder="1" applyAlignment="1">
      <alignment horizontal="right" vertical="center"/>
    </xf>
    <xf numFmtId="0" fontId="5" fillId="2" borderId="31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 vertical="center" wrapText="1"/>
    </xf>
    <xf numFmtId="0" fontId="3" fillId="2" borderId="44" xfId="7" applyFont="1" applyFill="1" applyBorder="1" applyAlignment="1">
      <alignment horizontal="right" vertical="center" wrapText="1"/>
    </xf>
    <xf numFmtId="0" fontId="4" fillId="6" borderId="19" xfId="7" applyFont="1" applyFill="1" applyBorder="1" applyAlignment="1">
      <alignment horizontal="right" vertical="center" wrapText="1"/>
    </xf>
    <xf numFmtId="0" fontId="4" fillId="6" borderId="1" xfId="7" applyFont="1" applyFill="1" applyBorder="1" applyAlignment="1">
      <alignment horizontal="right" vertical="center" wrapText="1"/>
    </xf>
    <xf numFmtId="0" fontId="4" fillId="6" borderId="20" xfId="7" applyFont="1" applyFill="1" applyBorder="1" applyAlignment="1">
      <alignment horizontal="right" vertical="center" wrapText="1"/>
    </xf>
    <xf numFmtId="0" fontId="6" fillId="2" borderId="12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8" xfId="7" applyFont="1" applyFill="1" applyBorder="1" applyAlignment="1">
      <alignment horizontal="center" vertical="center" wrapText="1"/>
    </xf>
    <xf numFmtId="177" fontId="6" fillId="3" borderId="0" xfId="7" applyNumberFormat="1" applyFont="1" applyFill="1" applyAlignment="1">
      <alignment horizontal="left" vertical="top"/>
    </xf>
    <xf numFmtId="177" fontId="6" fillId="3" borderId="17" xfId="7" applyNumberFormat="1" applyFont="1" applyFill="1" applyBorder="1" applyAlignment="1">
      <alignment horizontal="left" vertical="top"/>
    </xf>
    <xf numFmtId="0" fontId="3" fillId="2" borderId="6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6" fillId="3" borderId="29" xfId="7" applyFont="1" applyFill="1" applyBorder="1" applyAlignment="1">
      <alignment horizontal="left" vertical="center" wrapText="1"/>
    </xf>
    <xf numFmtId="57" fontId="12" fillId="2" borderId="4" xfId="3" applyNumberFormat="1" applyFont="1" applyFill="1" applyBorder="1" applyAlignment="1">
      <alignment horizontal="center" vertical="center" wrapText="1"/>
    </xf>
    <xf numFmtId="57" fontId="12" fillId="2" borderId="0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4" fillId="5" borderId="8" xfId="7" applyFont="1" applyFill="1" applyBorder="1" applyAlignment="1">
      <alignment horizontal="center" vertical="center" wrapText="1"/>
    </xf>
    <xf numFmtId="0" fontId="4" fillId="5" borderId="9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left" vertical="center" wrapText="1"/>
    </xf>
    <xf numFmtId="0" fontId="3" fillId="2" borderId="2" xfId="7" applyFont="1" applyFill="1" applyBorder="1" applyAlignment="1">
      <alignment vertical="center" wrapText="1"/>
    </xf>
    <xf numFmtId="0" fontId="3" fillId="2" borderId="3" xfId="7" applyFont="1" applyFill="1" applyBorder="1" applyAlignment="1">
      <alignment vertical="center" wrapText="1"/>
    </xf>
    <xf numFmtId="0" fontId="6" fillId="3" borderId="3" xfId="7" applyFont="1" applyFill="1" applyBorder="1" applyAlignment="1">
      <alignment horizontal="left" vertical="center"/>
    </xf>
    <xf numFmtId="0" fontId="6" fillId="3" borderId="15" xfId="7" applyFont="1" applyFill="1" applyBorder="1" applyAlignment="1">
      <alignment horizontal="left" vertical="center"/>
    </xf>
    <xf numFmtId="0" fontId="3" fillId="2" borderId="0" xfId="7" applyFont="1" applyFill="1" applyBorder="1" applyAlignment="1">
      <alignment horizontal="left" vertical="center" wrapText="1"/>
    </xf>
    <xf numFmtId="0" fontId="3" fillId="0" borderId="48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horizontal="center" vertical="center" wrapText="1"/>
    </xf>
    <xf numFmtId="178" fontId="8" fillId="0" borderId="37" xfId="3" applyNumberFormat="1" applyFont="1" applyFill="1" applyBorder="1" applyAlignment="1">
      <alignment horizontal="right" vertical="center" wrapText="1"/>
    </xf>
    <xf numFmtId="180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2" borderId="13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horizontal="right" vertical="center"/>
    </xf>
    <xf numFmtId="0" fontId="4" fillId="5" borderId="42" xfId="7" applyFont="1" applyFill="1" applyBorder="1" applyAlignment="1">
      <alignment horizontal="center" vertical="center"/>
    </xf>
    <xf numFmtId="0" fontId="4" fillId="5" borderId="47" xfId="7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22" fillId="0" borderId="41" xfId="0" applyNumberFormat="1" applyFont="1" applyBorder="1" applyAlignment="1">
      <alignment horizontal="center" vertical="center"/>
    </xf>
    <xf numFmtId="14" fontId="22" fillId="0" borderId="46" xfId="0" applyNumberFormat="1" applyFont="1" applyBorder="1" applyAlignment="1">
      <alignment horizontal="center" vertical="center"/>
    </xf>
    <xf numFmtId="14" fontId="22" fillId="0" borderId="38" xfId="0" applyNumberFormat="1" applyFont="1" applyBorder="1" applyAlignment="1">
      <alignment horizontal="center" vertical="center"/>
    </xf>
    <xf numFmtId="178" fontId="8" fillId="4" borderId="12" xfId="3" applyNumberFormat="1" applyFont="1" applyFill="1" applyBorder="1" applyAlignment="1">
      <alignment horizontal="right" vertical="center" wrapText="1"/>
    </xf>
    <xf numFmtId="178" fontId="8" fillId="4" borderId="16" xfId="3" applyNumberFormat="1" applyFont="1" applyFill="1" applyBorder="1" applyAlignment="1">
      <alignment horizontal="right" vertical="center" wrapText="1"/>
    </xf>
    <xf numFmtId="178" fontId="8" fillId="4" borderId="18" xfId="3" applyNumberFormat="1" applyFont="1" applyFill="1" applyBorder="1" applyAlignment="1">
      <alignment horizontal="right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0" fontId="6" fillId="2" borderId="15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right" vertical="center" wrapText="1"/>
    </xf>
    <xf numFmtId="181" fontId="3" fillId="3" borderId="4" xfId="3" applyNumberFormat="1" applyFont="1" applyFill="1" applyBorder="1" applyAlignment="1">
      <alignment horizontal="right" vertical="center" wrapText="1"/>
    </xf>
    <xf numFmtId="181" fontId="3" fillId="3" borderId="19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horizontal="left" vertical="center" wrapText="1"/>
    </xf>
    <xf numFmtId="178" fontId="3" fillId="2" borderId="17" xfId="3" applyNumberFormat="1" applyFont="1" applyFill="1" applyBorder="1" applyAlignment="1">
      <alignment horizontal="left" vertical="center" wrapText="1"/>
    </xf>
    <xf numFmtId="178" fontId="3" fillId="2" borderId="20" xfId="3" applyNumberFormat="1" applyFont="1" applyFill="1" applyBorder="1" applyAlignment="1">
      <alignment horizontal="left" vertical="center" wrapText="1"/>
    </xf>
    <xf numFmtId="180" fontId="3" fillId="3" borderId="2" xfId="3" applyNumberFormat="1" applyFont="1" applyFill="1" applyBorder="1" applyAlignment="1">
      <alignment horizontal="right" vertical="center" wrapText="1"/>
    </xf>
    <xf numFmtId="180" fontId="3" fillId="3" borderId="4" xfId="3" applyNumberFormat="1" applyFont="1" applyFill="1" applyBorder="1" applyAlignment="1">
      <alignment horizontal="right" vertical="center" wrapText="1"/>
    </xf>
    <xf numFmtId="180" fontId="3" fillId="3" borderId="19" xfId="3" applyNumberFormat="1" applyFont="1" applyFill="1" applyBorder="1" applyAlignment="1">
      <alignment horizontal="right" vertical="center" wrapText="1"/>
    </xf>
    <xf numFmtId="178" fontId="3" fillId="3" borderId="2" xfId="3" applyNumberFormat="1" applyFont="1" applyFill="1" applyBorder="1" applyAlignment="1">
      <alignment horizontal="right" vertical="center" wrapText="1"/>
    </xf>
    <xf numFmtId="178" fontId="3" fillId="3" borderId="4" xfId="3" applyNumberFormat="1" applyFont="1" applyFill="1" applyBorder="1" applyAlignment="1">
      <alignment horizontal="right" vertical="center" wrapText="1"/>
    </xf>
    <xf numFmtId="178" fontId="3" fillId="3" borderId="19" xfId="3" applyNumberFormat="1" applyFont="1" applyFill="1" applyBorder="1" applyAlignment="1">
      <alignment horizontal="right" vertical="center" wrapText="1"/>
    </xf>
    <xf numFmtId="0" fontId="3" fillId="2" borderId="25" xfId="7" applyFont="1" applyFill="1" applyBorder="1" applyAlignment="1">
      <alignment horizontal="right" vertical="center" wrapText="1"/>
    </xf>
    <xf numFmtId="0" fontId="3" fillId="2" borderId="26" xfId="7" applyFont="1" applyFill="1" applyBorder="1" applyAlignment="1">
      <alignment horizontal="right" vertical="center" wrapText="1"/>
    </xf>
    <xf numFmtId="0" fontId="3" fillId="2" borderId="33" xfId="7" applyFont="1" applyFill="1" applyBorder="1" applyAlignment="1">
      <alignment horizontal="right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left" vertical="top" wrapText="1"/>
    </xf>
    <xf numFmtId="0" fontId="6" fillId="2" borderId="16" xfId="7" applyFont="1" applyFill="1" applyBorder="1" applyAlignment="1">
      <alignment horizontal="left" vertical="top" wrapText="1"/>
    </xf>
    <xf numFmtId="0" fontId="6" fillId="2" borderId="18" xfId="7" applyFont="1" applyFill="1" applyBorder="1" applyAlignment="1">
      <alignment horizontal="left" vertical="top" wrapText="1"/>
    </xf>
    <xf numFmtId="0" fontId="5" fillId="2" borderId="5" xfId="7" applyFont="1" applyFill="1" applyBorder="1" applyAlignment="1">
      <alignment horizontal="right" vertical="center"/>
    </xf>
    <xf numFmtId="0" fontId="5" fillId="2" borderId="6" xfId="7" applyFont="1" applyFill="1" applyBorder="1" applyAlignment="1">
      <alignment horizontal="right" vertical="center"/>
    </xf>
    <xf numFmtId="0" fontId="5" fillId="2" borderId="29" xfId="7" applyFont="1" applyFill="1" applyBorder="1" applyAlignment="1">
      <alignment horizontal="right" vertical="center"/>
    </xf>
    <xf numFmtId="0" fontId="4" fillId="5" borderId="8" xfId="7" applyFont="1" applyFill="1" applyBorder="1" applyAlignment="1">
      <alignment horizontal="center" vertical="center"/>
    </xf>
    <xf numFmtId="0" fontId="4" fillId="5" borderId="9" xfId="7" applyFont="1" applyFill="1" applyBorder="1" applyAlignment="1">
      <alignment horizontal="center" vertical="center"/>
    </xf>
    <xf numFmtId="177" fontId="3" fillId="3" borderId="0" xfId="7" applyNumberFormat="1" applyFont="1" applyFill="1" applyAlignment="1">
      <alignment horizontal="left" vertical="top"/>
    </xf>
    <xf numFmtId="177" fontId="3" fillId="3" borderId="17" xfId="7" applyNumberFormat="1" applyFont="1" applyFill="1" applyBorder="1" applyAlignment="1">
      <alignment horizontal="left" vertical="top"/>
    </xf>
    <xf numFmtId="0" fontId="3" fillId="3" borderId="6" xfId="7" applyFont="1" applyFill="1" applyBorder="1" applyAlignment="1">
      <alignment horizontal="left" vertical="center" wrapText="1"/>
    </xf>
    <xf numFmtId="0" fontId="3" fillId="3" borderId="29" xfId="7" applyFont="1" applyFill="1" applyBorder="1" applyAlignment="1">
      <alignment horizontal="left" vertical="center" wrapText="1"/>
    </xf>
    <xf numFmtId="57" fontId="3" fillId="2" borderId="4" xfId="3" applyNumberFormat="1" applyFont="1" applyFill="1" applyBorder="1" applyAlignment="1">
      <alignment horizontal="center" vertical="center" wrapText="1"/>
    </xf>
    <xf numFmtId="57" fontId="3" fillId="2" borderId="0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3" fillId="3" borderId="3" xfId="7" applyFont="1" applyFill="1" applyBorder="1" applyAlignment="1">
      <alignment horizontal="left" vertical="center"/>
    </xf>
    <xf numFmtId="0" fontId="3" fillId="3" borderId="15" xfId="7" applyFont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 wrapText="1"/>
    </xf>
    <xf numFmtId="0" fontId="3" fillId="3" borderId="0" xfId="7" applyFont="1" applyFill="1" applyAlignment="1">
      <alignment horizontal="left" vertical="center" wrapText="1"/>
    </xf>
    <xf numFmtId="0" fontId="3" fillId="3" borderId="17" xfId="7" applyFont="1" applyFill="1" applyBorder="1" applyAlignment="1">
      <alignment horizontal="left" vertical="center" wrapText="1"/>
    </xf>
    <xf numFmtId="0" fontId="3" fillId="0" borderId="16" xfId="7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left" vertical="center" wrapText="1"/>
    </xf>
    <xf numFmtId="178" fontId="18" fillId="0" borderId="37" xfId="3" applyNumberFormat="1" applyFont="1" applyFill="1" applyBorder="1" applyAlignment="1">
      <alignment vertical="center" wrapText="1"/>
    </xf>
    <xf numFmtId="178" fontId="16" fillId="0" borderId="37" xfId="3" applyNumberFormat="1" applyFont="1" applyFill="1" applyBorder="1" applyAlignment="1">
      <alignment vertical="center" wrapText="1"/>
    </xf>
  </cellXfs>
  <cellStyles count="8">
    <cellStyle name="0,0_x000d__x000a_NA_x000d__x000a_" xfId="2"/>
    <cellStyle name="Normal_Sheet1" xfId="3"/>
    <cellStyle name="常规" xfId="0" builtinId="0"/>
    <cellStyle name="常规 2" xfId="4"/>
    <cellStyle name="常规 3" xfId="5"/>
    <cellStyle name="常规_Sheet1" xfId="6"/>
    <cellStyle name="常规_Sheet1_1" xfId="7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1"/>
  <sheetViews>
    <sheetView tabSelected="1" topLeftCell="A4" zoomScale="90" zoomScaleNormal="90" workbookViewId="0">
      <selection activeCell="E26" sqref="E26"/>
    </sheetView>
  </sheetViews>
  <sheetFormatPr defaultColWidth="8.59765625" defaultRowHeight="15.6" x14ac:dyDescent="0.25"/>
  <cols>
    <col min="1" max="1" width="9.59765625" style="67" customWidth="1"/>
    <col min="2" max="2" width="4.09765625" style="67" customWidth="1"/>
    <col min="3" max="3" width="15.09765625" style="67" customWidth="1"/>
    <col min="4" max="4" width="15.8984375" style="67" bestFit="1" customWidth="1"/>
    <col min="5" max="5" width="57.296875" style="67" bestFit="1" customWidth="1"/>
    <col min="6" max="6" width="11.59765625" style="67" customWidth="1"/>
    <col min="7" max="7" width="5" style="67" customWidth="1"/>
    <col min="8" max="11" width="5.3984375" style="67" customWidth="1"/>
    <col min="12" max="12" width="21.59765625" style="67" customWidth="1"/>
    <col min="13" max="13" width="27" style="67" customWidth="1"/>
    <col min="14" max="15" width="8.59765625" style="67"/>
    <col min="16" max="16" width="13.59765625" style="68" customWidth="1"/>
    <col min="17" max="16384" width="8.59765625" style="67"/>
  </cols>
  <sheetData>
    <row r="1" spans="1:13" ht="29.25" customHeight="1" x14ac:dyDescent="0.2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3" x14ac:dyDescent="0.25">
      <c r="A2" s="214" t="s">
        <v>10</v>
      </c>
      <c r="B2" s="215"/>
      <c r="C2" s="215"/>
      <c r="D2" s="215"/>
      <c r="E2" s="215"/>
      <c r="F2" s="3" t="s">
        <v>11</v>
      </c>
      <c r="G2" s="216" t="s">
        <v>64</v>
      </c>
      <c r="H2" s="216"/>
      <c r="I2" s="216"/>
      <c r="J2" s="216"/>
      <c r="K2" s="216"/>
      <c r="L2" s="217"/>
    </row>
    <row r="3" spans="1:13" ht="15.6" customHeight="1" x14ac:dyDescent="0.25">
      <c r="A3" s="4" t="s">
        <v>12</v>
      </c>
      <c r="B3" s="218" t="s">
        <v>71</v>
      </c>
      <c r="C3" s="218"/>
      <c r="D3" s="218"/>
      <c r="E3" s="218"/>
      <c r="F3" s="5" t="s">
        <v>13</v>
      </c>
      <c r="G3" s="216" t="s">
        <v>63</v>
      </c>
      <c r="H3" s="216"/>
      <c r="I3" s="216"/>
      <c r="J3" s="216"/>
      <c r="K3" s="216"/>
      <c r="L3" s="217"/>
    </row>
    <row r="4" spans="1:13" x14ac:dyDescent="0.25">
      <c r="A4" s="6" t="s">
        <v>14</v>
      </c>
      <c r="B4" s="73">
        <v>30</v>
      </c>
      <c r="C4" s="8" t="s">
        <v>72</v>
      </c>
      <c r="D4" s="8"/>
      <c r="E4" s="8"/>
      <c r="F4" s="9" t="s">
        <v>16</v>
      </c>
      <c r="G4" s="202" t="s">
        <v>148</v>
      </c>
      <c r="H4" s="202"/>
      <c r="I4" s="202"/>
      <c r="J4" s="202"/>
      <c r="K4" s="202"/>
      <c r="L4" s="203"/>
    </row>
    <row r="5" spans="1:13" x14ac:dyDescent="0.25">
      <c r="A5" s="10" t="s">
        <v>17</v>
      </c>
      <c r="B5" s="204" t="s">
        <v>84</v>
      </c>
      <c r="C5" s="204"/>
      <c r="D5" s="204"/>
      <c r="E5" s="204"/>
      <c r="F5" s="11" t="s">
        <v>18</v>
      </c>
      <c r="G5" s="205" t="s">
        <v>80</v>
      </c>
      <c r="H5" s="205"/>
      <c r="I5" s="205"/>
      <c r="J5" s="205"/>
      <c r="K5" s="205"/>
      <c r="L5" s="206"/>
    </row>
    <row r="6" spans="1:13" ht="22.5" customHeight="1" x14ac:dyDescent="0.25">
      <c r="A6" s="207"/>
      <c r="B6" s="208"/>
      <c r="C6" s="209"/>
      <c r="D6" s="209"/>
      <c r="E6" s="209"/>
      <c r="F6" s="209"/>
      <c r="G6" s="209"/>
      <c r="H6" s="209"/>
      <c r="I6" s="209"/>
      <c r="J6" s="209"/>
      <c r="K6" s="209"/>
      <c r="L6" s="210"/>
    </row>
    <row r="7" spans="1:13" ht="22.5" customHeight="1" x14ac:dyDescent="0.25">
      <c r="A7" s="12" t="s">
        <v>2</v>
      </c>
      <c r="B7" s="211" t="s">
        <v>19</v>
      </c>
      <c r="C7" s="212"/>
      <c r="D7" s="211" t="s">
        <v>20</v>
      </c>
      <c r="E7" s="212"/>
      <c r="F7" s="152" t="s">
        <v>21</v>
      </c>
      <c r="G7" s="153"/>
      <c r="H7" s="152" t="s">
        <v>22</v>
      </c>
      <c r="I7" s="153"/>
      <c r="J7" s="152" t="s">
        <v>23</v>
      </c>
      <c r="K7" s="153"/>
      <c r="L7" s="43" t="s">
        <v>24</v>
      </c>
    </row>
    <row r="8" spans="1:13" x14ac:dyDescent="0.25">
      <c r="A8" s="169" t="s">
        <v>3</v>
      </c>
      <c r="B8" s="225">
        <v>1</v>
      </c>
      <c r="C8" s="164" t="s">
        <v>136</v>
      </c>
      <c r="D8" s="74" t="s">
        <v>25</v>
      </c>
      <c r="E8" s="75" t="s">
        <v>134</v>
      </c>
      <c r="F8" s="227">
        <v>330</v>
      </c>
      <c r="G8" s="224" t="s">
        <v>26</v>
      </c>
      <c r="H8" s="223">
        <v>30</v>
      </c>
      <c r="I8" s="226" t="s">
        <v>27</v>
      </c>
      <c r="J8" s="223">
        <v>2</v>
      </c>
      <c r="K8" s="224" t="s">
        <v>28</v>
      </c>
      <c r="L8" s="222">
        <f>F8*H8*J8</f>
        <v>19800</v>
      </c>
      <c r="M8" s="156"/>
    </row>
    <row r="9" spans="1:13" x14ac:dyDescent="0.25">
      <c r="A9" s="170"/>
      <c r="B9" s="225"/>
      <c r="C9" s="165"/>
      <c r="D9" s="74" t="s">
        <v>29</v>
      </c>
      <c r="E9" s="75" t="s">
        <v>146</v>
      </c>
      <c r="F9" s="227"/>
      <c r="G9" s="224"/>
      <c r="H9" s="223"/>
      <c r="I9" s="226"/>
      <c r="J9" s="223"/>
      <c r="K9" s="224"/>
      <c r="L9" s="222"/>
      <c r="M9" s="156"/>
    </row>
    <row r="10" spans="1:13" x14ac:dyDescent="0.25">
      <c r="A10" s="170"/>
      <c r="B10" s="225"/>
      <c r="C10" s="165"/>
      <c r="D10" s="74" t="s">
        <v>30</v>
      </c>
      <c r="E10" s="75" t="s">
        <v>145</v>
      </c>
      <c r="F10" s="227"/>
      <c r="G10" s="224"/>
      <c r="H10" s="223"/>
      <c r="I10" s="226"/>
      <c r="J10" s="223"/>
      <c r="K10" s="224"/>
      <c r="L10" s="222"/>
      <c r="M10" s="156"/>
    </row>
    <row r="11" spans="1:13" x14ac:dyDescent="0.25">
      <c r="A11" s="170"/>
      <c r="B11" s="225"/>
      <c r="C11" s="165"/>
      <c r="D11" s="76" t="s">
        <v>31</v>
      </c>
      <c r="E11" s="77" t="s">
        <v>135</v>
      </c>
      <c r="F11" s="227"/>
      <c r="G11" s="224"/>
      <c r="H11" s="223"/>
      <c r="I11" s="226"/>
      <c r="J11" s="223"/>
      <c r="K11" s="224"/>
      <c r="L11" s="222"/>
      <c r="M11" s="156"/>
    </row>
    <row r="12" spans="1:13" ht="16.2" thickBot="1" x14ac:dyDescent="0.3">
      <c r="A12" s="161" t="s">
        <v>69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3"/>
      <c r="L12" s="70">
        <f>SUM(L8:L11)</f>
        <v>19800</v>
      </c>
    </row>
    <row r="13" spans="1:13" x14ac:dyDescent="0.25">
      <c r="A13" s="22" t="s">
        <v>90</v>
      </c>
      <c r="B13" s="228" t="s">
        <v>38</v>
      </c>
      <c r="C13" s="229"/>
      <c r="D13" s="228" t="s">
        <v>34</v>
      </c>
      <c r="E13" s="229"/>
      <c r="F13" s="152" t="s">
        <v>21</v>
      </c>
      <c r="G13" s="153"/>
      <c r="H13" s="152" t="s">
        <v>22</v>
      </c>
      <c r="I13" s="153"/>
      <c r="J13" s="152" t="s">
        <v>23</v>
      </c>
      <c r="K13" s="153"/>
      <c r="L13" s="43" t="s">
        <v>24</v>
      </c>
    </row>
    <row r="14" spans="1:13" ht="14.25" customHeight="1" x14ac:dyDescent="0.25">
      <c r="A14" s="154" t="s">
        <v>39</v>
      </c>
      <c r="B14" s="23">
        <v>1</v>
      </c>
      <c r="C14" s="78" t="s">
        <v>40</v>
      </c>
      <c r="D14" s="78" t="s">
        <v>41</v>
      </c>
      <c r="E14" s="79" t="s">
        <v>82</v>
      </c>
      <c r="F14" s="149">
        <v>0</v>
      </c>
      <c r="G14" s="148" t="s">
        <v>42</v>
      </c>
      <c r="H14" s="80">
        <v>0</v>
      </c>
      <c r="I14" s="81" t="s">
        <v>35</v>
      </c>
      <c r="J14" s="82">
        <v>2</v>
      </c>
      <c r="K14" s="83" t="s">
        <v>36</v>
      </c>
      <c r="L14" s="84">
        <f>F14*H14*J14</f>
        <v>0</v>
      </c>
      <c r="M14" s="54"/>
    </row>
    <row r="15" spans="1:13" x14ac:dyDescent="0.25">
      <c r="A15" s="155"/>
      <c r="B15" s="23">
        <v>2</v>
      </c>
      <c r="C15" s="78" t="s">
        <v>137</v>
      </c>
      <c r="D15" s="142" t="s">
        <v>73</v>
      </c>
      <c r="E15" s="132" t="s">
        <v>141</v>
      </c>
      <c r="F15" s="126">
        <v>200</v>
      </c>
      <c r="G15" s="297" t="s">
        <v>42</v>
      </c>
      <c r="H15" s="133">
        <v>30</v>
      </c>
      <c r="I15" s="134" t="s">
        <v>35</v>
      </c>
      <c r="J15" s="135">
        <v>4</v>
      </c>
      <c r="K15" s="136" t="s">
        <v>36</v>
      </c>
      <c r="L15" s="137">
        <f>F15*H15*J15</f>
        <v>24000</v>
      </c>
      <c r="M15" s="54"/>
    </row>
    <row r="16" spans="1:13" x14ac:dyDescent="0.25">
      <c r="A16" s="155"/>
      <c r="B16" s="23">
        <v>3</v>
      </c>
      <c r="C16" s="78" t="s">
        <v>138</v>
      </c>
      <c r="D16" s="78" t="s">
        <v>139</v>
      </c>
      <c r="E16" s="79" t="s">
        <v>163</v>
      </c>
      <c r="F16" s="108">
        <v>2580</v>
      </c>
      <c r="G16" s="298" t="s">
        <v>160</v>
      </c>
      <c r="H16" s="80">
        <v>1</v>
      </c>
      <c r="I16" s="81" t="s">
        <v>140</v>
      </c>
      <c r="J16" s="82">
        <v>1</v>
      </c>
      <c r="K16" s="83" t="s">
        <v>36</v>
      </c>
      <c r="L16" s="84">
        <f>F16*H16*J16</f>
        <v>2580</v>
      </c>
      <c r="M16" s="54"/>
    </row>
    <row r="17" spans="1:16" ht="16.2" thickBot="1" x14ac:dyDescent="0.3">
      <c r="A17" s="166" t="s">
        <v>45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70">
        <f>SUM(L14:L16)</f>
        <v>26580</v>
      </c>
      <c r="M17" s="121"/>
    </row>
    <row r="18" spans="1:16" s="93" customFormat="1" x14ac:dyDescent="0.25">
      <c r="A18" s="95" t="s">
        <v>91</v>
      </c>
      <c r="B18" s="231" t="s">
        <v>38</v>
      </c>
      <c r="C18" s="232"/>
      <c r="D18" s="175" t="s">
        <v>20</v>
      </c>
      <c r="E18" s="176"/>
      <c r="F18" s="177" t="s">
        <v>21</v>
      </c>
      <c r="G18" s="178"/>
      <c r="H18" s="177" t="s">
        <v>22</v>
      </c>
      <c r="I18" s="178"/>
      <c r="J18" s="177" t="s">
        <v>23</v>
      </c>
      <c r="K18" s="178"/>
      <c r="L18" s="56" t="s">
        <v>24</v>
      </c>
      <c r="M18" s="91"/>
      <c r="P18" s="94"/>
    </row>
    <row r="19" spans="1:16" s="88" customFormat="1" ht="66" x14ac:dyDescent="0.25">
      <c r="A19" s="120" t="s">
        <v>85</v>
      </c>
      <c r="B19" s="119">
        <v>1</v>
      </c>
      <c r="C19" s="92" t="s">
        <v>93</v>
      </c>
      <c r="D19" s="138" t="s">
        <v>99</v>
      </c>
      <c r="E19" s="138" t="s">
        <v>147</v>
      </c>
      <c r="F19" s="126">
        <v>400</v>
      </c>
      <c r="G19" s="127" t="s">
        <v>26</v>
      </c>
      <c r="H19" s="128">
        <v>30</v>
      </c>
      <c r="I19" s="129" t="s">
        <v>94</v>
      </c>
      <c r="J19" s="130">
        <v>1</v>
      </c>
      <c r="K19" s="129" t="s">
        <v>87</v>
      </c>
      <c r="L19" s="126">
        <f>F19*H19*J19</f>
        <v>12000</v>
      </c>
      <c r="M19" s="103"/>
      <c r="P19" s="89"/>
    </row>
    <row r="20" spans="1:16" ht="16.2" thickBot="1" x14ac:dyDescent="0.3">
      <c r="A20" s="189" t="s">
        <v>86</v>
      </c>
      <c r="B20" s="190"/>
      <c r="C20" s="190"/>
      <c r="D20" s="190"/>
      <c r="E20" s="190"/>
      <c r="F20" s="190"/>
      <c r="G20" s="190"/>
      <c r="H20" s="190"/>
      <c r="I20" s="190"/>
      <c r="J20" s="190"/>
      <c r="K20" s="230"/>
      <c r="L20" s="60">
        <f>SUM(L19:L19)</f>
        <v>12000</v>
      </c>
    </row>
    <row r="21" spans="1:16" s="93" customFormat="1" x14ac:dyDescent="0.25">
      <c r="A21" s="95" t="s">
        <v>92</v>
      </c>
      <c r="B21" s="171" t="s">
        <v>38</v>
      </c>
      <c r="C21" s="172"/>
      <c r="D21" s="173" t="s">
        <v>20</v>
      </c>
      <c r="E21" s="174"/>
      <c r="F21" s="167" t="s">
        <v>21</v>
      </c>
      <c r="G21" s="168"/>
      <c r="H21" s="167" t="s">
        <v>22</v>
      </c>
      <c r="I21" s="168"/>
      <c r="J21" s="167" t="s">
        <v>23</v>
      </c>
      <c r="K21" s="168"/>
      <c r="L21" s="56" t="s">
        <v>24</v>
      </c>
      <c r="M21" s="91"/>
      <c r="P21" s="94"/>
    </row>
    <row r="22" spans="1:16" s="88" customFormat="1" x14ac:dyDescent="0.25">
      <c r="A22" s="219" t="s">
        <v>49</v>
      </c>
      <c r="B22" s="85">
        <v>1</v>
      </c>
      <c r="C22" s="90" t="s">
        <v>50</v>
      </c>
      <c r="D22" s="90" t="s">
        <v>51</v>
      </c>
      <c r="E22" s="92" t="s">
        <v>83</v>
      </c>
      <c r="F22" s="96">
        <v>20</v>
      </c>
      <c r="G22" s="97" t="s">
        <v>26</v>
      </c>
      <c r="H22" s="109">
        <v>30</v>
      </c>
      <c r="I22" s="98" t="s">
        <v>35</v>
      </c>
      <c r="J22" s="99">
        <v>1</v>
      </c>
      <c r="K22" s="100" t="s">
        <v>36</v>
      </c>
      <c r="L22" s="96">
        <f t="shared" ref="L22:L29" si="0">F22*H22*J22</f>
        <v>600</v>
      </c>
      <c r="M22" s="103"/>
      <c r="P22" s="89"/>
    </row>
    <row r="23" spans="1:16" s="88" customFormat="1" x14ac:dyDescent="0.25">
      <c r="A23" s="220"/>
      <c r="B23" s="159">
        <v>2</v>
      </c>
      <c r="C23" s="157" t="s">
        <v>74</v>
      </c>
      <c r="D23" s="86" t="s">
        <v>75</v>
      </c>
      <c r="E23" s="87" t="s">
        <v>88</v>
      </c>
      <c r="F23" s="122">
        <v>250</v>
      </c>
      <c r="G23" s="123" t="s">
        <v>26</v>
      </c>
      <c r="H23" s="110">
        <v>30</v>
      </c>
      <c r="I23" s="111" t="s">
        <v>35</v>
      </c>
      <c r="J23" s="112">
        <v>1</v>
      </c>
      <c r="K23" s="113" t="s">
        <v>36</v>
      </c>
      <c r="L23" s="108">
        <f t="shared" si="0"/>
        <v>7500</v>
      </c>
      <c r="M23" s="103"/>
      <c r="P23" s="89"/>
    </row>
    <row r="24" spans="1:16" s="88" customFormat="1" x14ac:dyDescent="0.25">
      <c r="A24" s="220"/>
      <c r="B24" s="294"/>
      <c r="C24" s="295"/>
      <c r="D24" s="101" t="s">
        <v>155</v>
      </c>
      <c r="E24" s="296" t="s">
        <v>162</v>
      </c>
      <c r="F24" s="149">
        <v>240</v>
      </c>
      <c r="G24" s="147" t="s">
        <v>26</v>
      </c>
      <c r="H24" s="110">
        <v>30</v>
      </c>
      <c r="I24" s="111" t="s">
        <v>35</v>
      </c>
      <c r="J24" s="112">
        <v>1</v>
      </c>
      <c r="K24" s="113" t="s">
        <v>36</v>
      </c>
      <c r="L24" s="108">
        <f t="shared" ref="L24" si="1">F24*H24*J24</f>
        <v>7200</v>
      </c>
      <c r="M24" s="103"/>
      <c r="P24" s="89"/>
    </row>
    <row r="25" spans="1:16" s="105" customFormat="1" x14ac:dyDescent="0.25">
      <c r="A25" s="220"/>
      <c r="B25" s="160"/>
      <c r="C25" s="158"/>
      <c r="D25" s="124" t="s">
        <v>96</v>
      </c>
      <c r="E25" s="125" t="s">
        <v>161</v>
      </c>
      <c r="F25" s="126">
        <v>184</v>
      </c>
      <c r="G25" s="127" t="s">
        <v>26</v>
      </c>
      <c r="H25" s="128">
        <v>30</v>
      </c>
      <c r="I25" s="129" t="s">
        <v>35</v>
      </c>
      <c r="J25" s="130">
        <v>1</v>
      </c>
      <c r="K25" s="131" t="s">
        <v>36</v>
      </c>
      <c r="L25" s="126">
        <f t="shared" si="0"/>
        <v>5520</v>
      </c>
      <c r="M25" s="104"/>
      <c r="P25" s="106"/>
    </row>
    <row r="26" spans="1:16" s="105" customFormat="1" x14ac:dyDescent="0.25">
      <c r="A26" s="220"/>
      <c r="B26" s="151">
        <v>3</v>
      </c>
      <c r="C26" s="150" t="s">
        <v>76</v>
      </c>
      <c r="D26" s="86" t="s">
        <v>77</v>
      </c>
      <c r="E26" s="86"/>
      <c r="F26" s="96">
        <v>500</v>
      </c>
      <c r="G26" s="97" t="s">
        <v>26</v>
      </c>
      <c r="H26" s="110">
        <v>1</v>
      </c>
      <c r="I26" s="111" t="s">
        <v>35</v>
      </c>
      <c r="J26" s="112">
        <v>3</v>
      </c>
      <c r="K26" s="113" t="s">
        <v>78</v>
      </c>
      <c r="L26" s="108">
        <f t="shared" si="0"/>
        <v>1500</v>
      </c>
      <c r="M26" s="107"/>
      <c r="P26" s="106"/>
    </row>
    <row r="27" spans="1:16" s="105" customFormat="1" x14ac:dyDescent="0.25">
      <c r="A27" s="220"/>
      <c r="B27" s="151">
        <v>4</v>
      </c>
      <c r="C27" s="150" t="s">
        <v>150</v>
      </c>
      <c r="D27" s="101" t="s">
        <v>151</v>
      </c>
      <c r="E27" s="296" t="s">
        <v>152</v>
      </c>
      <c r="F27" s="149">
        <v>1000</v>
      </c>
      <c r="G27" s="147" t="s">
        <v>154</v>
      </c>
      <c r="H27" s="110">
        <v>1</v>
      </c>
      <c r="I27" s="111" t="s">
        <v>140</v>
      </c>
      <c r="J27" s="112">
        <v>1</v>
      </c>
      <c r="K27" s="113" t="s">
        <v>153</v>
      </c>
      <c r="L27" s="108">
        <f t="shared" si="0"/>
        <v>1000</v>
      </c>
      <c r="M27" s="107"/>
      <c r="P27" s="106"/>
    </row>
    <row r="28" spans="1:16" ht="22.5" customHeight="1" x14ac:dyDescent="0.25">
      <c r="A28" s="220"/>
      <c r="B28" s="151">
        <v>5</v>
      </c>
      <c r="C28" s="101" t="s">
        <v>66</v>
      </c>
      <c r="D28" s="101" t="s">
        <v>149</v>
      </c>
      <c r="E28" s="102" t="s">
        <v>79</v>
      </c>
      <c r="F28" s="96">
        <v>2</v>
      </c>
      <c r="G28" s="97" t="s">
        <v>67</v>
      </c>
      <c r="H28" s="114">
        <v>30</v>
      </c>
      <c r="I28" s="111" t="s">
        <v>35</v>
      </c>
      <c r="J28" s="112">
        <v>3</v>
      </c>
      <c r="K28" s="113" t="s">
        <v>65</v>
      </c>
      <c r="L28" s="108">
        <f t="shared" si="0"/>
        <v>180</v>
      </c>
    </row>
    <row r="29" spans="1:16" ht="22.5" customHeight="1" x14ac:dyDescent="0.25">
      <c r="A29" s="220"/>
      <c r="B29" s="151">
        <v>6</v>
      </c>
      <c r="C29" s="101" t="s">
        <v>142</v>
      </c>
      <c r="D29" s="101" t="s">
        <v>142</v>
      </c>
      <c r="E29" s="102" t="s">
        <v>144</v>
      </c>
      <c r="F29" s="149">
        <v>5000</v>
      </c>
      <c r="G29" s="147" t="s">
        <v>67</v>
      </c>
      <c r="H29" s="114">
        <v>1</v>
      </c>
      <c r="I29" s="111" t="s">
        <v>143</v>
      </c>
      <c r="J29" s="112">
        <v>1</v>
      </c>
      <c r="K29" s="113" t="s">
        <v>140</v>
      </c>
      <c r="L29" s="108">
        <f t="shared" si="0"/>
        <v>5000</v>
      </c>
    </row>
    <row r="30" spans="1:16" ht="33" customHeight="1" x14ac:dyDescent="0.25">
      <c r="A30" s="221"/>
      <c r="B30" s="151">
        <v>7</v>
      </c>
      <c r="C30" s="101" t="s">
        <v>97</v>
      </c>
      <c r="D30" s="139" t="s">
        <v>98</v>
      </c>
      <c r="E30" s="140" t="s">
        <v>158</v>
      </c>
      <c r="F30" s="126">
        <v>15</v>
      </c>
      <c r="G30" s="127" t="s">
        <v>157</v>
      </c>
      <c r="H30" s="141">
        <v>10</v>
      </c>
      <c r="I30" s="129" t="s">
        <v>159</v>
      </c>
      <c r="J30" s="130">
        <v>20</v>
      </c>
      <c r="K30" s="131" t="s">
        <v>156</v>
      </c>
      <c r="L30" s="126">
        <f t="shared" ref="L30" si="2">F30*H30*J30</f>
        <v>3000</v>
      </c>
    </row>
    <row r="31" spans="1:16" ht="35.1" customHeight="1" thickBot="1" x14ac:dyDescent="0.3">
      <c r="A31" s="189" t="s">
        <v>52</v>
      </c>
      <c r="B31" s="190"/>
      <c r="C31" s="190"/>
      <c r="D31" s="190"/>
      <c r="E31" s="190"/>
      <c r="F31" s="191"/>
      <c r="G31" s="191"/>
      <c r="H31" s="191"/>
      <c r="I31" s="191"/>
      <c r="J31" s="191"/>
      <c r="K31" s="192"/>
      <c r="L31" s="60">
        <f>SUM(L22:L30)</f>
        <v>31500</v>
      </c>
      <c r="P31" s="67"/>
    </row>
    <row r="32" spans="1:16" ht="35.1" customHeight="1" x14ac:dyDescent="0.25">
      <c r="A32" s="180" t="s">
        <v>95</v>
      </c>
      <c r="B32" s="181"/>
      <c r="C32" s="181"/>
      <c r="D32" s="182"/>
      <c r="E32" s="199"/>
      <c r="F32" s="193" t="s">
        <v>89</v>
      </c>
      <c r="G32" s="194"/>
      <c r="H32" s="194"/>
      <c r="I32" s="194"/>
      <c r="J32" s="194"/>
      <c r="K32" s="195"/>
      <c r="L32" s="115">
        <f>L12+L17+L20+L31</f>
        <v>89880</v>
      </c>
      <c r="P32" s="67"/>
    </row>
    <row r="33" spans="1:16" ht="35.1" customHeight="1" x14ac:dyDescent="0.25">
      <c r="A33" s="183"/>
      <c r="B33" s="184"/>
      <c r="C33" s="184"/>
      <c r="D33" s="185"/>
      <c r="E33" s="200"/>
      <c r="F33" s="69" t="s">
        <v>68</v>
      </c>
      <c r="G33" s="116"/>
      <c r="H33" s="116"/>
      <c r="I33" s="116"/>
      <c r="J33" s="116"/>
      <c r="K33" s="117">
        <v>0.1</v>
      </c>
      <c r="L33" s="118">
        <f>L32*K33</f>
        <v>8988</v>
      </c>
      <c r="M33" s="103"/>
      <c r="P33" s="67"/>
    </row>
    <row r="34" spans="1:16" ht="35.1" customHeight="1" x14ac:dyDescent="0.25">
      <c r="A34" s="183"/>
      <c r="B34" s="184"/>
      <c r="C34" s="184"/>
      <c r="D34" s="185"/>
      <c r="E34" s="200"/>
      <c r="F34" s="71" t="s">
        <v>9</v>
      </c>
      <c r="G34" s="179" t="s">
        <v>81</v>
      </c>
      <c r="H34" s="179"/>
      <c r="I34" s="179"/>
      <c r="J34" s="179"/>
      <c r="K34" s="117"/>
      <c r="L34" s="118">
        <f>(L32+L33)*K34</f>
        <v>0</v>
      </c>
      <c r="P34" s="67"/>
    </row>
    <row r="35" spans="1:16" ht="24.9" customHeight="1" x14ac:dyDescent="0.25">
      <c r="A35" s="186"/>
      <c r="B35" s="187"/>
      <c r="C35" s="187"/>
      <c r="D35" s="188"/>
      <c r="E35" s="201"/>
      <c r="F35" s="196" t="s">
        <v>56</v>
      </c>
      <c r="G35" s="197"/>
      <c r="H35" s="197"/>
      <c r="I35" s="197"/>
      <c r="J35" s="197"/>
      <c r="K35" s="198"/>
      <c r="L35" s="64">
        <f>SUM(L32:L34)</f>
        <v>98868</v>
      </c>
      <c r="P35" s="67"/>
    </row>
    <row r="36" spans="1:16" ht="24.9" customHeight="1" x14ac:dyDescent="0.25">
      <c r="A36" s="40"/>
      <c r="B36" s="40"/>
      <c r="C36" s="40"/>
      <c r="D36" s="40"/>
      <c r="E36" s="40"/>
      <c r="F36" s="41"/>
      <c r="G36" s="42"/>
      <c r="H36" s="42"/>
      <c r="I36" s="41"/>
      <c r="J36" s="41"/>
      <c r="K36" s="65"/>
      <c r="L36" s="66"/>
    </row>
    <row r="41" spans="1:16" x14ac:dyDescent="0.25">
      <c r="L41" s="72" t="s">
        <v>70</v>
      </c>
    </row>
  </sheetData>
  <mergeCells count="53">
    <mergeCell ref="L8:L11"/>
    <mergeCell ref="J8:J11"/>
    <mergeCell ref="K8:K11"/>
    <mergeCell ref="J13:K13"/>
    <mergeCell ref="B8:B11"/>
    <mergeCell ref="I8:I11"/>
    <mergeCell ref="F8:F11"/>
    <mergeCell ref="G8:G11"/>
    <mergeCell ref="H8:H11"/>
    <mergeCell ref="B13:C13"/>
    <mergeCell ref="D13:E13"/>
    <mergeCell ref="F13:G13"/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H7:I7"/>
    <mergeCell ref="J7:K7"/>
    <mergeCell ref="F7:G7"/>
    <mergeCell ref="F18:G18"/>
    <mergeCell ref="H18:I18"/>
    <mergeCell ref="J18:K18"/>
    <mergeCell ref="G34:J34"/>
    <mergeCell ref="A32:D35"/>
    <mergeCell ref="A31:K31"/>
    <mergeCell ref="F32:K32"/>
    <mergeCell ref="F35:K35"/>
    <mergeCell ref="E32:E35"/>
    <mergeCell ref="A22:A30"/>
    <mergeCell ref="F21:G21"/>
    <mergeCell ref="A20:K20"/>
    <mergeCell ref="B18:C18"/>
    <mergeCell ref="H13:I13"/>
    <mergeCell ref="A14:A16"/>
    <mergeCell ref="M8:M11"/>
    <mergeCell ref="A12:K12"/>
    <mergeCell ref="C8:C11"/>
    <mergeCell ref="A17:K17"/>
    <mergeCell ref="B23:B25"/>
    <mergeCell ref="C23:C25"/>
    <mergeCell ref="H21:I21"/>
    <mergeCell ref="J21:K21"/>
    <mergeCell ref="A8:A11"/>
    <mergeCell ref="B21:C21"/>
    <mergeCell ref="D21:E21"/>
    <mergeCell ref="D18:E18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5" sqref="C5"/>
    </sheetView>
  </sheetViews>
  <sheetFormatPr defaultRowHeight="15.6" x14ac:dyDescent="0.25"/>
  <cols>
    <col min="1" max="1" width="12.09765625" customWidth="1"/>
    <col min="2" max="2" width="14.5" customWidth="1"/>
    <col min="3" max="3" width="47.296875" customWidth="1"/>
  </cols>
  <sheetData>
    <row r="1" spans="1:3" ht="25.05" customHeight="1" x14ac:dyDescent="0.25">
      <c r="A1" s="233" t="s">
        <v>100</v>
      </c>
      <c r="B1" s="233"/>
      <c r="C1" s="233"/>
    </row>
    <row r="2" spans="1:3" ht="25.05" customHeight="1" x14ac:dyDescent="0.25">
      <c r="A2" s="143" t="s">
        <v>101</v>
      </c>
      <c r="B2" s="143" t="s">
        <v>102</v>
      </c>
      <c r="C2" s="143" t="s">
        <v>103</v>
      </c>
    </row>
    <row r="3" spans="1:3" ht="25.05" customHeight="1" x14ac:dyDescent="0.25">
      <c r="A3" s="234">
        <v>44057</v>
      </c>
      <c r="B3" s="144" t="s">
        <v>104</v>
      </c>
      <c r="C3" s="145" t="s">
        <v>105</v>
      </c>
    </row>
    <row r="4" spans="1:3" ht="25.05" customHeight="1" x14ac:dyDescent="0.25">
      <c r="A4" s="235"/>
      <c r="B4" s="144" t="s">
        <v>106</v>
      </c>
      <c r="C4" s="145" t="s">
        <v>107</v>
      </c>
    </row>
    <row r="5" spans="1:3" ht="25.05" customHeight="1" x14ac:dyDescent="0.25">
      <c r="A5" s="236"/>
      <c r="B5" s="144" t="s">
        <v>108</v>
      </c>
      <c r="C5" s="145" t="s">
        <v>109</v>
      </c>
    </row>
    <row r="6" spans="1:3" ht="25.05" customHeight="1" x14ac:dyDescent="0.25">
      <c r="A6" s="234">
        <v>44058</v>
      </c>
      <c r="B6" s="144" t="s">
        <v>110</v>
      </c>
      <c r="C6" s="145" t="s">
        <v>111</v>
      </c>
    </row>
    <row r="7" spans="1:3" ht="25.05" customHeight="1" x14ac:dyDescent="0.25">
      <c r="A7" s="235"/>
      <c r="B7" s="144" t="s">
        <v>112</v>
      </c>
      <c r="C7" s="145" t="s">
        <v>113</v>
      </c>
    </row>
    <row r="8" spans="1:3" ht="25.05" customHeight="1" x14ac:dyDescent="0.25">
      <c r="A8" s="235"/>
      <c r="B8" s="144" t="s">
        <v>114</v>
      </c>
      <c r="C8" s="145" t="s">
        <v>115</v>
      </c>
    </row>
    <row r="9" spans="1:3" ht="25.05" customHeight="1" x14ac:dyDescent="0.25">
      <c r="A9" s="235"/>
      <c r="B9" s="144" t="s">
        <v>116</v>
      </c>
      <c r="C9" s="145" t="s">
        <v>117</v>
      </c>
    </row>
    <row r="10" spans="1:3" ht="25.05" customHeight="1" x14ac:dyDescent="0.25">
      <c r="A10" s="235"/>
      <c r="B10" s="144" t="s">
        <v>118</v>
      </c>
      <c r="C10" s="145" t="s">
        <v>119</v>
      </c>
    </row>
    <row r="11" spans="1:3" ht="25.05" customHeight="1" x14ac:dyDescent="0.25">
      <c r="A11" s="235"/>
      <c r="B11" s="144" t="s">
        <v>120</v>
      </c>
      <c r="C11" s="145" t="s">
        <v>121</v>
      </c>
    </row>
    <row r="12" spans="1:3" ht="25.05" customHeight="1" x14ac:dyDescent="0.25">
      <c r="A12" s="235"/>
      <c r="B12" s="144" t="s">
        <v>122</v>
      </c>
      <c r="C12" s="145" t="s">
        <v>107</v>
      </c>
    </row>
    <row r="13" spans="1:3" ht="25.05" customHeight="1" x14ac:dyDescent="0.25">
      <c r="A13" s="236"/>
      <c r="B13" s="144" t="s">
        <v>123</v>
      </c>
      <c r="C13" s="145" t="s">
        <v>124</v>
      </c>
    </row>
    <row r="14" spans="1:3" ht="25.05" customHeight="1" x14ac:dyDescent="0.25">
      <c r="A14" s="234">
        <v>44059</v>
      </c>
      <c r="B14" s="144" t="s">
        <v>125</v>
      </c>
      <c r="C14" s="145" t="s">
        <v>126</v>
      </c>
    </row>
    <row r="15" spans="1:3" ht="25.05" customHeight="1" x14ac:dyDescent="0.25">
      <c r="A15" s="235"/>
      <c r="B15" s="144" t="s">
        <v>127</v>
      </c>
      <c r="C15" s="145" t="s">
        <v>128</v>
      </c>
    </row>
    <row r="16" spans="1:3" ht="25.05" customHeight="1" x14ac:dyDescent="0.25">
      <c r="A16" s="235"/>
      <c r="B16" s="144" t="s">
        <v>129</v>
      </c>
      <c r="C16" s="145" t="s">
        <v>130</v>
      </c>
    </row>
    <row r="17" spans="1:3" ht="25.05" customHeight="1" x14ac:dyDescent="0.25">
      <c r="A17" s="235"/>
      <c r="B17" s="144" t="s">
        <v>131</v>
      </c>
      <c r="C17" s="145" t="s">
        <v>132</v>
      </c>
    </row>
    <row r="18" spans="1:3" ht="25.05" customHeight="1" x14ac:dyDescent="0.25">
      <c r="A18" s="236"/>
      <c r="B18" s="146">
        <v>0.54166666666666663</v>
      </c>
      <c r="C18" s="145" t="s">
        <v>133</v>
      </c>
    </row>
  </sheetData>
  <mergeCells count="4">
    <mergeCell ref="A1:C1"/>
    <mergeCell ref="A3:A5"/>
    <mergeCell ref="A6:A13"/>
    <mergeCell ref="A14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3" ht="13.2" x14ac:dyDescent="0.25">
      <c r="A2" s="214" t="s">
        <v>10</v>
      </c>
      <c r="B2" s="215"/>
      <c r="C2" s="215"/>
      <c r="D2" s="215"/>
      <c r="E2" s="215"/>
      <c r="F2" s="3" t="s">
        <v>11</v>
      </c>
      <c r="G2" s="289"/>
      <c r="H2" s="289"/>
      <c r="I2" s="289"/>
      <c r="J2" s="289"/>
      <c r="K2" s="289"/>
      <c r="L2" s="290"/>
    </row>
    <row r="3" spans="1:13" ht="15.6" customHeight="1" x14ac:dyDescent="0.25">
      <c r="A3" s="4" t="s">
        <v>12</v>
      </c>
      <c r="B3" s="291"/>
      <c r="C3" s="291"/>
      <c r="D3" s="291"/>
      <c r="E3" s="291"/>
      <c r="F3" s="5" t="s">
        <v>13</v>
      </c>
      <c r="G3" s="292"/>
      <c r="H3" s="292"/>
      <c r="I3" s="292"/>
      <c r="J3" s="292"/>
      <c r="K3" s="292"/>
      <c r="L3" s="293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80"/>
      <c r="H4" s="280"/>
      <c r="I4" s="280"/>
      <c r="J4" s="280"/>
      <c r="K4" s="280"/>
      <c r="L4" s="281"/>
    </row>
    <row r="5" spans="1:13" ht="13.2" x14ac:dyDescent="0.25">
      <c r="A5" s="10" t="s">
        <v>17</v>
      </c>
      <c r="B5" s="204"/>
      <c r="C5" s="204"/>
      <c r="D5" s="204"/>
      <c r="E5" s="204"/>
      <c r="F5" s="11" t="s">
        <v>18</v>
      </c>
      <c r="G5" s="282"/>
      <c r="H5" s="282"/>
      <c r="I5" s="282"/>
      <c r="J5" s="282"/>
      <c r="K5" s="282"/>
      <c r="L5" s="283"/>
    </row>
    <row r="6" spans="1:13" ht="22.5" customHeight="1" x14ac:dyDescent="0.25">
      <c r="A6" s="284"/>
      <c r="B6" s="285"/>
      <c r="C6" s="286"/>
      <c r="D6" s="286"/>
      <c r="E6" s="286"/>
      <c r="F6" s="286"/>
      <c r="G6" s="286"/>
      <c r="H6" s="286"/>
      <c r="I6" s="286"/>
      <c r="J6" s="286"/>
      <c r="K6" s="286"/>
      <c r="L6" s="287"/>
    </row>
    <row r="7" spans="1:13" ht="22.5" customHeight="1" x14ac:dyDescent="0.25">
      <c r="A7" s="12" t="s">
        <v>2</v>
      </c>
      <c r="B7" s="211" t="s">
        <v>19</v>
      </c>
      <c r="C7" s="212"/>
      <c r="D7" s="211" t="s">
        <v>20</v>
      </c>
      <c r="E7" s="212"/>
      <c r="F7" s="152" t="s">
        <v>21</v>
      </c>
      <c r="G7" s="153"/>
      <c r="H7" s="152" t="s">
        <v>22</v>
      </c>
      <c r="I7" s="153"/>
      <c r="J7" s="152" t="s">
        <v>23</v>
      </c>
      <c r="K7" s="153"/>
      <c r="L7" s="43" t="s">
        <v>24</v>
      </c>
    </row>
    <row r="8" spans="1:13" ht="13.2" x14ac:dyDescent="0.25">
      <c r="A8" s="169" t="s">
        <v>3</v>
      </c>
      <c r="B8" s="225">
        <v>1</v>
      </c>
      <c r="C8" s="266"/>
      <c r="D8" s="15" t="s">
        <v>25</v>
      </c>
      <c r="E8" s="16"/>
      <c r="F8" s="258"/>
      <c r="G8" s="252" t="s">
        <v>26</v>
      </c>
      <c r="H8" s="255">
        <f>B4/2</f>
        <v>0</v>
      </c>
      <c r="I8" s="252" t="s">
        <v>27</v>
      </c>
      <c r="J8" s="249"/>
      <c r="K8" s="252" t="s">
        <v>28</v>
      </c>
      <c r="L8" s="237">
        <f>F8*H8*J8</f>
        <v>0</v>
      </c>
      <c r="M8" s="44"/>
    </row>
    <row r="9" spans="1:13" ht="13.2" x14ac:dyDescent="0.25">
      <c r="A9" s="170"/>
      <c r="B9" s="225"/>
      <c r="C9" s="267"/>
      <c r="D9" s="15" t="s">
        <v>29</v>
      </c>
      <c r="E9" s="16"/>
      <c r="F9" s="259"/>
      <c r="G9" s="253"/>
      <c r="H9" s="256"/>
      <c r="I9" s="253"/>
      <c r="J9" s="250"/>
      <c r="K9" s="253"/>
      <c r="L9" s="238"/>
      <c r="M9" s="45"/>
    </row>
    <row r="10" spans="1:13" ht="13.2" x14ac:dyDescent="0.25">
      <c r="A10" s="170"/>
      <c r="B10" s="225"/>
      <c r="C10" s="267"/>
      <c r="D10" s="15" t="s">
        <v>30</v>
      </c>
      <c r="E10" s="16"/>
      <c r="F10" s="259"/>
      <c r="G10" s="253"/>
      <c r="H10" s="256"/>
      <c r="I10" s="253"/>
      <c r="J10" s="250"/>
      <c r="K10" s="253"/>
      <c r="L10" s="238"/>
      <c r="M10" s="45"/>
    </row>
    <row r="11" spans="1:13" ht="13.2" x14ac:dyDescent="0.25">
      <c r="A11" s="170"/>
      <c r="B11" s="225"/>
      <c r="C11" s="268"/>
      <c r="D11" s="15" t="s">
        <v>31</v>
      </c>
      <c r="E11" s="16"/>
      <c r="F11" s="260"/>
      <c r="G11" s="254"/>
      <c r="H11" s="257"/>
      <c r="I11" s="254"/>
      <c r="J11" s="251"/>
      <c r="K11" s="254"/>
      <c r="L11" s="239"/>
      <c r="M11" s="45"/>
    </row>
    <row r="12" spans="1:13" ht="13.2" x14ac:dyDescent="0.25">
      <c r="A12" s="170"/>
      <c r="B12" s="225">
        <v>2</v>
      </c>
      <c r="C12" s="266"/>
      <c r="D12" s="15" t="s">
        <v>25</v>
      </c>
      <c r="E12" s="17"/>
      <c r="F12" s="258"/>
      <c r="G12" s="252" t="s">
        <v>26</v>
      </c>
      <c r="H12" s="255">
        <f>B4/2</f>
        <v>0</v>
      </c>
      <c r="I12" s="252" t="s">
        <v>27</v>
      </c>
      <c r="J12" s="249"/>
      <c r="K12" s="252" t="s">
        <v>28</v>
      </c>
      <c r="L12" s="237">
        <f>F12*H12*J12</f>
        <v>0</v>
      </c>
      <c r="M12" s="45"/>
    </row>
    <row r="13" spans="1:13" ht="13.2" x14ac:dyDescent="0.25">
      <c r="A13" s="170"/>
      <c r="B13" s="225"/>
      <c r="C13" s="267"/>
      <c r="D13" s="15" t="s">
        <v>29</v>
      </c>
      <c r="E13" s="17"/>
      <c r="F13" s="259"/>
      <c r="G13" s="253"/>
      <c r="H13" s="256"/>
      <c r="I13" s="253"/>
      <c r="J13" s="250"/>
      <c r="K13" s="253"/>
      <c r="L13" s="238"/>
      <c r="M13" s="45"/>
    </row>
    <row r="14" spans="1:13" ht="13.2" x14ac:dyDescent="0.25">
      <c r="A14" s="170"/>
      <c r="B14" s="225"/>
      <c r="C14" s="267"/>
      <c r="D14" s="15" t="s">
        <v>30</v>
      </c>
      <c r="E14" s="17"/>
      <c r="F14" s="259"/>
      <c r="G14" s="253"/>
      <c r="H14" s="256"/>
      <c r="I14" s="253"/>
      <c r="J14" s="250"/>
      <c r="K14" s="253"/>
      <c r="L14" s="238"/>
      <c r="M14" s="45"/>
    </row>
    <row r="15" spans="1:13" ht="13.2" x14ac:dyDescent="0.25">
      <c r="A15" s="170"/>
      <c r="B15" s="225"/>
      <c r="C15" s="268"/>
      <c r="D15" s="15" t="s">
        <v>31</v>
      </c>
      <c r="E15" s="17"/>
      <c r="F15" s="260"/>
      <c r="G15" s="254"/>
      <c r="H15" s="257"/>
      <c r="I15" s="254"/>
      <c r="J15" s="251"/>
      <c r="K15" s="254"/>
      <c r="L15" s="239"/>
      <c r="M15" s="45"/>
    </row>
    <row r="16" spans="1:13" ht="13.2" x14ac:dyDescent="0.25">
      <c r="A16" s="170"/>
      <c r="B16" s="170">
        <v>3</v>
      </c>
      <c r="C16" s="269"/>
      <c r="D16" s="15" t="s">
        <v>25</v>
      </c>
      <c r="E16" s="17"/>
      <c r="F16" s="258"/>
      <c r="G16" s="252" t="s">
        <v>26</v>
      </c>
      <c r="H16" s="255">
        <f>B4/2</f>
        <v>0</v>
      </c>
      <c r="I16" s="252" t="s">
        <v>27</v>
      </c>
      <c r="J16" s="249"/>
      <c r="K16" s="252" t="s">
        <v>28</v>
      </c>
      <c r="L16" s="237">
        <f>F16*H16*J16</f>
        <v>0</v>
      </c>
      <c r="M16" s="44"/>
    </row>
    <row r="17" spans="1:13" ht="13.2" x14ac:dyDescent="0.25">
      <c r="A17" s="170"/>
      <c r="B17" s="170"/>
      <c r="C17" s="269"/>
      <c r="D17" s="15" t="s">
        <v>29</v>
      </c>
      <c r="E17" s="17"/>
      <c r="F17" s="259"/>
      <c r="G17" s="253"/>
      <c r="H17" s="256"/>
      <c r="I17" s="253"/>
      <c r="J17" s="250"/>
      <c r="K17" s="253"/>
      <c r="L17" s="238"/>
      <c r="M17" s="45"/>
    </row>
    <row r="18" spans="1:13" ht="13.2" x14ac:dyDescent="0.25">
      <c r="A18" s="170"/>
      <c r="B18" s="170"/>
      <c r="C18" s="269"/>
      <c r="D18" s="15" t="s">
        <v>30</v>
      </c>
      <c r="E18" s="17"/>
      <c r="F18" s="259"/>
      <c r="G18" s="253"/>
      <c r="H18" s="256"/>
      <c r="I18" s="253"/>
      <c r="J18" s="250"/>
      <c r="K18" s="253"/>
      <c r="L18" s="238"/>
      <c r="M18" s="45"/>
    </row>
    <row r="19" spans="1:13" ht="13.2" x14ac:dyDescent="0.25">
      <c r="A19" s="264"/>
      <c r="B19" s="264"/>
      <c r="C19" s="269"/>
      <c r="D19" s="15" t="s">
        <v>31</v>
      </c>
      <c r="E19" s="17"/>
      <c r="F19" s="260"/>
      <c r="G19" s="254"/>
      <c r="H19" s="257"/>
      <c r="I19" s="254"/>
      <c r="J19" s="251"/>
      <c r="K19" s="254"/>
      <c r="L19" s="239"/>
      <c r="M19" s="45"/>
    </row>
    <row r="20" spans="1:13" ht="12" x14ac:dyDescent="0.25">
      <c r="A20" s="275" t="s">
        <v>32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  <c r="L20" s="46">
        <f>SUM(L8:L19)</f>
        <v>0</v>
      </c>
    </row>
    <row r="21" spans="1:13" ht="12" x14ac:dyDescent="0.25">
      <c r="A21" s="12" t="s">
        <v>4</v>
      </c>
      <c r="B21" s="211" t="s">
        <v>33</v>
      </c>
      <c r="C21" s="212"/>
      <c r="D21" s="211" t="s">
        <v>34</v>
      </c>
      <c r="E21" s="212"/>
      <c r="F21" s="152" t="s">
        <v>21</v>
      </c>
      <c r="G21" s="153"/>
      <c r="H21" s="152" t="s">
        <v>22</v>
      </c>
      <c r="I21" s="153"/>
      <c r="J21" s="152" t="s">
        <v>23</v>
      </c>
      <c r="K21" s="153"/>
      <c r="L21" s="43" t="s">
        <v>24</v>
      </c>
    </row>
    <row r="22" spans="1:13" ht="13.2" x14ac:dyDescent="0.25">
      <c r="A22" s="169" t="s">
        <v>60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70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70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70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4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75" t="s">
        <v>37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  <c r="L27" s="46">
        <f>SUM(L22:L26)</f>
        <v>0</v>
      </c>
    </row>
    <row r="28" spans="1:13" ht="12" x14ac:dyDescent="0.25">
      <c r="A28" s="22" t="s">
        <v>5</v>
      </c>
      <c r="B28" s="228" t="s">
        <v>38</v>
      </c>
      <c r="C28" s="229"/>
      <c r="D28" s="228" t="s">
        <v>34</v>
      </c>
      <c r="E28" s="229"/>
      <c r="F28" s="152" t="s">
        <v>21</v>
      </c>
      <c r="G28" s="153"/>
      <c r="H28" s="152" t="s">
        <v>22</v>
      </c>
      <c r="I28" s="153"/>
      <c r="J28" s="152" t="s">
        <v>23</v>
      </c>
      <c r="K28" s="153"/>
      <c r="L28" s="43" t="s">
        <v>24</v>
      </c>
    </row>
    <row r="29" spans="1:13" ht="13.2" x14ac:dyDescent="0.25">
      <c r="A29" s="154" t="s">
        <v>39</v>
      </c>
      <c r="B29" s="23">
        <v>1</v>
      </c>
      <c r="C29" s="24" t="s">
        <v>40</v>
      </c>
      <c r="D29" s="24"/>
      <c r="E29" s="25"/>
      <c r="F29" s="26"/>
      <c r="G29" s="27" t="s">
        <v>42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55"/>
      <c r="B30" s="23">
        <v>2</v>
      </c>
      <c r="C30" s="24" t="s">
        <v>43</v>
      </c>
      <c r="D30" s="24"/>
      <c r="E30" s="25"/>
      <c r="F30" s="26"/>
      <c r="G30" s="27" t="s">
        <v>42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65"/>
      <c r="B31" s="23">
        <v>3</v>
      </c>
      <c r="C31" s="24" t="s">
        <v>44</v>
      </c>
      <c r="D31" s="24"/>
      <c r="E31" s="25"/>
      <c r="F31" s="26"/>
      <c r="G31" s="28" t="s">
        <v>42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75" t="s">
        <v>45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  <c r="L32" s="46">
        <f>SUM(L29:L31)</f>
        <v>0</v>
      </c>
    </row>
    <row r="33" spans="1:16" ht="12" x14ac:dyDescent="0.25">
      <c r="A33" s="22" t="s">
        <v>6</v>
      </c>
      <c r="B33" s="228" t="s">
        <v>46</v>
      </c>
      <c r="C33" s="229"/>
      <c r="D33" s="228" t="s">
        <v>34</v>
      </c>
      <c r="E33" s="229"/>
      <c r="F33" s="152" t="s">
        <v>21</v>
      </c>
      <c r="G33" s="153"/>
      <c r="H33" s="152" t="s">
        <v>22</v>
      </c>
      <c r="I33" s="153"/>
      <c r="J33" s="152" t="s">
        <v>23</v>
      </c>
      <c r="K33" s="153"/>
      <c r="L33" s="43" t="s">
        <v>24</v>
      </c>
    </row>
    <row r="34" spans="1:16" ht="13.2" x14ac:dyDescent="0.25">
      <c r="A34" s="154" t="s">
        <v>7</v>
      </c>
      <c r="B34" s="13">
        <v>1</v>
      </c>
      <c r="C34" s="270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55"/>
      <c r="B35" s="13">
        <v>2</v>
      </c>
      <c r="C35" s="271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55"/>
      <c r="B36" s="13">
        <v>3</v>
      </c>
      <c r="C36" s="33"/>
      <c r="D36" s="33"/>
      <c r="E36" s="34"/>
      <c r="F36" s="26"/>
      <c r="G36" s="32" t="s">
        <v>42</v>
      </c>
      <c r="H36" s="21"/>
      <c r="I36" s="50" t="s">
        <v>47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65"/>
      <c r="B37" s="14">
        <v>4</v>
      </c>
      <c r="C37" s="33"/>
      <c r="D37" s="33"/>
      <c r="E37" s="34"/>
      <c r="F37" s="26"/>
      <c r="G37" s="32" t="s">
        <v>42</v>
      </c>
      <c r="H37" s="21"/>
      <c r="I37" s="50" t="s">
        <v>47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75" t="s">
        <v>48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  <c r="L38" s="46">
        <f>SUM(L36:L37)</f>
        <v>0</v>
      </c>
    </row>
    <row r="39" spans="1:16" ht="12" x14ac:dyDescent="0.25">
      <c r="A39" s="35" t="s">
        <v>8</v>
      </c>
      <c r="B39" s="278" t="s">
        <v>38</v>
      </c>
      <c r="C39" s="279"/>
      <c r="D39" s="228" t="s">
        <v>20</v>
      </c>
      <c r="E39" s="229"/>
      <c r="F39" s="211" t="s">
        <v>21</v>
      </c>
      <c r="G39" s="212"/>
      <c r="H39" s="211" t="s">
        <v>22</v>
      </c>
      <c r="I39" s="212"/>
      <c r="J39" s="211" t="s">
        <v>23</v>
      </c>
      <c r="K39" s="212"/>
      <c r="L39" s="56" t="s">
        <v>24</v>
      </c>
    </row>
    <row r="40" spans="1:16" ht="13.2" x14ac:dyDescent="0.25">
      <c r="A40" s="169" t="s">
        <v>49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70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70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70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61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4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61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9" t="s">
        <v>52</v>
      </c>
      <c r="B45" s="190"/>
      <c r="C45" s="190"/>
      <c r="D45" s="190"/>
      <c r="E45" s="190"/>
      <c r="F45" s="191"/>
      <c r="G45" s="191"/>
      <c r="H45" s="191"/>
      <c r="I45" s="191"/>
      <c r="J45" s="191"/>
      <c r="K45" s="192"/>
      <c r="L45" s="60">
        <f>SUM(L40:L44)</f>
        <v>0</v>
      </c>
    </row>
    <row r="46" spans="1:16" ht="22.5" customHeight="1" x14ac:dyDescent="0.25">
      <c r="A46" s="240" t="s">
        <v>53</v>
      </c>
      <c r="B46" s="241"/>
      <c r="C46" s="241"/>
      <c r="D46" s="242"/>
      <c r="E46" s="272" t="s">
        <v>62</v>
      </c>
      <c r="F46" s="261" t="s">
        <v>54</v>
      </c>
      <c r="G46" s="262"/>
      <c r="H46" s="262"/>
      <c r="I46" s="262"/>
      <c r="J46" s="262"/>
      <c r="K46" s="263"/>
      <c r="L46" s="61">
        <f>SUM(L20+L38+L45+L32+L27)</f>
        <v>0</v>
      </c>
      <c r="P46" s="1"/>
    </row>
    <row r="47" spans="1:16" ht="22.5" customHeight="1" x14ac:dyDescent="0.25">
      <c r="A47" s="243"/>
      <c r="B47" s="244"/>
      <c r="C47" s="244"/>
      <c r="D47" s="245"/>
      <c r="E47" s="273"/>
      <c r="F47" s="38" t="s">
        <v>55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46"/>
      <c r="B48" s="247"/>
      <c r="C48" s="247"/>
      <c r="D48" s="248"/>
      <c r="E48" s="274"/>
      <c r="F48" s="196" t="s">
        <v>56</v>
      </c>
      <c r="G48" s="197"/>
      <c r="H48" s="197"/>
      <c r="I48" s="197"/>
      <c r="J48" s="197"/>
      <c r="K48" s="198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57</v>
      </c>
      <c r="H49" s="42">
        <f>B4</f>
        <v>0</v>
      </c>
      <c r="I49" s="41" t="s">
        <v>58</v>
      </c>
      <c r="J49" s="41"/>
      <c r="K49" s="65" t="s">
        <v>59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09 推荐线路1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88" t="s">
        <v>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3" ht="13.2" x14ac:dyDescent="0.25">
      <c r="A2" s="214" t="s">
        <v>10</v>
      </c>
      <c r="B2" s="215"/>
      <c r="C2" s="215"/>
      <c r="D2" s="215"/>
      <c r="E2" s="215"/>
      <c r="F2" s="3" t="s">
        <v>11</v>
      </c>
      <c r="G2" s="289"/>
      <c r="H2" s="289"/>
      <c r="I2" s="289"/>
      <c r="J2" s="289"/>
      <c r="K2" s="289"/>
      <c r="L2" s="290"/>
    </row>
    <row r="3" spans="1:13" ht="15.6" customHeight="1" x14ac:dyDescent="0.25">
      <c r="A3" s="4" t="s">
        <v>12</v>
      </c>
      <c r="B3" s="218"/>
      <c r="C3" s="218"/>
      <c r="D3" s="218"/>
      <c r="E3" s="218"/>
      <c r="F3" s="5" t="s">
        <v>13</v>
      </c>
      <c r="G3" s="292"/>
      <c r="H3" s="292"/>
      <c r="I3" s="292"/>
      <c r="J3" s="292"/>
      <c r="K3" s="292"/>
      <c r="L3" s="293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80"/>
      <c r="H4" s="280"/>
      <c r="I4" s="280"/>
      <c r="J4" s="280"/>
      <c r="K4" s="280"/>
      <c r="L4" s="281"/>
    </row>
    <row r="5" spans="1:13" ht="13.2" x14ac:dyDescent="0.25">
      <c r="A5" s="10" t="s">
        <v>17</v>
      </c>
      <c r="B5" s="204"/>
      <c r="C5" s="204"/>
      <c r="D5" s="204"/>
      <c r="E5" s="204"/>
      <c r="F5" s="11" t="s">
        <v>18</v>
      </c>
      <c r="G5" s="282"/>
      <c r="H5" s="282"/>
      <c r="I5" s="282"/>
      <c r="J5" s="282"/>
      <c r="K5" s="282"/>
      <c r="L5" s="283"/>
    </row>
    <row r="6" spans="1:13" ht="22.5" customHeight="1" x14ac:dyDescent="0.25">
      <c r="A6" s="284"/>
      <c r="B6" s="285"/>
      <c r="C6" s="286"/>
      <c r="D6" s="286"/>
      <c r="E6" s="286"/>
      <c r="F6" s="286"/>
      <c r="G6" s="286"/>
      <c r="H6" s="286"/>
      <c r="I6" s="286"/>
      <c r="J6" s="286"/>
      <c r="K6" s="286"/>
      <c r="L6" s="287"/>
    </row>
    <row r="7" spans="1:13" ht="22.5" customHeight="1" x14ac:dyDescent="0.25">
      <c r="A7" s="12" t="s">
        <v>2</v>
      </c>
      <c r="B7" s="211" t="s">
        <v>19</v>
      </c>
      <c r="C7" s="212"/>
      <c r="D7" s="211" t="s">
        <v>20</v>
      </c>
      <c r="E7" s="212"/>
      <c r="F7" s="152" t="s">
        <v>21</v>
      </c>
      <c r="G7" s="153"/>
      <c r="H7" s="152" t="s">
        <v>22</v>
      </c>
      <c r="I7" s="153"/>
      <c r="J7" s="152" t="s">
        <v>23</v>
      </c>
      <c r="K7" s="153"/>
      <c r="L7" s="43" t="s">
        <v>24</v>
      </c>
    </row>
    <row r="8" spans="1:13" ht="13.2" x14ac:dyDescent="0.25">
      <c r="A8" s="169" t="s">
        <v>3</v>
      </c>
      <c r="B8" s="225">
        <v>1</v>
      </c>
      <c r="C8" s="266"/>
      <c r="D8" s="15" t="s">
        <v>25</v>
      </c>
      <c r="E8" s="16"/>
      <c r="F8" s="258"/>
      <c r="G8" s="252" t="s">
        <v>26</v>
      </c>
      <c r="H8" s="255">
        <f>B4/2</f>
        <v>0</v>
      </c>
      <c r="I8" s="252" t="s">
        <v>27</v>
      </c>
      <c r="J8" s="249"/>
      <c r="K8" s="252" t="s">
        <v>28</v>
      </c>
      <c r="L8" s="237">
        <f>F8*H8*J8</f>
        <v>0</v>
      </c>
      <c r="M8" s="44"/>
    </row>
    <row r="9" spans="1:13" ht="13.2" x14ac:dyDescent="0.25">
      <c r="A9" s="170"/>
      <c r="B9" s="225"/>
      <c r="C9" s="267"/>
      <c r="D9" s="15" t="s">
        <v>29</v>
      </c>
      <c r="E9" s="16"/>
      <c r="F9" s="259"/>
      <c r="G9" s="253"/>
      <c r="H9" s="256"/>
      <c r="I9" s="253"/>
      <c r="J9" s="250"/>
      <c r="K9" s="253"/>
      <c r="L9" s="238"/>
      <c r="M9" s="45"/>
    </row>
    <row r="10" spans="1:13" ht="13.2" x14ac:dyDescent="0.25">
      <c r="A10" s="170"/>
      <c r="B10" s="225"/>
      <c r="C10" s="267"/>
      <c r="D10" s="15" t="s">
        <v>30</v>
      </c>
      <c r="E10" s="16"/>
      <c r="F10" s="259"/>
      <c r="G10" s="253"/>
      <c r="H10" s="256"/>
      <c r="I10" s="253"/>
      <c r="J10" s="250"/>
      <c r="K10" s="253"/>
      <c r="L10" s="238"/>
      <c r="M10" s="45"/>
    </row>
    <row r="11" spans="1:13" ht="13.2" x14ac:dyDescent="0.25">
      <c r="A11" s="170"/>
      <c r="B11" s="225"/>
      <c r="C11" s="268"/>
      <c r="D11" s="15" t="s">
        <v>31</v>
      </c>
      <c r="E11" s="16"/>
      <c r="F11" s="260"/>
      <c r="G11" s="254"/>
      <c r="H11" s="257"/>
      <c r="I11" s="254"/>
      <c r="J11" s="251"/>
      <c r="K11" s="254"/>
      <c r="L11" s="239"/>
      <c r="M11" s="45"/>
    </row>
    <row r="12" spans="1:13" ht="13.2" x14ac:dyDescent="0.25">
      <c r="A12" s="170"/>
      <c r="B12" s="225">
        <v>2</v>
      </c>
      <c r="C12" s="266"/>
      <c r="D12" s="15" t="s">
        <v>25</v>
      </c>
      <c r="E12" s="17"/>
      <c r="F12" s="258"/>
      <c r="G12" s="252" t="s">
        <v>26</v>
      </c>
      <c r="H12" s="255">
        <f>B4/2</f>
        <v>0</v>
      </c>
      <c r="I12" s="252" t="s">
        <v>27</v>
      </c>
      <c r="J12" s="249"/>
      <c r="K12" s="252" t="s">
        <v>28</v>
      </c>
      <c r="L12" s="237">
        <f>F12*H12*J12</f>
        <v>0</v>
      </c>
      <c r="M12" s="45"/>
    </row>
    <row r="13" spans="1:13" ht="13.2" x14ac:dyDescent="0.25">
      <c r="A13" s="170"/>
      <c r="B13" s="225"/>
      <c r="C13" s="267"/>
      <c r="D13" s="15" t="s">
        <v>29</v>
      </c>
      <c r="E13" s="17"/>
      <c r="F13" s="259"/>
      <c r="G13" s="253"/>
      <c r="H13" s="256"/>
      <c r="I13" s="253"/>
      <c r="J13" s="250"/>
      <c r="K13" s="253"/>
      <c r="L13" s="238"/>
      <c r="M13" s="45"/>
    </row>
    <row r="14" spans="1:13" ht="13.2" x14ac:dyDescent="0.25">
      <c r="A14" s="170"/>
      <c r="B14" s="225"/>
      <c r="C14" s="267"/>
      <c r="D14" s="15" t="s">
        <v>30</v>
      </c>
      <c r="E14" s="17"/>
      <c r="F14" s="259"/>
      <c r="G14" s="253"/>
      <c r="H14" s="256"/>
      <c r="I14" s="253"/>
      <c r="J14" s="250"/>
      <c r="K14" s="253"/>
      <c r="L14" s="238"/>
      <c r="M14" s="45"/>
    </row>
    <row r="15" spans="1:13" ht="13.2" x14ac:dyDescent="0.25">
      <c r="A15" s="170"/>
      <c r="B15" s="225"/>
      <c r="C15" s="268"/>
      <c r="D15" s="15" t="s">
        <v>31</v>
      </c>
      <c r="E15" s="17"/>
      <c r="F15" s="260"/>
      <c r="G15" s="254"/>
      <c r="H15" s="257"/>
      <c r="I15" s="254"/>
      <c r="J15" s="251"/>
      <c r="K15" s="254"/>
      <c r="L15" s="239"/>
      <c r="M15" s="45"/>
    </row>
    <row r="16" spans="1:13" ht="13.2" x14ac:dyDescent="0.25">
      <c r="A16" s="170"/>
      <c r="B16" s="170">
        <v>3</v>
      </c>
      <c r="C16" s="269"/>
      <c r="D16" s="15" t="s">
        <v>25</v>
      </c>
      <c r="E16" s="17"/>
      <c r="F16" s="258"/>
      <c r="G16" s="252" t="s">
        <v>26</v>
      </c>
      <c r="H16" s="255">
        <f>B4/2</f>
        <v>0</v>
      </c>
      <c r="I16" s="252" t="s">
        <v>27</v>
      </c>
      <c r="J16" s="249"/>
      <c r="K16" s="252" t="s">
        <v>28</v>
      </c>
      <c r="L16" s="237">
        <f>F16*H16*J16</f>
        <v>0</v>
      </c>
      <c r="M16" s="44"/>
    </row>
    <row r="17" spans="1:13" ht="13.2" x14ac:dyDescent="0.25">
      <c r="A17" s="170"/>
      <c r="B17" s="170"/>
      <c r="C17" s="269"/>
      <c r="D17" s="15" t="s">
        <v>29</v>
      </c>
      <c r="E17" s="17"/>
      <c r="F17" s="259"/>
      <c r="G17" s="253"/>
      <c r="H17" s="256"/>
      <c r="I17" s="253"/>
      <c r="J17" s="250"/>
      <c r="K17" s="253"/>
      <c r="L17" s="238"/>
      <c r="M17" s="45"/>
    </row>
    <row r="18" spans="1:13" ht="13.2" x14ac:dyDescent="0.25">
      <c r="A18" s="170"/>
      <c r="B18" s="170"/>
      <c r="C18" s="269"/>
      <c r="D18" s="15" t="s">
        <v>30</v>
      </c>
      <c r="E18" s="17"/>
      <c r="F18" s="259"/>
      <c r="G18" s="253"/>
      <c r="H18" s="256"/>
      <c r="I18" s="253"/>
      <c r="J18" s="250"/>
      <c r="K18" s="253"/>
      <c r="L18" s="238"/>
      <c r="M18" s="45"/>
    </row>
    <row r="19" spans="1:13" ht="13.2" x14ac:dyDescent="0.25">
      <c r="A19" s="264"/>
      <c r="B19" s="264"/>
      <c r="C19" s="269"/>
      <c r="D19" s="15" t="s">
        <v>31</v>
      </c>
      <c r="E19" s="17"/>
      <c r="F19" s="260"/>
      <c r="G19" s="254"/>
      <c r="H19" s="257"/>
      <c r="I19" s="254"/>
      <c r="J19" s="251"/>
      <c r="K19" s="254"/>
      <c r="L19" s="239"/>
      <c r="M19" s="45"/>
    </row>
    <row r="20" spans="1:13" ht="12" x14ac:dyDescent="0.25">
      <c r="A20" s="275" t="s">
        <v>32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  <c r="L20" s="46">
        <f>SUM(L8:L19)</f>
        <v>0</v>
      </c>
    </row>
    <row r="21" spans="1:13" ht="12" x14ac:dyDescent="0.25">
      <c r="A21" s="12" t="s">
        <v>4</v>
      </c>
      <c r="B21" s="211" t="s">
        <v>33</v>
      </c>
      <c r="C21" s="212"/>
      <c r="D21" s="211" t="s">
        <v>34</v>
      </c>
      <c r="E21" s="212"/>
      <c r="F21" s="152" t="s">
        <v>21</v>
      </c>
      <c r="G21" s="153"/>
      <c r="H21" s="152" t="s">
        <v>22</v>
      </c>
      <c r="I21" s="153"/>
      <c r="J21" s="152" t="s">
        <v>23</v>
      </c>
      <c r="K21" s="153"/>
      <c r="L21" s="43" t="s">
        <v>24</v>
      </c>
    </row>
    <row r="22" spans="1:13" ht="13.2" x14ac:dyDescent="0.25">
      <c r="A22" s="169" t="s">
        <v>60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70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70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70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4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75" t="s">
        <v>37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  <c r="L27" s="46">
        <f>SUM(L22:L26)</f>
        <v>0</v>
      </c>
    </row>
    <row r="28" spans="1:13" ht="12" x14ac:dyDescent="0.25">
      <c r="A28" s="22" t="s">
        <v>5</v>
      </c>
      <c r="B28" s="228" t="s">
        <v>38</v>
      </c>
      <c r="C28" s="229"/>
      <c r="D28" s="228" t="s">
        <v>34</v>
      </c>
      <c r="E28" s="229"/>
      <c r="F28" s="152" t="s">
        <v>21</v>
      </c>
      <c r="G28" s="153"/>
      <c r="H28" s="152" t="s">
        <v>22</v>
      </c>
      <c r="I28" s="153"/>
      <c r="J28" s="152" t="s">
        <v>23</v>
      </c>
      <c r="K28" s="153"/>
      <c r="L28" s="43" t="s">
        <v>24</v>
      </c>
    </row>
    <row r="29" spans="1:13" ht="13.2" x14ac:dyDescent="0.25">
      <c r="A29" s="154" t="s">
        <v>39</v>
      </c>
      <c r="B29" s="23">
        <v>1</v>
      </c>
      <c r="C29" s="24" t="s">
        <v>40</v>
      </c>
      <c r="D29" s="24"/>
      <c r="E29" s="25"/>
      <c r="F29" s="26"/>
      <c r="G29" s="27" t="s">
        <v>42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55"/>
      <c r="B30" s="23">
        <v>2</v>
      </c>
      <c r="C30" s="24" t="s">
        <v>43</v>
      </c>
      <c r="D30" s="24"/>
      <c r="E30" s="25"/>
      <c r="F30" s="26"/>
      <c r="G30" s="27" t="s">
        <v>42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65"/>
      <c r="B31" s="23">
        <v>3</v>
      </c>
      <c r="C31" s="24" t="s">
        <v>44</v>
      </c>
      <c r="D31" s="24"/>
      <c r="E31" s="25"/>
      <c r="F31" s="26"/>
      <c r="G31" s="28" t="s">
        <v>42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75" t="s">
        <v>45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  <c r="L32" s="46">
        <f>SUM(L29:L31)</f>
        <v>0</v>
      </c>
    </row>
    <row r="33" spans="1:16" ht="12" x14ac:dyDescent="0.25">
      <c r="A33" s="22" t="s">
        <v>6</v>
      </c>
      <c r="B33" s="228" t="s">
        <v>46</v>
      </c>
      <c r="C33" s="229"/>
      <c r="D33" s="228" t="s">
        <v>34</v>
      </c>
      <c r="E33" s="229"/>
      <c r="F33" s="152" t="s">
        <v>21</v>
      </c>
      <c r="G33" s="153"/>
      <c r="H33" s="152" t="s">
        <v>22</v>
      </c>
      <c r="I33" s="153"/>
      <c r="J33" s="152" t="s">
        <v>23</v>
      </c>
      <c r="K33" s="153"/>
      <c r="L33" s="43" t="s">
        <v>24</v>
      </c>
    </row>
    <row r="34" spans="1:16" ht="13.2" x14ac:dyDescent="0.25">
      <c r="A34" s="154" t="s">
        <v>7</v>
      </c>
      <c r="B34" s="13">
        <v>1</v>
      </c>
      <c r="C34" s="270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55"/>
      <c r="B35" s="13">
        <v>2</v>
      </c>
      <c r="C35" s="271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55"/>
      <c r="B36" s="13">
        <v>3</v>
      </c>
      <c r="C36" s="33"/>
      <c r="D36" s="33"/>
      <c r="E36" s="34"/>
      <c r="F36" s="26"/>
      <c r="G36" s="32" t="s">
        <v>42</v>
      </c>
      <c r="H36" s="21"/>
      <c r="I36" s="50" t="s">
        <v>47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65"/>
      <c r="B37" s="14">
        <v>4</v>
      </c>
      <c r="C37" s="33"/>
      <c r="D37" s="33"/>
      <c r="E37" s="34"/>
      <c r="F37" s="26"/>
      <c r="G37" s="32" t="s">
        <v>42</v>
      </c>
      <c r="H37" s="21"/>
      <c r="I37" s="50" t="s">
        <v>47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75" t="s">
        <v>48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  <c r="L38" s="46">
        <f>SUM(L36:L37)</f>
        <v>0</v>
      </c>
    </row>
    <row r="39" spans="1:16" ht="12" x14ac:dyDescent="0.25">
      <c r="A39" s="35" t="s">
        <v>8</v>
      </c>
      <c r="B39" s="278" t="s">
        <v>38</v>
      </c>
      <c r="C39" s="279"/>
      <c r="D39" s="228" t="s">
        <v>20</v>
      </c>
      <c r="E39" s="229"/>
      <c r="F39" s="211" t="s">
        <v>21</v>
      </c>
      <c r="G39" s="212"/>
      <c r="H39" s="211" t="s">
        <v>22</v>
      </c>
      <c r="I39" s="212"/>
      <c r="J39" s="211" t="s">
        <v>23</v>
      </c>
      <c r="K39" s="212"/>
      <c r="L39" s="56" t="s">
        <v>24</v>
      </c>
    </row>
    <row r="40" spans="1:16" ht="13.2" x14ac:dyDescent="0.25">
      <c r="A40" s="169" t="s">
        <v>49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70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70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70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61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4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61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9" t="s">
        <v>52</v>
      </c>
      <c r="B45" s="190"/>
      <c r="C45" s="190"/>
      <c r="D45" s="190"/>
      <c r="E45" s="190"/>
      <c r="F45" s="191"/>
      <c r="G45" s="191"/>
      <c r="H45" s="191"/>
      <c r="I45" s="191"/>
      <c r="J45" s="191"/>
      <c r="K45" s="192"/>
      <c r="L45" s="60">
        <f>SUM(L40:L44)</f>
        <v>0</v>
      </c>
    </row>
    <row r="46" spans="1:16" ht="22.5" customHeight="1" x14ac:dyDescent="0.25">
      <c r="A46" s="240" t="s">
        <v>53</v>
      </c>
      <c r="B46" s="241"/>
      <c r="C46" s="241"/>
      <c r="D46" s="242"/>
      <c r="E46" s="272" t="s">
        <v>62</v>
      </c>
      <c r="F46" s="261" t="s">
        <v>54</v>
      </c>
      <c r="G46" s="262"/>
      <c r="H46" s="262"/>
      <c r="I46" s="262"/>
      <c r="J46" s="262"/>
      <c r="K46" s="263"/>
      <c r="L46" s="61">
        <f>SUM(L20+L38+L45+L32+L27)</f>
        <v>0</v>
      </c>
      <c r="P46" s="1"/>
    </row>
    <row r="47" spans="1:16" ht="22.5" customHeight="1" x14ac:dyDescent="0.25">
      <c r="A47" s="243"/>
      <c r="B47" s="244"/>
      <c r="C47" s="244"/>
      <c r="D47" s="245"/>
      <c r="E47" s="273"/>
      <c r="F47" s="38" t="s">
        <v>55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46"/>
      <c r="B48" s="247"/>
      <c r="C48" s="247"/>
      <c r="D48" s="248"/>
      <c r="E48" s="274"/>
      <c r="F48" s="196" t="s">
        <v>56</v>
      </c>
      <c r="G48" s="197"/>
      <c r="H48" s="197"/>
      <c r="I48" s="197"/>
      <c r="J48" s="197"/>
      <c r="K48" s="198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57</v>
      </c>
      <c r="H49" s="42">
        <f>B4</f>
        <v>0</v>
      </c>
      <c r="I49" s="41" t="s">
        <v>58</v>
      </c>
      <c r="J49" s="41"/>
      <c r="K49" s="65" t="s">
        <v>59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10 推荐线路2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京郊团建</vt:lpstr>
      <vt:lpstr>行程</vt:lpstr>
      <vt:lpstr>09推荐线路1</vt:lpstr>
      <vt:lpstr>10推荐线路2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会议合同</dc:subject>
  <dc:creator>HIMICE</dc:creator>
  <cp:lastModifiedBy>Windows 用户</cp:lastModifiedBy>
  <cp:lastPrinted>2016-09-27T09:06:00Z</cp:lastPrinted>
  <dcterms:created xsi:type="dcterms:W3CDTF">2014-06-23T15:00:00Z</dcterms:created>
  <dcterms:modified xsi:type="dcterms:W3CDTF">2020-08-04T06:50:55Z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