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4月25日workshop\"/>
    </mc:Choice>
  </mc:AlternateContent>
  <bookViews>
    <workbookView xWindow="0" yWindow="0" windowWidth="16635" windowHeight="7380" tabRatio="822" firstSheet="2" activeTab="2"/>
  </bookViews>
  <sheets>
    <sheet name="Sheet1" sheetId="1" state="hidden" r:id="rId1"/>
    <sheet name="华山国际酒店二区报价 " sheetId="2" state="hidden" r:id="rId2"/>
    <sheet name="金桥华美达" sheetId="9" r:id="rId3"/>
    <sheet name="华山国际酒店八区报价" sheetId="8" state="hidden" r:id="rId4"/>
  </sheets>
  <calcPr calcId="152511"/>
</workbook>
</file>

<file path=xl/calcChain.xml><?xml version="1.0" encoding="utf-8"?>
<calcChain xmlns="http://schemas.openxmlformats.org/spreadsheetml/2006/main">
  <c r="I33" i="8" l="1"/>
  <c r="I25" i="8"/>
  <c r="I24" i="8"/>
  <c r="I23" i="8"/>
  <c r="I22" i="8"/>
  <c r="I21" i="8"/>
  <c r="I28" i="8" s="1"/>
  <c r="I18" i="8"/>
  <c r="I17" i="8"/>
  <c r="I16" i="8"/>
  <c r="I13" i="8"/>
  <c r="I15" i="8" s="1"/>
  <c r="I34" i="8" s="1"/>
  <c r="I12" i="8"/>
  <c r="I22" i="9"/>
  <c r="I21" i="9"/>
  <c r="I20" i="9"/>
  <c r="I19" i="9"/>
  <c r="I23" i="9" s="1"/>
  <c r="I17" i="9"/>
  <c r="I18" i="9" s="1"/>
  <c r="I16" i="9"/>
  <c r="I15" i="9"/>
  <c r="I13" i="9"/>
  <c r="I14" i="9" s="1"/>
  <c r="I11" i="9"/>
  <c r="I10" i="9"/>
  <c r="I33" i="2"/>
  <c r="I25" i="2"/>
  <c r="I24" i="2"/>
  <c r="I21" i="2"/>
  <c r="I28" i="2" s="1"/>
  <c r="I17" i="2"/>
  <c r="I18" i="2" s="1"/>
  <c r="I13" i="2"/>
  <c r="I15" i="2" s="1"/>
  <c r="I12" i="2"/>
  <c r="B15" i="1"/>
  <c r="I12" i="9" l="1"/>
  <c r="I24" i="9"/>
  <c r="I25" i="9" s="1"/>
  <c r="I26" i="9" s="1"/>
  <c r="I27" i="9" s="1"/>
  <c r="I34" i="2"/>
  <c r="I35" i="8"/>
  <c r="I36" i="8" s="1"/>
  <c r="I37" i="8" s="1"/>
  <c r="I35" i="2" l="1"/>
  <c r="I36" i="2" s="1"/>
  <c r="I37" i="2" s="1"/>
</calcChain>
</file>

<file path=xl/sharedStrings.xml><?xml version="1.0" encoding="utf-8"?>
<sst xmlns="http://schemas.openxmlformats.org/spreadsheetml/2006/main" count="314" uniqueCount="138">
  <si>
    <t>报销单</t>
  </si>
  <si>
    <t>申请人：</t>
  </si>
  <si>
    <t>范俊</t>
  </si>
  <si>
    <t>□团号：</t>
  </si>
  <si>
    <t>□部门公务费用</t>
  </si>
  <si>
    <t>报销方式：</t>
  </si>
  <si>
    <t>□现金</t>
  </si>
  <si>
    <t>□支票</t>
  </si>
  <si>
    <t>□汇款</t>
  </si>
  <si>
    <t>日期：2012年4月21日</t>
  </si>
  <si>
    <t>页数：1</t>
  </si>
  <si>
    <t xml:space="preserve"> 日  期</t>
  </si>
  <si>
    <t>类别</t>
  </si>
  <si>
    <t>明细</t>
  </si>
  <si>
    <t>起止时间</t>
  </si>
  <si>
    <t>事   由   描   述</t>
  </si>
  <si>
    <t>项目经理</t>
  </si>
  <si>
    <t>发票张数</t>
  </si>
  <si>
    <t xml:space="preserve"> 金 额（元）</t>
  </si>
  <si>
    <t xml:space="preserve">   起    </t>
  </si>
  <si>
    <t xml:space="preserve">  止</t>
  </si>
  <si>
    <t>拜访
客户</t>
  </si>
  <si>
    <t>报销金额合计</t>
  </si>
  <si>
    <t>签字栏</t>
  </si>
  <si>
    <t>领款人：</t>
  </si>
  <si>
    <t>项目经理：</t>
  </si>
  <si>
    <t>分管领导：</t>
  </si>
  <si>
    <t>审核：</t>
  </si>
  <si>
    <t>部门经理：</t>
  </si>
  <si>
    <t>供应商名称：</t>
  </si>
  <si>
    <t>上海乾锦创意策划咨询管理有限公司</t>
  </si>
  <si>
    <t>项目名称:</t>
  </si>
  <si>
    <t>2014年第二季金领结论坛</t>
  </si>
  <si>
    <t>时间:</t>
  </si>
  <si>
    <t>2014.12.02—2014.12.04</t>
  </si>
  <si>
    <t>地点：</t>
  </si>
  <si>
    <t>莲湖区北大街199号</t>
  </si>
  <si>
    <t>酒店：</t>
  </si>
  <si>
    <t xml:space="preserve">西安华山国际酒店
</t>
  </si>
  <si>
    <t>人数:</t>
  </si>
  <si>
    <t>50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</si>
  <si>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</si>
  <si>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</si>
  <si>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</si>
  <si>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</si>
  <si>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</si>
  <si>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</si>
  <si>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</si>
  <si>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</si>
  <si>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</si>
  <si>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西安华山国际酒店</t>
  </si>
  <si>
    <t>豪华大床房</t>
  </si>
  <si>
    <t>间</t>
  </si>
  <si>
    <t>晚</t>
  </si>
  <si>
    <t xml:space="preserve">含双早.无线网络（38平米） </t>
  </si>
  <si>
    <t>豪华双床房</t>
  </si>
  <si>
    <t>酒店房费合计</t>
  </si>
  <si>
    <t>不计入总价</t>
  </si>
  <si>
    <t>酒店自助午餐</t>
  </si>
  <si>
    <t>人</t>
  </si>
  <si>
    <t>次</t>
  </si>
  <si>
    <t xml:space="preserve">自助午餐 </t>
  </si>
  <si>
    <t>茶歇</t>
  </si>
  <si>
    <t>用餐费用合计</t>
  </si>
  <si>
    <t>会议</t>
  </si>
  <si>
    <t>会议室</t>
  </si>
  <si>
    <t>天</t>
  </si>
  <si>
    <t>场</t>
  </si>
  <si>
    <t>华山厅380平米，层高6米</t>
  </si>
  <si>
    <t>投影仪+幕布</t>
  </si>
  <si>
    <t>套</t>
  </si>
  <si>
    <t>会议费用合计</t>
  </si>
  <si>
    <t>签到背景板</t>
  </si>
  <si>
    <t>个</t>
  </si>
  <si>
    <t>平</t>
  </si>
  <si>
    <t>5m*3m，3区域分摊</t>
  </si>
  <si>
    <t>易拉宝</t>
  </si>
  <si>
    <t>80cm*200cm，用于签到及酒店指引，3区域分摊</t>
  </si>
  <si>
    <t>鲜花</t>
  </si>
  <si>
    <t>盆</t>
  </si>
  <si>
    <t>签到台1束，会场内立式讲台1束</t>
  </si>
  <si>
    <t>77喷胶</t>
  </si>
  <si>
    <t>罐</t>
  </si>
  <si>
    <t>白板纸</t>
  </si>
  <si>
    <t>卷</t>
  </si>
  <si>
    <t>培训用奖品</t>
  </si>
  <si>
    <t>培训奖品</t>
  </si>
  <si>
    <t>培训用KT板</t>
  </si>
  <si>
    <t>块</t>
  </si>
  <si>
    <t>会议用白板</t>
  </si>
  <si>
    <t>9区域分摊</t>
  </si>
  <si>
    <t>画架,白板物流费</t>
  </si>
  <si>
    <t>3区域分摊</t>
  </si>
  <si>
    <t>物料搭建费用合计</t>
  </si>
  <si>
    <t>执行人员费用</t>
  </si>
  <si>
    <t>执行人员交通费</t>
  </si>
  <si>
    <t>往返西安，3区域分摊</t>
  </si>
  <si>
    <t>执行人员住宿费</t>
  </si>
  <si>
    <t>会务工作房，3区域分摊</t>
  </si>
  <si>
    <t>执行人员餐费及通讯补贴</t>
  </si>
  <si>
    <t>执行人员费用合计</t>
  </si>
  <si>
    <t>净价合计</t>
  </si>
  <si>
    <t>服务费合计（10%）</t>
  </si>
  <si>
    <t>税费6%</t>
  </si>
  <si>
    <t>含税总价</t>
  </si>
  <si>
    <t>供应商名称:</t>
  </si>
  <si>
    <t>康辉集团北京国际会议展览有限公司</t>
  </si>
  <si>
    <t>项目名称</t>
  </si>
  <si>
    <t xml:space="preserve">2018上半年售后配件供应商业务论坛 
</t>
  </si>
  <si>
    <t>时间：</t>
  </si>
  <si>
    <t>2018年4月25日</t>
  </si>
  <si>
    <t>地点</t>
  </si>
  <si>
    <t>上海</t>
  </si>
  <si>
    <t>金桥华美达</t>
  </si>
  <si>
    <t>用餐</t>
  </si>
  <si>
    <t>自助午餐</t>
  </si>
  <si>
    <t>预估，已实际结算为准</t>
  </si>
  <si>
    <t>物料费</t>
  </si>
  <si>
    <t>胸卡&amp;胸卡带</t>
  </si>
  <si>
    <t>张</t>
  </si>
  <si>
    <t>横幅</t>
  </si>
  <si>
    <t>条</t>
  </si>
  <si>
    <t>0.8m*5m</t>
  </si>
  <si>
    <t>物料费用合计</t>
  </si>
  <si>
    <t>执行人员交通费action agent transport expense</t>
  </si>
  <si>
    <t>需要执行人员统筹与会人员房间安排（统计需求、协调拼房等），现场会务安排及协调</t>
  </si>
  <si>
    <t>执行人员住宿费action agent hotelexpense</t>
  </si>
  <si>
    <t>餐费</t>
  </si>
  <si>
    <t>执行人员费用action agent expense</t>
  </si>
  <si>
    <t>总计</t>
  </si>
  <si>
    <t>服务费10%</t>
  </si>
  <si>
    <t>总价</t>
  </si>
  <si>
    <t xml:space="preserve"> </t>
  </si>
  <si>
    <t>2014.12.04—2014.12.06</t>
  </si>
  <si>
    <t>100</t>
  </si>
  <si>
    <t>投影+幕布</t>
  </si>
  <si>
    <t>上午茶歇</t>
  </si>
  <si>
    <t>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</si>
</sst>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\¥#,##0.00;\¥\-#,##0.00"/>
    <numFmt numFmtId="165" formatCode="\¥#,##0.00_);[Red]\(\¥#,##0.00\)"/>
    <numFmt numFmtId="166" formatCode="\¥#,##0.00"/>
    <numFmt numFmtId="167" formatCode="0_ "/>
    <numFmt numFmtId="168" formatCode="0.00_ "/>
  </numFmts>
  <fonts count="36">
    <font>
      <sz val="12"/>
      <name val="宋体"/>
      <charset val="134"/>
    </font>
    <font>
      <b/>
      <sz val="11"/>
      <color indexed="8"/>
      <name val="微软雅黑"/>
      <charset val="134"/>
    </font>
    <font>
      <sz val="11"/>
      <color indexed="8"/>
      <name val="微软雅黑"/>
      <charset val="134"/>
    </font>
    <font>
      <sz val="11"/>
      <color theme="1"/>
      <name val="微软雅黑"/>
      <charset val="134"/>
    </font>
    <font>
      <b/>
      <sz val="14"/>
      <color indexed="8"/>
      <name val="微软雅黑"/>
      <charset val="134"/>
    </font>
    <font>
      <sz val="11"/>
      <name val="微软雅黑"/>
      <charset val="134"/>
    </font>
    <font>
      <b/>
      <sz val="12"/>
      <color indexed="8"/>
      <name val="微软雅黑"/>
      <charset val="134"/>
    </font>
    <font>
      <b/>
      <sz val="12"/>
      <name val="楷体_GB2312"/>
      <charset val="134"/>
    </font>
    <font>
      <sz val="10"/>
      <name val="宋体"/>
      <charset val="134"/>
    </font>
    <font>
      <b/>
      <sz val="22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2"/>
      <name val="楷体_GB2312"/>
      <charset val="134"/>
    </font>
    <font>
      <b/>
      <sz val="10"/>
      <name val="Arial"/>
      <charset val="134"/>
    </font>
    <font>
      <sz val="11"/>
      <color theme="1"/>
      <name val="Calibri"/>
      <charset val="134"/>
      <scheme val="minor"/>
    </font>
    <font>
      <sz val="11"/>
      <color indexed="8"/>
      <name val="宋体"/>
      <charset val="134"/>
    </font>
    <font>
      <sz val="11"/>
      <color indexed="52"/>
      <name val="宋体"/>
      <charset val="134"/>
    </font>
    <font>
      <sz val="11"/>
      <color indexed="9"/>
      <name val="宋体"/>
      <charset val="134"/>
    </font>
    <font>
      <sz val="10"/>
      <name val="Arial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2"/>
      <name val="Times New Roman"/>
      <charset val="134"/>
    </font>
    <font>
      <sz val="11"/>
      <color indexed="10"/>
      <name val="宋体"/>
      <charset val="134"/>
    </font>
    <font>
      <b/>
      <sz val="15"/>
      <color indexed="56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3"/>
      <color indexed="56"/>
      <name val="宋体"/>
      <charset val="134"/>
    </font>
    <font>
      <sz val="9"/>
      <name val="Arial"/>
      <charset val="134"/>
    </font>
    <font>
      <b/>
      <sz val="11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1"/>
      <color indexed="9"/>
      <name val="宋体"/>
      <charset val="134"/>
    </font>
    <font>
      <sz val="12"/>
      <name val="宋体"/>
      <charset val="134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64">
    <xf numFmtId="0" fontId="0" fillId="0" borderId="0"/>
    <xf numFmtId="0" fontId="15" fillId="11" borderId="0" applyNumberFormat="0" applyBorder="0" applyProtection="0">
      <alignment vertical="center"/>
    </xf>
    <xf numFmtId="43" fontId="35" fillId="0" borderId="0" applyFont="0" applyFill="0" applyBorder="0" applyAlignment="0" applyProtection="0"/>
    <xf numFmtId="0" fontId="35" fillId="0" borderId="0"/>
    <xf numFmtId="0" fontId="15" fillId="6" borderId="0" applyNumberFormat="0" applyBorder="0" applyProtection="0">
      <alignment vertical="center"/>
    </xf>
    <xf numFmtId="0" fontId="18" fillId="0" borderId="0" applyNumberFormat="0" applyBorder="0" applyAlignment="0" applyProtection="0">
      <alignment vertical="center"/>
    </xf>
    <xf numFmtId="0" fontId="25" fillId="15" borderId="47" applyNumberFormat="0" applyProtection="0">
      <alignment vertical="center"/>
    </xf>
    <xf numFmtId="0" fontId="28" fillId="0" borderId="49" applyNumberFormat="0" applyProtection="0">
      <alignment vertical="center"/>
    </xf>
    <xf numFmtId="0" fontId="15" fillId="22" borderId="0" applyNumberFormat="0" applyBorder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15" fillId="13" borderId="0" applyNumberFormat="0" applyBorder="0" applyProtection="0">
      <alignment vertical="center"/>
    </xf>
    <xf numFmtId="0" fontId="15" fillId="24" borderId="0" applyNumberFormat="0" applyBorder="0" applyProtection="0">
      <alignment vertical="center"/>
    </xf>
    <xf numFmtId="0" fontId="17" fillId="26" borderId="0" applyNumberFormat="0" applyBorder="0" applyProtection="0">
      <alignment vertical="center"/>
    </xf>
    <xf numFmtId="0" fontId="15" fillId="15" borderId="0" applyNumberFormat="0" applyBorder="0" applyProtection="0">
      <alignment vertical="center"/>
    </xf>
    <xf numFmtId="0" fontId="27" fillId="0" borderId="0"/>
    <xf numFmtId="0" fontId="15" fillId="9" borderId="0" applyNumberFormat="0" applyBorder="0" applyProtection="0">
      <alignment vertical="center"/>
    </xf>
    <xf numFmtId="0" fontId="15" fillId="20" borderId="0" applyNumberFormat="0" applyBorder="0" applyProtection="0">
      <alignment vertical="center"/>
    </xf>
    <xf numFmtId="0" fontId="15" fillId="3" borderId="0" applyNumberFormat="0" applyBorder="0" applyProtection="0">
      <alignment vertical="center"/>
    </xf>
    <xf numFmtId="0" fontId="15" fillId="17" borderId="0" applyNumberFormat="0" applyBorder="0" applyProtection="0">
      <alignment vertical="center"/>
    </xf>
    <xf numFmtId="0" fontId="15" fillId="11" borderId="0" applyNumberFormat="0" applyBorder="0" applyProtection="0">
      <alignment vertical="center"/>
    </xf>
    <xf numFmtId="0" fontId="15" fillId="3" borderId="0" applyNumberFormat="0" applyBorder="0" applyProtection="0">
      <alignment vertical="center"/>
    </xf>
    <xf numFmtId="0" fontId="17" fillId="17" borderId="0" applyNumberFormat="0" applyBorder="0" applyProtection="0">
      <alignment vertical="center"/>
    </xf>
    <xf numFmtId="0" fontId="35" fillId="0" borderId="0"/>
    <xf numFmtId="0" fontId="17" fillId="9" borderId="0" applyNumberFormat="0" applyBorder="0" applyProtection="0">
      <alignment vertical="center"/>
    </xf>
    <xf numFmtId="0" fontId="17" fillId="16" borderId="0" applyNumberFormat="0" applyBorder="0" applyProtection="0">
      <alignment vertical="center"/>
    </xf>
    <xf numFmtId="0" fontId="17" fillId="14" borderId="0" applyNumberFormat="0" applyBorder="0" applyProtection="0">
      <alignment vertical="center"/>
    </xf>
    <xf numFmtId="0" fontId="17" fillId="8" borderId="0" applyNumberFormat="0" applyBorder="0" applyProtection="0">
      <alignment vertical="center"/>
    </xf>
    <xf numFmtId="0" fontId="17" fillId="18" borderId="0" applyNumberFormat="0" applyBorder="0" applyProtection="0">
      <alignment vertical="center"/>
    </xf>
    <xf numFmtId="0" fontId="17" fillId="19" borderId="0" applyNumberFormat="0" applyBorder="0" applyProtection="0">
      <alignment vertical="center"/>
    </xf>
    <xf numFmtId="0" fontId="17" fillId="12" borderId="0" applyNumberFormat="0" applyBorder="0" applyProtection="0">
      <alignment vertical="center"/>
    </xf>
    <xf numFmtId="0" fontId="17" fillId="16" borderId="0" applyNumberFormat="0" applyBorder="0" applyProtection="0">
      <alignment vertical="center"/>
    </xf>
    <xf numFmtId="0" fontId="17" fillId="14" borderId="0" applyNumberFormat="0" applyBorder="0" applyProtection="0">
      <alignment vertical="center"/>
    </xf>
    <xf numFmtId="0" fontId="17" fillId="21" borderId="0" applyNumberFormat="0" applyBorder="0" applyProtection="0">
      <alignment vertical="center"/>
    </xf>
    <xf numFmtId="0" fontId="31" fillId="22" borderId="0" applyNumberFormat="0" applyBorder="0" applyProtection="0">
      <alignment vertical="center"/>
    </xf>
    <xf numFmtId="0" fontId="30" fillId="10" borderId="47" applyNumberFormat="0" applyProtection="0">
      <alignment vertical="center"/>
    </xf>
    <xf numFmtId="0" fontId="34" fillId="25" borderId="52" applyNumberFormat="0" applyProtection="0">
      <alignment vertical="center"/>
    </xf>
    <xf numFmtId="0" fontId="33" fillId="0" borderId="0" applyNumberFormat="0" applyBorder="0" applyProtection="0">
      <alignment vertical="center"/>
    </xf>
    <xf numFmtId="0" fontId="20" fillId="13" borderId="0" applyNumberFormat="0" applyBorder="0" applyProtection="0">
      <alignment vertical="center"/>
    </xf>
    <xf numFmtId="0" fontId="23" fillId="0" borderId="46" applyNumberFormat="0" applyProtection="0">
      <alignment vertical="center"/>
    </xf>
    <xf numFmtId="0" fontId="26" fillId="0" borderId="48" applyNumberFormat="0" applyProtection="0">
      <alignment vertical="center"/>
    </xf>
    <xf numFmtId="0" fontId="28" fillId="0" borderId="0" applyNumberFormat="0" applyBorder="0" applyProtection="0">
      <alignment vertical="center"/>
    </xf>
    <xf numFmtId="0" fontId="16" fillId="0" borderId="44" applyNumberFormat="0" applyProtection="0">
      <alignment vertical="center"/>
    </xf>
    <xf numFmtId="0" fontId="24" fillId="4" borderId="0" applyNumberFormat="0" applyBorder="0" applyProtection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35" fillId="23" borderId="51" applyNumberFormat="0" applyProtection="0">
      <alignment vertical="center"/>
    </xf>
    <xf numFmtId="0" fontId="29" fillId="10" borderId="50" applyNumberFormat="0" applyProtection="0">
      <alignment vertical="center"/>
    </xf>
    <xf numFmtId="0" fontId="32" fillId="0" borderId="0" applyNumberFormat="0" applyBorder="0" applyProtection="0">
      <alignment vertical="center"/>
    </xf>
    <xf numFmtId="0" fontId="14" fillId="0" borderId="0">
      <alignment vertical="center"/>
    </xf>
    <xf numFmtId="0" fontId="19" fillId="0" borderId="45" applyNumberFormat="0" applyProtection="0">
      <alignment vertical="center"/>
    </xf>
    <xf numFmtId="0" fontId="22" fillId="0" borderId="0" applyNumberFormat="0" applyBorder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5" fillId="0" borderId="0">
      <alignment vertical="center"/>
    </xf>
    <xf numFmtId="0" fontId="14" fillId="0" borderId="0"/>
    <xf numFmtId="0" fontId="35" fillId="0" borderId="0">
      <alignment vertical="center"/>
    </xf>
    <xf numFmtId="43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43" fontId="15" fillId="0" borderId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/>
    <xf numFmtId="0" fontId="21" fillId="0" borderId="0" applyNumberFormat="0" applyBorder="0" applyAlignment="0" applyProtection="0">
      <alignment vertical="center"/>
    </xf>
    <xf numFmtId="0" fontId="18" fillId="0" borderId="0" applyNumberFormat="0" applyBorder="0" applyAlignment="0" applyProtection="0">
      <alignment vertical="center"/>
    </xf>
  </cellStyleXfs>
  <cellXfs count="204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65" fontId="2" fillId="0" borderId="0" xfId="0" applyNumberFormat="1" applyFont="1" applyFill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vertical="top"/>
    </xf>
    <xf numFmtId="49" fontId="1" fillId="2" borderId="0" xfId="0" applyNumberFormat="1" applyFont="1" applyFill="1" applyBorder="1" applyAlignment="1">
      <alignment vertical="center" wrapText="1"/>
    </xf>
    <xf numFmtId="49" fontId="1" fillId="2" borderId="0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horizontal="center" vertical="center"/>
    </xf>
    <xf numFmtId="165" fontId="1" fillId="3" borderId="8" xfId="0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2" fillId="5" borderId="8" xfId="0" applyFont="1" applyFill="1" applyBorder="1" applyAlignment="1">
      <alignment horizontal="center" vertical="center"/>
    </xf>
    <xf numFmtId="165" fontId="2" fillId="5" borderId="8" xfId="0" applyNumberFormat="1" applyFont="1" applyFill="1" applyBorder="1" applyAlignment="1">
      <alignment horizontal="right" vertical="center"/>
    </xf>
    <xf numFmtId="165" fontId="1" fillId="3" borderId="15" xfId="2" applyNumberFormat="1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64" fontId="2" fillId="0" borderId="8" xfId="0" applyNumberFormat="1" applyFont="1" applyFill="1" applyBorder="1" applyAlignment="1">
      <alignment horizontal="righ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66" fontId="2" fillId="2" borderId="8" xfId="0" applyNumberFormat="1" applyFont="1" applyFill="1" applyBorder="1" applyAlignment="1">
      <alignment horizontal="right" vertical="center"/>
    </xf>
    <xf numFmtId="0" fontId="2" fillId="0" borderId="19" xfId="0" applyFont="1" applyFill="1" applyBorder="1" applyAlignment="1">
      <alignment horizontal="center" vertical="center"/>
    </xf>
    <xf numFmtId="165" fontId="2" fillId="0" borderId="8" xfId="2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center" vertical="center"/>
    </xf>
    <xf numFmtId="165" fontId="3" fillId="5" borderId="8" xfId="2" applyNumberFormat="1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center" vertical="center"/>
    </xf>
    <xf numFmtId="164" fontId="2" fillId="3" borderId="14" xfId="0" applyNumberFormat="1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vertical="center"/>
    </xf>
    <xf numFmtId="0" fontId="1" fillId="6" borderId="14" xfId="0" applyFont="1" applyFill="1" applyBorder="1" applyAlignment="1">
      <alignment vertical="center"/>
    </xf>
    <xf numFmtId="165" fontId="1" fillId="7" borderId="15" xfId="2" applyNumberFormat="1" applyFont="1" applyFill="1" applyBorder="1" applyAlignment="1">
      <alignment horizontal="left"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165" fontId="1" fillId="7" borderId="16" xfId="2" applyNumberFormat="1" applyFont="1" applyFill="1" applyBorder="1" applyAlignment="1">
      <alignment horizontal="center" vertical="center"/>
    </xf>
    <xf numFmtId="0" fontId="4" fillId="8" borderId="24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65" fontId="1" fillId="3" borderId="8" xfId="0" applyNumberFormat="1" applyFont="1" applyFill="1" applyBorder="1" applyAlignment="1">
      <alignment horizontal="right" vertical="center"/>
    </xf>
    <xf numFmtId="0" fontId="2" fillId="5" borderId="26" xfId="0" applyFont="1" applyFill="1" applyBorder="1" applyAlignment="1">
      <alignment horizontal="left" vertical="center"/>
    </xf>
    <xf numFmtId="165" fontId="1" fillId="3" borderId="14" xfId="0" applyNumberFormat="1" applyFont="1" applyFill="1" applyBorder="1" applyAlignment="1">
      <alignment horizontal="right" vertical="center"/>
    </xf>
    <xf numFmtId="165" fontId="2" fillId="3" borderId="26" xfId="0" applyNumberFormat="1" applyFont="1" applyFill="1" applyBorder="1" applyAlignment="1">
      <alignment horizontal="left" vertical="center"/>
    </xf>
    <xf numFmtId="165" fontId="2" fillId="0" borderId="26" xfId="0" applyNumberFormat="1" applyFont="1" applyFill="1" applyBorder="1" applyAlignment="1">
      <alignment horizontal="left" vertical="center"/>
    </xf>
    <xf numFmtId="165" fontId="2" fillId="0" borderId="26" xfId="0" applyNumberFormat="1" applyFont="1" applyFill="1" applyBorder="1" applyAlignment="1">
      <alignment horizontal="left" vertical="center" wrapText="1"/>
    </xf>
    <xf numFmtId="165" fontId="1" fillId="3" borderId="26" xfId="0" applyNumberFormat="1" applyFont="1" applyFill="1" applyBorder="1" applyAlignment="1">
      <alignment horizontal="left" vertical="center"/>
    </xf>
    <xf numFmtId="165" fontId="2" fillId="2" borderId="8" xfId="0" applyNumberFormat="1" applyFont="1" applyFill="1" applyBorder="1" applyAlignment="1">
      <alignment horizontal="right" vertical="center"/>
    </xf>
    <xf numFmtId="165" fontId="2" fillId="0" borderId="27" xfId="0" applyNumberFormat="1" applyFont="1" applyFill="1" applyBorder="1" applyAlignment="1">
      <alignment horizontal="left" vertical="center"/>
    </xf>
    <xf numFmtId="165" fontId="2" fillId="0" borderId="27" xfId="0" applyNumberFormat="1" applyFont="1" applyFill="1" applyBorder="1" applyAlignment="1">
      <alignment horizontal="left" vertical="center" wrapText="1"/>
    </xf>
    <xf numFmtId="165" fontId="5" fillId="0" borderId="27" xfId="0" applyNumberFormat="1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165" fontId="1" fillId="6" borderId="8" xfId="0" applyNumberFormat="1" applyFont="1" applyFill="1" applyBorder="1" applyAlignment="1">
      <alignment horizontal="right" vertical="center"/>
    </xf>
    <xf numFmtId="165" fontId="1" fillId="6" borderId="26" xfId="0" applyNumberFormat="1" applyFont="1" applyFill="1" applyBorder="1" applyAlignment="1">
      <alignment horizontal="left" vertical="center"/>
    </xf>
    <xf numFmtId="165" fontId="1" fillId="7" borderId="8" xfId="0" applyNumberFormat="1" applyFont="1" applyFill="1" applyBorder="1" applyAlignment="1">
      <alignment horizontal="right" vertical="center"/>
    </xf>
    <xf numFmtId="165" fontId="1" fillId="7" borderId="26" xfId="0" applyNumberFormat="1" applyFont="1" applyFill="1" applyBorder="1" applyAlignment="1">
      <alignment horizontal="left" vertical="center"/>
    </xf>
    <xf numFmtId="165" fontId="4" fillId="8" borderId="23" xfId="0" applyNumberFormat="1" applyFont="1" applyFill="1" applyBorder="1" applyAlignment="1">
      <alignment horizontal="right" vertical="center"/>
    </xf>
    <xf numFmtId="165" fontId="4" fillId="8" borderId="28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top"/>
    </xf>
    <xf numFmtId="49" fontId="2" fillId="2" borderId="0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vertical="center"/>
    </xf>
    <xf numFmtId="167" fontId="2" fillId="2" borderId="0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0" fontId="1" fillId="4" borderId="29" xfId="0" applyFont="1" applyFill="1" applyBorder="1" applyAlignment="1">
      <alignment vertical="center"/>
    </xf>
    <xf numFmtId="0" fontId="1" fillId="4" borderId="30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1" fillId="3" borderId="16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165" fontId="1" fillId="3" borderId="13" xfId="0" applyNumberFormat="1" applyFont="1" applyFill="1" applyBorder="1" applyAlignment="1">
      <alignment vertical="center"/>
    </xf>
    <xf numFmtId="166" fontId="2" fillId="0" borderId="8" xfId="0" applyNumberFormat="1" applyFont="1" applyFill="1" applyBorder="1" applyAlignment="1">
      <alignment horizontal="right" vertical="center"/>
    </xf>
    <xf numFmtId="0" fontId="1" fillId="0" borderId="31" xfId="0" applyFont="1" applyFill="1" applyBorder="1" applyAlignment="1">
      <alignment horizontal="center" vertical="center"/>
    </xf>
    <xf numFmtId="167" fontId="2" fillId="0" borderId="0" xfId="0" applyNumberFormat="1" applyFont="1" applyFill="1" applyBorder="1" applyAlignment="1">
      <alignment vertical="center"/>
    </xf>
    <xf numFmtId="167" fontId="2" fillId="0" borderId="0" xfId="0" applyNumberFormat="1" applyFont="1" applyFill="1" applyBorder="1" applyAlignment="1">
      <alignment horizontal="center" vertical="center"/>
    </xf>
    <xf numFmtId="167" fontId="2" fillId="0" borderId="0" xfId="0" applyNumberFormat="1" applyFont="1" applyFill="1" applyBorder="1" applyAlignment="1">
      <alignment vertical="top"/>
    </xf>
    <xf numFmtId="167" fontId="2" fillId="0" borderId="1" xfId="0" applyNumberFormat="1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1" fillId="3" borderId="33" xfId="0" applyFont="1" applyFill="1" applyBorder="1" applyAlignment="1">
      <alignment vertical="center"/>
    </xf>
    <xf numFmtId="165" fontId="1" fillId="3" borderId="14" xfId="0" applyNumberFormat="1" applyFont="1" applyFill="1" applyBorder="1" applyAlignment="1">
      <alignment vertical="center"/>
    </xf>
    <xf numFmtId="0" fontId="1" fillId="3" borderId="34" xfId="0" applyFont="1" applyFill="1" applyBorder="1" applyAlignment="1">
      <alignment vertical="center"/>
    </xf>
    <xf numFmtId="0" fontId="1" fillId="3" borderId="35" xfId="0" applyFont="1" applyFill="1" applyBorder="1" applyAlignment="1">
      <alignment vertical="center"/>
    </xf>
    <xf numFmtId="165" fontId="2" fillId="0" borderId="8" xfId="0" applyNumberFormat="1" applyFont="1" applyFill="1" applyBorder="1" applyAlignment="1">
      <alignment horizontal="right" vertical="center"/>
    </xf>
    <xf numFmtId="165" fontId="2" fillId="0" borderId="8" xfId="0" applyNumberFormat="1" applyFont="1" applyFill="1" applyBorder="1" applyAlignment="1">
      <alignment horizontal="left" vertical="center"/>
    </xf>
    <xf numFmtId="165" fontId="1" fillId="3" borderId="8" xfId="0" applyNumberFormat="1" applyFont="1" applyFill="1" applyBorder="1" applyAlignment="1">
      <alignment horizontal="left" vertical="center"/>
    </xf>
    <xf numFmtId="165" fontId="2" fillId="0" borderId="8" xfId="0" applyNumberFormat="1" applyFont="1" applyFill="1" applyBorder="1" applyAlignment="1">
      <alignment vertical="center"/>
    </xf>
    <xf numFmtId="165" fontId="1" fillId="6" borderId="8" xfId="0" applyNumberFormat="1" applyFont="1" applyFill="1" applyBorder="1" applyAlignment="1">
      <alignment horizontal="left" vertical="center"/>
    </xf>
    <xf numFmtId="165" fontId="6" fillId="6" borderId="8" xfId="0" applyNumberFormat="1" applyFont="1" applyFill="1" applyBorder="1" applyAlignment="1">
      <alignment horizontal="right" vertical="center"/>
    </xf>
    <xf numFmtId="165" fontId="2" fillId="6" borderId="8" xfId="0" applyNumberFormat="1" applyFont="1" applyFill="1" applyBorder="1" applyAlignment="1">
      <alignment horizontal="right" vertical="center"/>
    </xf>
    <xf numFmtId="0" fontId="7" fillId="0" borderId="0" xfId="0" applyFont="1"/>
    <xf numFmtId="0" fontId="8" fillId="0" borderId="0" xfId="0" applyFont="1"/>
    <xf numFmtId="0" fontId="0" fillId="0" borderId="0" xfId="0" applyAlignment="1"/>
    <xf numFmtId="49" fontId="0" fillId="0" borderId="0" xfId="0" applyNumberFormat="1"/>
    <xf numFmtId="0" fontId="9" fillId="0" borderId="0" xfId="0" applyFont="1" applyAlignment="1"/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49" fontId="10" fillId="0" borderId="0" xfId="0" applyNumberFormat="1" applyFont="1"/>
    <xf numFmtId="49" fontId="10" fillId="9" borderId="8" xfId="0" applyNumberFormat="1" applyFont="1" applyFill="1" applyBorder="1" applyAlignment="1">
      <alignment vertical="center"/>
    </xf>
    <xf numFmtId="0" fontId="10" fillId="9" borderId="8" xfId="0" applyFont="1" applyFill="1" applyBorder="1" applyAlignment="1">
      <alignment vertical="center"/>
    </xf>
    <xf numFmtId="14" fontId="11" fillId="0" borderId="17" xfId="0" applyNumberFormat="1" applyFont="1" applyBorder="1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0" fillId="10" borderId="21" xfId="0" applyFont="1" applyFill="1" applyBorder="1" applyAlignment="1">
      <alignment horizontal="center" vertical="center"/>
    </xf>
    <xf numFmtId="14" fontId="10" fillId="0" borderId="6" xfId="0" applyNumberFormat="1" applyFont="1" applyFill="1" applyBorder="1" applyAlignment="1">
      <alignment horizontal="left"/>
    </xf>
    <xf numFmtId="0" fontId="10" fillId="0" borderId="0" xfId="0" applyFont="1" applyBorder="1" applyAlignment="1"/>
    <xf numFmtId="49" fontId="10" fillId="0" borderId="0" xfId="0" applyNumberFormat="1" applyFont="1" applyBorder="1" applyAlignment="1"/>
    <xf numFmtId="14" fontId="10" fillId="0" borderId="39" xfId="0" applyNumberFormat="1" applyFont="1" applyFill="1" applyBorder="1" applyAlignment="1">
      <alignment horizontal="left"/>
    </xf>
    <xf numFmtId="0" fontId="10" fillId="0" borderId="1" xfId="0" applyFont="1" applyBorder="1" applyAlignment="1"/>
    <xf numFmtId="49" fontId="10" fillId="0" borderId="1" xfId="0" applyNumberFormat="1" applyFont="1" applyBorder="1" applyAlignment="1"/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Border="1"/>
    <xf numFmtId="49" fontId="10" fillId="0" borderId="0" xfId="0" applyNumberFormat="1" applyFont="1" applyBorder="1"/>
    <xf numFmtId="0" fontId="11" fillId="0" borderId="0" xfId="0" applyFont="1"/>
    <xf numFmtId="49" fontId="11" fillId="0" borderId="0" xfId="0" applyNumberFormat="1" applyFont="1"/>
    <xf numFmtId="0" fontId="12" fillId="0" borderId="0" xfId="0" applyFont="1" applyBorder="1" applyAlignment="1"/>
    <xf numFmtId="0" fontId="13" fillId="0" borderId="0" xfId="0" applyFont="1"/>
    <xf numFmtId="168" fontId="11" fillId="0" borderId="26" xfId="0" applyNumberFormat="1" applyFont="1" applyBorder="1" applyAlignment="1">
      <alignment horizontal="center" vertical="center"/>
    </xf>
    <xf numFmtId="0" fontId="10" fillId="0" borderId="42" xfId="0" applyFont="1" applyBorder="1" applyAlignment="1"/>
    <xf numFmtId="0" fontId="10" fillId="0" borderId="43" xfId="0" applyFont="1" applyBorder="1" applyAlignment="1"/>
    <xf numFmtId="49" fontId="2" fillId="0" borderId="0" xfId="0" applyNumberFormat="1" applyFont="1" applyFill="1" applyBorder="1" applyAlignment="1">
      <alignment vertical="center" wrapText="1"/>
    </xf>
    <xf numFmtId="0" fontId="11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14" fontId="10" fillId="0" borderId="0" xfId="0" applyNumberFormat="1" applyFont="1" applyAlignment="1">
      <alignment horizontal="left"/>
    </xf>
    <xf numFmtId="0" fontId="10" fillId="9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9" borderId="8" xfId="0" applyFont="1" applyFill="1" applyBorder="1" applyAlignment="1">
      <alignment horizontal="center" vertical="center"/>
    </xf>
    <xf numFmtId="168" fontId="10" fillId="10" borderId="22" xfId="0" applyNumberFormat="1" applyFont="1" applyFill="1" applyBorder="1" applyAlignment="1">
      <alignment horizontal="right" vertical="center"/>
    </xf>
    <xf numFmtId="168" fontId="10" fillId="10" borderId="40" xfId="0" applyNumberFormat="1" applyFont="1" applyFill="1" applyBorder="1" applyAlignment="1">
      <alignment horizontal="right" vertical="center"/>
    </xf>
    <xf numFmtId="0" fontId="10" fillId="9" borderId="37" xfId="0" applyFont="1" applyFill="1" applyBorder="1" applyAlignment="1">
      <alignment horizontal="center" vertical="center"/>
    </xf>
    <xf numFmtId="0" fontId="10" fillId="9" borderId="38" xfId="0" applyFont="1" applyFill="1" applyBorder="1" applyAlignment="1">
      <alignment horizontal="center" vertical="center"/>
    </xf>
    <xf numFmtId="0" fontId="10" fillId="9" borderId="41" xfId="0" applyFont="1" applyFill="1" applyBorder="1" applyAlignment="1">
      <alignment horizontal="center" vertical="center"/>
    </xf>
    <xf numFmtId="0" fontId="10" fillId="9" borderId="36" xfId="0" applyFont="1" applyFill="1" applyBorder="1" applyAlignment="1">
      <alignment horizontal="center" vertical="center"/>
    </xf>
    <xf numFmtId="0" fontId="10" fillId="9" borderId="17" xfId="0" applyFont="1" applyFill="1" applyBorder="1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/>
    </xf>
    <xf numFmtId="0" fontId="10" fillId="9" borderId="25" xfId="0" applyFont="1" applyFill="1" applyBorder="1" applyAlignment="1">
      <alignment horizontal="center" vertical="center"/>
    </xf>
    <xf numFmtId="0" fontId="10" fillId="9" borderId="26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165" fontId="1" fillId="3" borderId="8" xfId="0" applyNumberFormat="1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165" fontId="1" fillId="3" borderId="15" xfId="2" applyNumberFormat="1" applyFont="1" applyFill="1" applyBorder="1" applyAlignment="1">
      <alignment horizontal="left" vertical="center"/>
    </xf>
    <xf numFmtId="165" fontId="1" fillId="3" borderId="16" xfId="2" applyNumberFormat="1" applyFont="1" applyFill="1" applyBorder="1" applyAlignment="1">
      <alignment horizontal="left" vertical="center"/>
    </xf>
    <xf numFmtId="165" fontId="2" fillId="0" borderId="13" xfId="2" applyNumberFormat="1" applyFont="1" applyFill="1" applyBorder="1" applyAlignment="1">
      <alignment horizontal="center" vertical="center"/>
    </xf>
    <xf numFmtId="165" fontId="2" fillId="0" borderId="14" xfId="2" applyNumberFormat="1" applyFont="1" applyFill="1" applyBorder="1" applyAlignment="1">
      <alignment horizontal="center" vertical="center"/>
    </xf>
    <xf numFmtId="165" fontId="1" fillId="3" borderId="17" xfId="2" applyNumberFormat="1" applyFont="1" applyFill="1" applyBorder="1" applyAlignment="1">
      <alignment horizontal="left" vertical="center"/>
    </xf>
    <xf numFmtId="165" fontId="1" fillId="3" borderId="8" xfId="2" applyNumberFormat="1" applyFont="1" applyFill="1" applyBorder="1" applyAlignment="1">
      <alignment horizontal="left" vertical="center"/>
    </xf>
    <xf numFmtId="165" fontId="2" fillId="2" borderId="13" xfId="2" applyNumberFormat="1" applyFont="1" applyFill="1" applyBorder="1" applyAlignment="1">
      <alignment horizontal="center" vertical="center"/>
    </xf>
    <xf numFmtId="165" fontId="2" fillId="2" borderId="14" xfId="2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horizontal="left" vertical="center"/>
    </xf>
    <xf numFmtId="0" fontId="4" fillId="8" borderId="22" xfId="0" applyFont="1" applyFill="1" applyBorder="1" applyAlignment="1">
      <alignment horizontal="left" vertical="center"/>
    </xf>
    <xf numFmtId="0" fontId="4" fillId="8" borderId="23" xfId="0" applyFont="1" applyFill="1" applyBorder="1" applyAlignment="1">
      <alignment horizontal="left" vertical="center"/>
    </xf>
    <xf numFmtId="0" fontId="1" fillId="5" borderId="12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65" fontId="1" fillId="0" borderId="18" xfId="2" applyNumberFormat="1" applyFont="1" applyFill="1" applyBorder="1" applyAlignment="1">
      <alignment horizontal="center" vertical="center"/>
    </xf>
    <xf numFmtId="165" fontId="1" fillId="0" borderId="20" xfId="2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165" fontId="2" fillId="3" borderId="16" xfId="2" applyNumberFormat="1" applyFont="1" applyFill="1" applyBorder="1" applyAlignment="1">
      <alignment horizontal="center" vertical="center"/>
    </xf>
    <xf numFmtId="165" fontId="1" fillId="7" borderId="15" xfId="2" applyNumberFormat="1" applyFont="1" applyFill="1" applyBorder="1" applyAlignment="1">
      <alignment horizontal="left" vertical="center"/>
    </xf>
    <xf numFmtId="165" fontId="1" fillId="7" borderId="16" xfId="2" applyNumberFormat="1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left" vertical="center"/>
    </xf>
    <xf numFmtId="0" fontId="1" fillId="6" borderId="16" xfId="0" applyFont="1" applyFill="1" applyBorder="1" applyAlignment="1">
      <alignment horizontal="left" vertical="center"/>
    </xf>
    <xf numFmtId="0" fontId="1" fillId="6" borderId="14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 wrapText="1"/>
    </xf>
  </cellXfs>
  <cellStyles count="64">
    <cellStyle name="_ET_STYLE_NoName_00_" xfId="5"/>
    <cellStyle name="0,0_x000a__x000a_NA_x000a__x000a_" xfId="14"/>
    <cellStyle name="0,0_x005f_x000d__x005f_x000a_NA_x005f_x000d__x005f_x000a_" xfId="9"/>
    <cellStyle name="20% - Accent1" xfId="16"/>
    <cellStyle name="20% - Accent2" xfId="8"/>
    <cellStyle name="20% - Accent3" xfId="10"/>
    <cellStyle name="20% - Accent4" xfId="1"/>
    <cellStyle name="20% - Accent5" xfId="11"/>
    <cellStyle name="20% - Accent6" xfId="13"/>
    <cellStyle name="40% - Accent1" xfId="17"/>
    <cellStyle name="40% - Accent2" xfId="18"/>
    <cellStyle name="40% - Accent3" xfId="15"/>
    <cellStyle name="40% - Accent4" xfId="19"/>
    <cellStyle name="40% - Accent5" xfId="20"/>
    <cellStyle name="40% - Accent6" xfId="4"/>
    <cellStyle name="60% - Accent1" xfId="12"/>
    <cellStyle name="60% - Accent2" xfId="21"/>
    <cellStyle name="60% - Accent3" xfId="23"/>
    <cellStyle name="60% - Accent4" xfId="24"/>
    <cellStyle name="60% - Accent5" xfId="25"/>
    <cellStyle name="60% - Accent6" xfId="26"/>
    <cellStyle name="Accent1" xfId="27"/>
    <cellStyle name="Accent2" xfId="28"/>
    <cellStyle name="Accent3" xfId="29"/>
    <cellStyle name="Accent4" xfId="30"/>
    <cellStyle name="Accent5" xfId="31"/>
    <cellStyle name="Accent6" xfId="32"/>
    <cellStyle name="Bad" xfId="33"/>
    <cellStyle name="Calculation" xfId="34"/>
    <cellStyle name="Check Cell" xfId="35"/>
    <cellStyle name="Explanatory Text" xfId="36"/>
    <cellStyle name="Good" xfId="37"/>
    <cellStyle name="Heading 1" xfId="38"/>
    <cellStyle name="Heading 2" xfId="39"/>
    <cellStyle name="Heading 3" xfId="7"/>
    <cellStyle name="Heading 4" xfId="40"/>
    <cellStyle name="Input" xfId="6"/>
    <cellStyle name="Linked Cell" xfId="41"/>
    <cellStyle name="Neutral" xfId="42"/>
    <cellStyle name="Normal 2" xfId="43"/>
    <cellStyle name="Normal 3" xfId="44"/>
    <cellStyle name="Note" xfId="45"/>
    <cellStyle name="Output" xfId="46"/>
    <cellStyle name="Title" xfId="47"/>
    <cellStyle name="Total" xfId="49"/>
    <cellStyle name="Warning Text" xfId="50"/>
    <cellStyle name="常规" xfId="0" builtinId="0"/>
    <cellStyle name="常规 2" xfId="48"/>
    <cellStyle name="常规 2 2" xfId="22"/>
    <cellStyle name="常规 2 2 2" xfId="51"/>
    <cellStyle name="常规 3" xfId="52"/>
    <cellStyle name="常规 4" xfId="53"/>
    <cellStyle name="常规 5" xfId="54"/>
    <cellStyle name="常规 6" xfId="3"/>
    <cellStyle name="常规 7" xfId="55"/>
    <cellStyle name="逗号" xfId="56"/>
    <cellStyle name="普通 2" xfId="57"/>
    <cellStyle name="普通 3" xfId="58"/>
    <cellStyle name="千位分隔" xfId="2" builtinId="3"/>
    <cellStyle name="千位分隔 2" xfId="59"/>
    <cellStyle name="千位分隔 3" xfId="60"/>
    <cellStyle name="千位分隔 4" xfId="61"/>
    <cellStyle name="样式 1" xfId="62"/>
    <cellStyle name="一般_Sheet1" xfId="63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2</xdr:col>
      <xdr:colOff>200025</xdr:colOff>
      <xdr:row>2</xdr:row>
      <xdr:rowOff>0</xdr:rowOff>
    </xdr:to>
    <xdr:pic>
      <xdr:nvPicPr>
        <xdr:cNvPr id="1539" name="图片 2" descr="lionmice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825" y="76200"/>
          <a:ext cx="14605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opLeftCell="A4" workbookViewId="0">
      <selection activeCell="A15" sqref="A15"/>
    </sheetView>
  </sheetViews>
  <sheetFormatPr defaultColWidth="8.875" defaultRowHeight="14.25"/>
  <cols>
    <col min="1" max="1" width="12" customWidth="1"/>
    <col min="2" max="2" width="6.125" customWidth="1"/>
    <col min="3" max="3" width="8" customWidth="1"/>
    <col min="4" max="4" width="7.5" style="104" customWidth="1"/>
    <col min="5" max="5" width="7.125" customWidth="1"/>
    <col min="6" max="6" width="18.125" customWidth="1"/>
    <col min="7" max="7" width="6.625" customWidth="1"/>
    <col min="8" max="8" width="8.5" customWidth="1"/>
    <col min="9" max="9" width="8.375" customWidth="1"/>
    <col min="10" max="10" width="11" customWidth="1"/>
    <col min="11" max="11" width="13.375" customWidth="1"/>
  </cols>
  <sheetData>
    <row r="1" spans="1:11" ht="31.5">
      <c r="A1" s="105"/>
      <c r="B1" s="105"/>
      <c r="C1" s="105"/>
      <c r="D1" s="140" t="s">
        <v>0</v>
      </c>
      <c r="E1" s="140"/>
      <c r="F1" s="140"/>
      <c r="G1" s="140"/>
      <c r="H1" s="105"/>
      <c r="I1" s="105"/>
      <c r="J1" s="105"/>
      <c r="K1" s="130"/>
    </row>
    <row r="2" spans="1:11" s="101" customFormat="1" ht="18">
      <c r="A2" s="107"/>
      <c r="B2" s="107"/>
      <c r="C2" s="107"/>
      <c r="D2" s="140"/>
      <c r="E2" s="140"/>
      <c r="F2" s="140"/>
      <c r="G2" s="140"/>
      <c r="H2" s="107"/>
      <c r="I2" s="107"/>
      <c r="J2" s="107"/>
    </row>
    <row r="3" spans="1:11" s="101" customFormat="1" ht="31.5">
      <c r="A3" s="107"/>
      <c r="B3" s="107"/>
      <c r="C3" s="107"/>
      <c r="D3" s="106"/>
      <c r="E3" s="106"/>
      <c r="F3" s="106"/>
      <c r="G3" s="106"/>
      <c r="H3" s="107"/>
      <c r="I3" s="107"/>
      <c r="J3" s="107"/>
    </row>
    <row r="4" spans="1:11" s="101" customFormat="1" ht="18">
      <c r="A4" s="108" t="s">
        <v>1</v>
      </c>
      <c r="B4" s="108" t="s">
        <v>2</v>
      </c>
      <c r="C4" s="108"/>
      <c r="D4" s="137" t="s">
        <v>3</v>
      </c>
      <c r="E4" s="137"/>
      <c r="F4" s="137"/>
      <c r="G4" s="137" t="s">
        <v>4</v>
      </c>
      <c r="H4" s="137"/>
      <c r="I4" s="137"/>
      <c r="J4" s="137"/>
      <c r="K4" s="131"/>
    </row>
    <row r="5" spans="1:11" s="101" customFormat="1" ht="18">
      <c r="A5" s="107" t="s">
        <v>5</v>
      </c>
      <c r="B5" s="109" t="s">
        <v>6</v>
      </c>
      <c r="C5" s="110" t="s">
        <v>7</v>
      </c>
      <c r="D5" s="108" t="s">
        <v>8</v>
      </c>
      <c r="E5" s="108"/>
      <c r="F5" s="137" t="s">
        <v>9</v>
      </c>
      <c r="G5" s="137"/>
      <c r="H5" s="138" t="s">
        <v>10</v>
      </c>
      <c r="I5" s="138"/>
      <c r="J5" s="138"/>
      <c r="K5" s="131"/>
    </row>
    <row r="6" spans="1:11" s="101" customFormat="1" ht="18">
      <c r="A6" s="107"/>
      <c r="B6" s="107"/>
      <c r="C6" s="107"/>
      <c r="D6" s="111"/>
      <c r="E6" s="107"/>
      <c r="F6" s="107"/>
      <c r="G6" s="107"/>
      <c r="H6" s="107"/>
      <c r="I6" s="107"/>
      <c r="J6" s="107"/>
    </row>
    <row r="7" spans="1:11" s="101" customFormat="1" ht="21.75" customHeight="1">
      <c r="A7" s="147" t="s">
        <v>11</v>
      </c>
      <c r="B7" s="139" t="s">
        <v>12</v>
      </c>
      <c r="C7" s="139" t="s">
        <v>13</v>
      </c>
      <c r="D7" s="139" t="s">
        <v>14</v>
      </c>
      <c r="E7" s="139"/>
      <c r="F7" s="139" t="s">
        <v>15</v>
      </c>
      <c r="G7" s="139"/>
      <c r="H7" s="139" t="s">
        <v>16</v>
      </c>
      <c r="I7" s="139" t="s">
        <v>17</v>
      </c>
      <c r="J7" s="151" t="s">
        <v>18</v>
      </c>
    </row>
    <row r="8" spans="1:11" s="101" customFormat="1" ht="20.25" customHeight="1">
      <c r="A8" s="148"/>
      <c r="B8" s="141"/>
      <c r="C8" s="141"/>
      <c r="D8" s="112" t="s">
        <v>19</v>
      </c>
      <c r="E8" s="113" t="s">
        <v>20</v>
      </c>
      <c r="F8" s="141"/>
      <c r="G8" s="141"/>
      <c r="H8" s="141"/>
      <c r="I8" s="141"/>
      <c r="J8" s="152"/>
    </row>
    <row r="9" spans="1:11" s="102" customFormat="1" ht="38.25" customHeight="1">
      <c r="A9" s="114"/>
      <c r="B9" s="149" t="s">
        <v>21</v>
      </c>
      <c r="C9" s="115"/>
      <c r="D9" s="116"/>
      <c r="E9" s="116"/>
      <c r="F9" s="153"/>
      <c r="G9" s="136"/>
      <c r="H9" s="117"/>
      <c r="I9" s="117"/>
      <c r="J9" s="132"/>
    </row>
    <row r="10" spans="1:11" s="102" customFormat="1" ht="38.25" customHeight="1">
      <c r="A10" s="114"/>
      <c r="B10" s="150"/>
      <c r="C10" s="115"/>
      <c r="D10" s="116"/>
      <c r="E10" s="116"/>
      <c r="F10" s="154"/>
      <c r="G10" s="155"/>
      <c r="H10" s="117"/>
      <c r="I10" s="117"/>
      <c r="J10" s="132"/>
    </row>
    <row r="11" spans="1:11" s="102" customFormat="1" ht="38.25" customHeight="1">
      <c r="A11" s="114"/>
      <c r="B11" s="150"/>
      <c r="C11" s="115"/>
      <c r="D11" s="116"/>
      <c r="E11" s="116"/>
      <c r="F11" s="153"/>
      <c r="G11" s="136"/>
      <c r="H11" s="117"/>
      <c r="I11" s="117"/>
      <c r="J11" s="132"/>
    </row>
    <row r="12" spans="1:11" s="102" customFormat="1" ht="21.75" customHeight="1">
      <c r="A12" s="114"/>
      <c r="B12" s="150"/>
      <c r="C12" s="115"/>
      <c r="D12" s="116"/>
      <c r="E12" s="116"/>
      <c r="F12" s="136"/>
      <c r="G12" s="136"/>
      <c r="H12" s="117"/>
      <c r="I12" s="117"/>
      <c r="J12" s="132"/>
    </row>
    <row r="13" spans="1:11" s="102" customFormat="1" ht="21.75" customHeight="1">
      <c r="A13" s="114"/>
      <c r="B13" s="150"/>
      <c r="C13" s="115"/>
      <c r="D13" s="116"/>
      <c r="E13" s="116"/>
      <c r="F13" s="136"/>
      <c r="G13" s="136"/>
      <c r="H13" s="117"/>
      <c r="I13" s="117"/>
      <c r="J13" s="132"/>
    </row>
    <row r="14" spans="1:11" s="102" customFormat="1" ht="21.75" customHeight="1">
      <c r="A14" s="114"/>
      <c r="B14" s="150"/>
      <c r="C14" s="115"/>
      <c r="D14" s="116"/>
      <c r="E14" s="116"/>
      <c r="F14" s="136"/>
      <c r="G14" s="136"/>
      <c r="H14" s="117"/>
      <c r="I14" s="117"/>
      <c r="J14" s="132"/>
    </row>
    <row r="15" spans="1:11" s="102" customFormat="1" ht="21.75" customHeight="1">
      <c r="A15" s="118" t="s">
        <v>22</v>
      </c>
      <c r="B15" s="142">
        <f>SUM(J9:J14)</f>
        <v>0</v>
      </c>
      <c r="C15" s="142"/>
      <c r="D15" s="142"/>
      <c r="E15" s="142"/>
      <c r="F15" s="142"/>
      <c r="G15" s="142"/>
      <c r="H15" s="142"/>
      <c r="I15" s="142"/>
      <c r="J15" s="143"/>
    </row>
    <row r="16" spans="1:11" s="102" customFormat="1" ht="18.75" customHeight="1">
      <c r="A16" s="144" t="s">
        <v>23</v>
      </c>
      <c r="B16" s="145"/>
      <c r="C16" s="145"/>
      <c r="D16" s="145"/>
      <c r="E16" s="145"/>
      <c r="F16" s="145"/>
      <c r="G16" s="145"/>
      <c r="H16" s="145"/>
      <c r="I16" s="145"/>
      <c r="J16" s="146"/>
    </row>
    <row r="17" spans="1:10" s="103" customFormat="1" ht="36.75" customHeight="1">
      <c r="A17" s="119" t="s">
        <v>24</v>
      </c>
      <c r="B17" s="120"/>
      <c r="C17" s="120"/>
      <c r="D17" s="121"/>
      <c r="E17" s="120" t="s">
        <v>25</v>
      </c>
      <c r="F17" s="120"/>
      <c r="G17" s="120"/>
      <c r="H17" s="120" t="s">
        <v>26</v>
      </c>
      <c r="I17" s="120"/>
      <c r="J17" s="133"/>
    </row>
    <row r="18" spans="1:10" s="103" customFormat="1" ht="36" customHeight="1">
      <c r="A18" s="122" t="s">
        <v>27</v>
      </c>
      <c r="B18" s="123"/>
      <c r="C18" s="123"/>
      <c r="D18" s="124"/>
      <c r="E18" s="123" t="s">
        <v>28</v>
      </c>
      <c r="F18" s="123"/>
      <c r="G18" s="123"/>
      <c r="H18" s="123"/>
      <c r="I18" s="123"/>
      <c r="J18" s="134"/>
    </row>
    <row r="19" spans="1:10" ht="36" customHeight="1">
      <c r="A19" s="125"/>
      <c r="B19" s="126"/>
      <c r="C19" s="126"/>
      <c r="D19" s="127"/>
      <c r="E19" s="126"/>
      <c r="F19" s="126"/>
      <c r="G19" s="126"/>
      <c r="H19" s="126"/>
      <c r="I19" s="126"/>
      <c r="J19" s="126"/>
    </row>
    <row r="20" spans="1:10" ht="17.25">
      <c r="A20" s="128"/>
      <c r="B20" s="128"/>
      <c r="C20" s="128"/>
      <c r="D20" s="129"/>
      <c r="E20" s="128"/>
      <c r="F20" s="128"/>
      <c r="G20" s="128"/>
      <c r="H20" s="128"/>
      <c r="I20" s="128"/>
      <c r="J20" s="128"/>
    </row>
  </sheetData>
  <mergeCells count="22">
    <mergeCell ref="D1:G2"/>
    <mergeCell ref="F7:G8"/>
    <mergeCell ref="F14:G14"/>
    <mergeCell ref="B15:J15"/>
    <mergeCell ref="A16:J16"/>
    <mergeCell ref="A7:A8"/>
    <mergeCell ref="B7:B8"/>
    <mergeCell ref="B9:B14"/>
    <mergeCell ref="C7:C8"/>
    <mergeCell ref="H7:H8"/>
    <mergeCell ref="I7:I8"/>
    <mergeCell ref="J7:J8"/>
    <mergeCell ref="F9:G9"/>
    <mergeCell ref="F10:G10"/>
    <mergeCell ref="F11:G11"/>
    <mergeCell ref="F12:G12"/>
    <mergeCell ref="F13:G13"/>
    <mergeCell ref="D4:F4"/>
    <mergeCell ref="G4:J4"/>
    <mergeCell ref="F5:G5"/>
    <mergeCell ref="H5:J5"/>
    <mergeCell ref="D7:E7"/>
  </mergeCells>
  <pageMargins left="0.69791666666666696" right="0.69791666666666696" top="0.75" bottom="0.75" header="0.3" footer="0.3"/>
  <pageSetup paperSize="9" scale="87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zoomScale="110" zoomScaleNormal="110" workbookViewId="0">
      <selection activeCell="J16" sqref="J16"/>
    </sheetView>
  </sheetViews>
  <sheetFormatPr defaultColWidth="8.875" defaultRowHeight="16.5"/>
  <cols>
    <col min="1" max="1" width="19.125" style="4" customWidth="1"/>
    <col min="2" max="2" width="16.625" style="2" customWidth="1"/>
    <col min="3" max="3" width="24.625" style="2" customWidth="1"/>
    <col min="4" max="7" width="6.625" style="4" customWidth="1"/>
    <col min="8" max="8" width="13.5" style="5" customWidth="1"/>
    <col min="9" max="9" width="18.625" style="5" customWidth="1"/>
    <col min="10" max="10" width="65.5" style="2" customWidth="1"/>
    <col min="11" max="16384" width="8.875" style="4"/>
  </cols>
  <sheetData>
    <row r="1" spans="1:23" s="1" customFormat="1" ht="26.1" customHeight="1">
      <c r="A1" s="6" t="s">
        <v>29</v>
      </c>
      <c r="B1" s="156" t="s">
        <v>30</v>
      </c>
      <c r="C1" s="156"/>
      <c r="D1" s="156"/>
      <c r="E1" s="156"/>
      <c r="F1" s="156"/>
      <c r="G1" s="156"/>
      <c r="H1" s="156"/>
      <c r="I1" s="156"/>
      <c r="J1" s="156"/>
    </row>
    <row r="2" spans="1:23" s="1" customFormat="1" ht="26.1" customHeight="1">
      <c r="A2" s="7" t="s">
        <v>31</v>
      </c>
      <c r="B2" s="157" t="s">
        <v>32</v>
      </c>
      <c r="C2" s="156"/>
      <c r="D2" s="156"/>
      <c r="E2" s="156"/>
      <c r="F2" s="156"/>
      <c r="G2" s="156"/>
      <c r="H2" s="156"/>
      <c r="I2" s="156"/>
      <c r="J2" s="156"/>
    </row>
    <row r="3" spans="1:23" s="1" customFormat="1" ht="26.1" customHeight="1">
      <c r="A3" s="7" t="s">
        <v>33</v>
      </c>
      <c r="B3" s="156" t="s">
        <v>34</v>
      </c>
      <c r="C3" s="156"/>
      <c r="D3" s="156"/>
      <c r="E3" s="156"/>
      <c r="F3" s="156"/>
      <c r="G3" s="156"/>
      <c r="H3" s="156"/>
      <c r="I3" s="156"/>
      <c r="J3" s="156"/>
    </row>
    <row r="4" spans="1:23" s="1" customFormat="1" ht="21" customHeight="1">
      <c r="A4" s="7" t="s">
        <v>35</v>
      </c>
      <c r="B4" s="8" t="s">
        <v>36</v>
      </c>
      <c r="C4" s="8"/>
      <c r="D4" s="8"/>
      <c r="E4" s="8"/>
      <c r="F4" s="8"/>
      <c r="G4" s="8"/>
      <c r="H4" s="8"/>
      <c r="I4" s="8"/>
      <c r="J4" s="8"/>
    </row>
    <row r="5" spans="1:23" s="1" customFormat="1" ht="20.100000000000001" customHeight="1">
      <c r="A5" s="7" t="s">
        <v>37</v>
      </c>
      <c r="B5" s="9" t="s">
        <v>38</v>
      </c>
      <c r="C5" s="10"/>
      <c r="D5" s="10"/>
      <c r="E5" s="10"/>
      <c r="F5" s="10"/>
      <c r="G5" s="10"/>
      <c r="H5" s="10"/>
      <c r="I5" s="10"/>
      <c r="J5" s="10"/>
    </row>
    <row r="6" spans="1:23" s="1" customFormat="1" ht="26.1" customHeight="1">
      <c r="A6" s="7" t="s">
        <v>39</v>
      </c>
      <c r="B6" s="11" t="s">
        <v>40</v>
      </c>
      <c r="C6" s="11"/>
      <c r="D6" s="11"/>
      <c r="E6" s="11"/>
      <c r="F6" s="11"/>
      <c r="G6" s="11"/>
      <c r="H6" s="11"/>
      <c r="I6" s="11"/>
      <c r="J6" s="11"/>
    </row>
    <row r="7" spans="1:23" ht="16.5" customHeight="1">
      <c r="A7" s="163" t="s">
        <v>41</v>
      </c>
      <c r="B7" s="164"/>
      <c r="C7" s="165"/>
      <c r="D7" s="158" t="s">
        <v>42</v>
      </c>
      <c r="E7" s="158"/>
      <c r="F7" s="158"/>
      <c r="G7" s="158"/>
      <c r="H7" s="158"/>
      <c r="I7" s="158"/>
      <c r="J7" s="161" t="s">
        <v>43</v>
      </c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</row>
    <row r="8" spans="1:23" s="2" customFormat="1" ht="16.5" customHeight="1">
      <c r="A8" s="166"/>
      <c r="B8" s="167"/>
      <c r="C8" s="168"/>
      <c r="D8" s="159" t="s">
        <v>44</v>
      </c>
      <c r="E8" s="159"/>
      <c r="F8" s="159"/>
      <c r="G8" s="159"/>
      <c r="H8" s="160" t="s">
        <v>45</v>
      </c>
      <c r="I8" s="160"/>
      <c r="J8" s="162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</row>
    <row r="9" spans="1:23" s="2" customFormat="1" ht="16.5" customHeight="1">
      <c r="A9" s="169"/>
      <c r="B9" s="170"/>
      <c r="C9" s="171"/>
      <c r="D9" s="18" t="s">
        <v>46</v>
      </c>
      <c r="E9" s="18" t="s">
        <v>47</v>
      </c>
      <c r="F9" s="18" t="s">
        <v>46</v>
      </c>
      <c r="G9" s="18" t="s">
        <v>47</v>
      </c>
      <c r="H9" s="19" t="s">
        <v>48</v>
      </c>
      <c r="I9" s="52" t="s">
        <v>49</v>
      </c>
      <c r="J9" s="162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</row>
    <row r="10" spans="1:23" s="2" customFormat="1" ht="21.95" customHeight="1">
      <c r="A10" s="185" t="s">
        <v>50</v>
      </c>
      <c r="B10" s="172" t="s">
        <v>51</v>
      </c>
      <c r="C10" s="173"/>
      <c r="D10" s="23">
        <v>1</v>
      </c>
      <c r="E10" s="23" t="s">
        <v>52</v>
      </c>
      <c r="F10" s="23">
        <v>1</v>
      </c>
      <c r="G10" s="23" t="s">
        <v>53</v>
      </c>
      <c r="H10" s="24">
        <v>450</v>
      </c>
      <c r="I10" s="24"/>
      <c r="J10" s="53" t="s">
        <v>54</v>
      </c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</row>
    <row r="11" spans="1:23" s="2" customFormat="1" ht="21.95" customHeight="1">
      <c r="A11" s="186"/>
      <c r="B11" s="172" t="s">
        <v>55</v>
      </c>
      <c r="C11" s="173"/>
      <c r="D11" s="23">
        <v>20</v>
      </c>
      <c r="E11" s="23" t="s">
        <v>52</v>
      </c>
      <c r="F11" s="23">
        <v>1</v>
      </c>
      <c r="G11" s="23" t="s">
        <v>53</v>
      </c>
      <c r="H11" s="24">
        <v>450</v>
      </c>
      <c r="I11" s="24"/>
      <c r="J11" s="53" t="s">
        <v>54</v>
      </c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</row>
    <row r="12" spans="1:23" s="2" customFormat="1" ht="16.5" customHeight="1">
      <c r="A12" s="174" t="s">
        <v>56</v>
      </c>
      <c r="B12" s="175"/>
      <c r="C12" s="175"/>
      <c r="D12" s="26"/>
      <c r="E12" s="27"/>
      <c r="F12" s="27"/>
      <c r="G12" s="27"/>
      <c r="H12" s="27"/>
      <c r="I12" s="54">
        <f>SUM(I10:I11)</f>
        <v>0</v>
      </c>
      <c r="J12" s="55" t="s">
        <v>57</v>
      </c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</row>
    <row r="13" spans="1:23" s="2" customFormat="1" ht="21.95" customHeight="1">
      <c r="A13" s="187"/>
      <c r="B13" s="176" t="s">
        <v>58</v>
      </c>
      <c r="C13" s="177"/>
      <c r="D13" s="28">
        <v>50</v>
      </c>
      <c r="E13" s="28" t="s">
        <v>59</v>
      </c>
      <c r="F13" s="28">
        <v>1</v>
      </c>
      <c r="G13" s="28" t="s">
        <v>60</v>
      </c>
      <c r="H13" s="29">
        <v>80</v>
      </c>
      <c r="I13" s="24">
        <f>H13*F13*D13</f>
        <v>4000</v>
      </c>
      <c r="J13" s="56" t="s">
        <v>61</v>
      </c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</row>
    <row r="14" spans="1:23" s="2" customFormat="1" ht="21.95" customHeight="1">
      <c r="A14" s="187"/>
      <c r="B14" s="176" t="s">
        <v>62</v>
      </c>
      <c r="C14" s="177"/>
      <c r="D14" s="28"/>
      <c r="E14" s="28" t="s">
        <v>59</v>
      </c>
      <c r="F14" s="28"/>
      <c r="G14" s="28" t="s">
        <v>60</v>
      </c>
      <c r="H14" s="29"/>
      <c r="I14" s="24"/>
      <c r="J14" s="57"/>
    </row>
    <row r="15" spans="1:23" s="2" customFormat="1" ht="16.5" customHeight="1">
      <c r="A15" s="178" t="s">
        <v>63</v>
      </c>
      <c r="B15" s="179"/>
      <c r="C15" s="179"/>
      <c r="D15" s="18"/>
      <c r="E15" s="18"/>
      <c r="F15" s="18"/>
      <c r="G15" s="18"/>
      <c r="H15" s="18"/>
      <c r="I15" s="52">
        <f>SUM(I13:I14)</f>
        <v>4000</v>
      </c>
      <c r="J15" s="58"/>
    </row>
    <row r="16" spans="1:23" s="3" customFormat="1" ht="23.1" customHeight="1">
      <c r="A16" s="188" t="s">
        <v>64</v>
      </c>
      <c r="B16" s="180" t="s">
        <v>65</v>
      </c>
      <c r="C16" s="181"/>
      <c r="D16" s="30">
        <v>1</v>
      </c>
      <c r="E16" s="31" t="s">
        <v>66</v>
      </c>
      <c r="F16" s="30">
        <v>1</v>
      </c>
      <c r="G16" s="31" t="s">
        <v>67</v>
      </c>
      <c r="H16" s="32">
        <v>13000</v>
      </c>
      <c r="I16" s="59">
        <v>13000</v>
      </c>
      <c r="J16" s="60" t="s">
        <v>68</v>
      </c>
    </row>
    <row r="17" spans="1:10" s="3" customFormat="1" ht="23.1" customHeight="1">
      <c r="A17" s="189"/>
      <c r="B17" s="180" t="s">
        <v>69</v>
      </c>
      <c r="C17" s="181"/>
      <c r="D17" s="30">
        <v>1</v>
      </c>
      <c r="E17" s="31" t="s">
        <v>70</v>
      </c>
      <c r="F17" s="30">
        <v>1</v>
      </c>
      <c r="G17" s="31" t="s">
        <v>66</v>
      </c>
      <c r="H17" s="32">
        <v>4000</v>
      </c>
      <c r="I17" s="59">
        <f>H17*F17</f>
        <v>4000</v>
      </c>
      <c r="J17" s="60"/>
    </row>
    <row r="18" spans="1:10" s="2" customFormat="1" ht="16.5" customHeight="1">
      <c r="A18" s="178" t="s">
        <v>71</v>
      </c>
      <c r="B18" s="179"/>
      <c r="C18" s="179"/>
      <c r="D18" s="18"/>
      <c r="E18" s="18"/>
      <c r="F18" s="18"/>
      <c r="G18" s="18"/>
      <c r="H18" s="18"/>
      <c r="I18" s="52">
        <f>SUM(I16:I17)</f>
        <v>17000</v>
      </c>
      <c r="J18" s="58"/>
    </row>
    <row r="19" spans="1:10" s="2" customFormat="1" ht="24" customHeight="1">
      <c r="A19" s="189"/>
      <c r="B19" s="176" t="s">
        <v>72</v>
      </c>
      <c r="C19" s="177"/>
      <c r="D19" s="33">
        <v>1</v>
      </c>
      <c r="E19" s="28" t="s">
        <v>73</v>
      </c>
      <c r="F19" s="33">
        <v>15</v>
      </c>
      <c r="G19" s="28" t="s">
        <v>74</v>
      </c>
      <c r="H19" s="34">
        <v>150</v>
      </c>
      <c r="I19" s="24">
        <v>750</v>
      </c>
      <c r="J19" s="61" t="s">
        <v>75</v>
      </c>
    </row>
    <row r="20" spans="1:10" s="2" customFormat="1" ht="24" customHeight="1">
      <c r="A20" s="189"/>
      <c r="B20" s="176" t="s">
        <v>76</v>
      </c>
      <c r="C20" s="177"/>
      <c r="D20" s="33">
        <v>6</v>
      </c>
      <c r="E20" s="28" t="s">
        <v>73</v>
      </c>
      <c r="F20" s="33">
        <v>1</v>
      </c>
      <c r="G20" s="28" t="s">
        <v>60</v>
      </c>
      <c r="H20" s="34">
        <v>200</v>
      </c>
      <c r="I20" s="24">
        <v>400</v>
      </c>
      <c r="J20" s="60" t="s">
        <v>77</v>
      </c>
    </row>
    <row r="21" spans="1:10" s="2" customFormat="1" ht="24" customHeight="1">
      <c r="A21" s="189"/>
      <c r="B21" s="176" t="s">
        <v>78</v>
      </c>
      <c r="C21" s="177"/>
      <c r="D21" s="33">
        <v>2</v>
      </c>
      <c r="E21" s="28" t="s">
        <v>79</v>
      </c>
      <c r="F21" s="33">
        <v>1</v>
      </c>
      <c r="G21" s="28" t="s">
        <v>60</v>
      </c>
      <c r="H21" s="34">
        <v>200</v>
      </c>
      <c r="I21" s="24">
        <f>H21*F21*D21</f>
        <v>400</v>
      </c>
      <c r="J21" s="62" t="s">
        <v>80</v>
      </c>
    </row>
    <row r="22" spans="1:10" s="2" customFormat="1" ht="24" customHeight="1">
      <c r="A22" s="189"/>
      <c r="B22" s="176" t="s">
        <v>81</v>
      </c>
      <c r="C22" s="177"/>
      <c r="D22" s="33">
        <v>2</v>
      </c>
      <c r="E22" s="33" t="s">
        <v>82</v>
      </c>
      <c r="F22" s="33">
        <v>1</v>
      </c>
      <c r="G22" s="33" t="s">
        <v>60</v>
      </c>
      <c r="H22" s="34">
        <v>50</v>
      </c>
      <c r="I22" s="24">
        <v>100</v>
      </c>
      <c r="J22" s="62"/>
    </row>
    <row r="23" spans="1:10" s="2" customFormat="1" ht="24" customHeight="1">
      <c r="A23" s="189"/>
      <c r="B23" s="176" t="s">
        <v>83</v>
      </c>
      <c r="C23" s="177"/>
      <c r="D23" s="33">
        <v>2</v>
      </c>
      <c r="E23" s="33" t="s">
        <v>84</v>
      </c>
      <c r="F23" s="33">
        <v>1</v>
      </c>
      <c r="G23" s="33" t="s">
        <v>60</v>
      </c>
      <c r="H23" s="34">
        <v>50</v>
      </c>
      <c r="I23" s="24">
        <v>100</v>
      </c>
      <c r="J23" s="62"/>
    </row>
    <row r="24" spans="1:10" s="2" customFormat="1" ht="24" customHeight="1">
      <c r="A24" s="189"/>
      <c r="B24" s="176" t="s">
        <v>85</v>
      </c>
      <c r="C24" s="177"/>
      <c r="D24" s="33">
        <v>10</v>
      </c>
      <c r="E24" s="33" t="s">
        <v>73</v>
      </c>
      <c r="F24" s="33">
        <v>1</v>
      </c>
      <c r="G24" s="33" t="s">
        <v>60</v>
      </c>
      <c r="H24" s="34">
        <v>100</v>
      </c>
      <c r="I24" s="24">
        <f>H24*F24*D24</f>
        <v>1000</v>
      </c>
      <c r="J24" s="62" t="s">
        <v>86</v>
      </c>
    </row>
    <row r="25" spans="1:10" s="2" customFormat="1" ht="24" customHeight="1">
      <c r="A25" s="189"/>
      <c r="B25" s="194" t="s">
        <v>87</v>
      </c>
      <c r="C25" s="195"/>
      <c r="D25" s="33">
        <v>10</v>
      </c>
      <c r="E25" s="33" t="s">
        <v>88</v>
      </c>
      <c r="F25" s="33">
        <v>1</v>
      </c>
      <c r="G25" s="33" t="s">
        <v>60</v>
      </c>
      <c r="H25" s="34">
        <v>150</v>
      </c>
      <c r="I25" s="24">
        <f>H25*D25</f>
        <v>1500</v>
      </c>
      <c r="J25" s="63"/>
    </row>
    <row r="26" spans="1:10" s="2" customFormat="1" ht="24" customHeight="1">
      <c r="A26" s="189"/>
      <c r="B26" s="194" t="s">
        <v>89</v>
      </c>
      <c r="C26" s="195"/>
      <c r="D26" s="33">
        <v>12</v>
      </c>
      <c r="E26" s="33" t="s">
        <v>88</v>
      </c>
      <c r="F26" s="33">
        <v>1</v>
      </c>
      <c r="G26" s="33" t="s">
        <v>60</v>
      </c>
      <c r="H26" s="34">
        <v>225</v>
      </c>
      <c r="I26" s="24">
        <v>300</v>
      </c>
      <c r="J26" s="63" t="s">
        <v>90</v>
      </c>
    </row>
    <row r="27" spans="1:10" s="2" customFormat="1" ht="24" customHeight="1">
      <c r="A27" s="189"/>
      <c r="B27" s="194" t="s">
        <v>91</v>
      </c>
      <c r="C27" s="195"/>
      <c r="D27" s="33">
        <v>1</v>
      </c>
      <c r="E27" s="33" t="s">
        <v>67</v>
      </c>
      <c r="F27" s="33">
        <v>1</v>
      </c>
      <c r="G27" s="33" t="s">
        <v>60</v>
      </c>
      <c r="H27" s="34">
        <v>1200</v>
      </c>
      <c r="I27" s="24">
        <v>400</v>
      </c>
      <c r="J27" s="63" t="s">
        <v>92</v>
      </c>
    </row>
    <row r="28" spans="1:10" s="2" customFormat="1" ht="24" customHeight="1">
      <c r="A28" s="178" t="s">
        <v>93</v>
      </c>
      <c r="B28" s="179"/>
      <c r="C28" s="179"/>
      <c r="D28" s="18"/>
      <c r="E28" s="18"/>
      <c r="F28" s="18"/>
      <c r="G28" s="18"/>
      <c r="H28" s="18"/>
      <c r="I28" s="52">
        <f>SUM(I19:I27)</f>
        <v>4950</v>
      </c>
      <c r="J28" s="58"/>
    </row>
    <row r="29" spans="1:10" s="2" customFormat="1" ht="24" customHeight="1">
      <c r="A29" s="190" t="s">
        <v>94</v>
      </c>
      <c r="B29" s="199" t="s">
        <v>95</v>
      </c>
      <c r="C29" s="199"/>
      <c r="D29" s="35">
        <v>2</v>
      </c>
      <c r="E29" s="35" t="s">
        <v>59</v>
      </c>
      <c r="F29" s="35">
        <v>2</v>
      </c>
      <c r="G29" s="35" t="s">
        <v>60</v>
      </c>
      <c r="H29" s="36">
        <v>1430</v>
      </c>
      <c r="I29" s="36">
        <v>1907</v>
      </c>
      <c r="J29" s="64" t="s">
        <v>96</v>
      </c>
    </row>
    <row r="30" spans="1:10" s="2" customFormat="1" ht="24" customHeight="1">
      <c r="A30" s="191"/>
      <c r="B30" s="192" t="s">
        <v>97</v>
      </c>
      <c r="C30" s="193"/>
      <c r="D30" s="35">
        <v>1</v>
      </c>
      <c r="E30" s="35" t="s">
        <v>52</v>
      </c>
      <c r="F30" s="35">
        <v>5</v>
      </c>
      <c r="G30" s="35" t="s">
        <v>53</v>
      </c>
      <c r="H30" s="36">
        <v>450</v>
      </c>
      <c r="I30" s="36">
        <v>700</v>
      </c>
      <c r="J30" s="64" t="s">
        <v>98</v>
      </c>
    </row>
    <row r="31" spans="1:10" s="2" customFormat="1" ht="24" customHeight="1">
      <c r="A31" s="191"/>
      <c r="B31" s="192" t="s">
        <v>94</v>
      </c>
      <c r="C31" s="193"/>
      <c r="D31" s="35">
        <v>2</v>
      </c>
      <c r="E31" s="35" t="s">
        <v>59</v>
      </c>
      <c r="F31" s="35">
        <v>5</v>
      </c>
      <c r="G31" s="35" t="s">
        <v>66</v>
      </c>
      <c r="H31" s="36">
        <v>200</v>
      </c>
      <c r="I31" s="36">
        <v>667</v>
      </c>
      <c r="J31" s="64" t="s">
        <v>92</v>
      </c>
    </row>
    <row r="32" spans="1:10" s="2" customFormat="1" ht="24" customHeight="1">
      <c r="A32" s="191"/>
      <c r="B32" s="194" t="s">
        <v>99</v>
      </c>
      <c r="C32" s="195"/>
      <c r="D32" s="35">
        <v>2</v>
      </c>
      <c r="E32" s="35" t="s">
        <v>59</v>
      </c>
      <c r="F32" s="35">
        <v>5</v>
      </c>
      <c r="G32" s="35" t="s">
        <v>66</v>
      </c>
      <c r="H32" s="36">
        <v>100</v>
      </c>
      <c r="I32" s="36">
        <v>334</v>
      </c>
      <c r="J32" s="64" t="s">
        <v>92</v>
      </c>
    </row>
    <row r="33" spans="1:10" s="2" customFormat="1" ht="25.5" customHeight="1">
      <c r="A33" s="25" t="s">
        <v>100</v>
      </c>
      <c r="B33" s="196"/>
      <c r="C33" s="196"/>
      <c r="D33" s="37"/>
      <c r="E33" s="37"/>
      <c r="F33" s="37"/>
      <c r="G33" s="37"/>
      <c r="H33" s="38"/>
      <c r="I33" s="52">
        <f>SUM(I29:I32)</f>
        <v>3608</v>
      </c>
      <c r="J33" s="58"/>
    </row>
    <row r="34" spans="1:10" s="2" customFormat="1" ht="24" customHeight="1">
      <c r="A34" s="39" t="s">
        <v>101</v>
      </c>
      <c r="B34" s="40"/>
      <c r="C34" s="40"/>
      <c r="D34" s="41"/>
      <c r="E34" s="41"/>
      <c r="F34" s="41"/>
      <c r="G34" s="41"/>
      <c r="H34" s="42"/>
      <c r="I34" s="65">
        <f>I12+I15+I18+I28+I33</f>
        <v>29558</v>
      </c>
      <c r="J34" s="66"/>
    </row>
    <row r="35" spans="1:10" s="2" customFormat="1">
      <c r="A35" s="197" t="s">
        <v>102</v>
      </c>
      <c r="B35" s="198"/>
      <c r="C35" s="198"/>
      <c r="D35" s="44"/>
      <c r="E35" s="45"/>
      <c r="F35" s="45"/>
      <c r="G35" s="45"/>
      <c r="H35" s="45"/>
      <c r="I35" s="67">
        <f>SUM(I34-I33)*10%</f>
        <v>2595</v>
      </c>
      <c r="J35" s="68"/>
    </row>
    <row r="36" spans="1:10" s="2" customFormat="1">
      <c r="A36" s="43" t="s">
        <v>103</v>
      </c>
      <c r="B36" s="46"/>
      <c r="C36" s="46"/>
      <c r="D36" s="44"/>
      <c r="E36" s="45"/>
      <c r="F36" s="45"/>
      <c r="G36" s="45"/>
      <c r="H36" s="45"/>
      <c r="I36" s="67">
        <f>(I34+I35)*0.06</f>
        <v>1929.1799999999998</v>
      </c>
      <c r="J36" s="68"/>
    </row>
    <row r="37" spans="1:10" s="2" customFormat="1" ht="23.1" customHeight="1">
      <c r="A37" s="182" t="s">
        <v>104</v>
      </c>
      <c r="B37" s="183"/>
      <c r="C37" s="184"/>
      <c r="D37" s="47"/>
      <c r="E37" s="48"/>
      <c r="F37" s="48"/>
      <c r="G37" s="48"/>
      <c r="H37" s="48"/>
      <c r="I37" s="69">
        <f>I34+I35+I36</f>
        <v>34082.18</v>
      </c>
      <c r="J37" s="70"/>
    </row>
    <row r="38" spans="1:10" ht="16.5" customHeight="1">
      <c r="A38" s="6"/>
      <c r="B38" s="49"/>
      <c r="C38" s="49"/>
      <c r="D38" s="50"/>
      <c r="E38" s="50"/>
      <c r="F38" s="50"/>
      <c r="G38" s="50"/>
      <c r="H38" s="50"/>
      <c r="I38" s="50"/>
    </row>
  </sheetData>
  <mergeCells count="39">
    <mergeCell ref="A37:C37"/>
    <mergeCell ref="A10:A11"/>
    <mergeCell ref="A13:A14"/>
    <mergeCell ref="A16:A17"/>
    <mergeCell ref="A19:A27"/>
    <mergeCell ref="A29:A32"/>
    <mergeCell ref="B30:C30"/>
    <mergeCell ref="B31:C31"/>
    <mergeCell ref="B32:C32"/>
    <mergeCell ref="B33:C33"/>
    <mergeCell ref="A35:C35"/>
    <mergeCell ref="B25:C25"/>
    <mergeCell ref="B26:C26"/>
    <mergeCell ref="B27:C27"/>
    <mergeCell ref="A28:C28"/>
    <mergeCell ref="B29:C29"/>
    <mergeCell ref="B20:C20"/>
    <mergeCell ref="B21:C21"/>
    <mergeCell ref="B22:C22"/>
    <mergeCell ref="B23:C23"/>
    <mergeCell ref="B24:C24"/>
    <mergeCell ref="A15:C15"/>
    <mergeCell ref="B16:C16"/>
    <mergeCell ref="B17:C17"/>
    <mergeCell ref="A18:C18"/>
    <mergeCell ref="B19:C19"/>
    <mergeCell ref="B10:C10"/>
    <mergeCell ref="B11:C11"/>
    <mergeCell ref="A12:C12"/>
    <mergeCell ref="B13:C13"/>
    <mergeCell ref="B14:C14"/>
    <mergeCell ref="B1:J1"/>
    <mergeCell ref="B2:J2"/>
    <mergeCell ref="B3:J3"/>
    <mergeCell ref="D7:I7"/>
    <mergeCell ref="D8:G8"/>
    <mergeCell ref="H8:I8"/>
    <mergeCell ref="J7:J9"/>
    <mergeCell ref="A7:C9"/>
  </mergeCells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showGridLines="0" tabSelected="1" topLeftCell="A13" zoomScale="79" zoomScaleNormal="79" workbookViewId="0">
      <selection activeCell="D15" sqref="D15"/>
    </sheetView>
  </sheetViews>
  <sheetFormatPr defaultColWidth="8.875" defaultRowHeight="16.5"/>
  <cols>
    <col min="1" max="1" width="15.875" style="4" customWidth="1"/>
    <col min="2" max="2" width="35.125" style="2" customWidth="1"/>
    <col min="3" max="3" width="14.625" style="2" customWidth="1"/>
    <col min="4" max="7" width="6.625" style="4" customWidth="1"/>
    <col min="8" max="8" width="13.5" style="5" customWidth="1"/>
    <col min="9" max="9" width="18.625" style="5" customWidth="1"/>
    <col min="10" max="10" width="42.5" style="2" customWidth="1"/>
    <col min="11" max="16384" width="8.875" style="4"/>
  </cols>
  <sheetData>
    <row r="1" spans="1:23" s="1" customFormat="1" ht="26.1" customHeight="1">
      <c r="A1" s="50" t="s">
        <v>105</v>
      </c>
      <c r="B1" s="71" t="s">
        <v>106</v>
      </c>
      <c r="C1" s="71"/>
      <c r="D1" s="71"/>
      <c r="E1" s="71"/>
      <c r="F1" s="71"/>
      <c r="G1" s="71"/>
      <c r="H1" s="71"/>
      <c r="I1" s="85"/>
      <c r="J1" s="86"/>
    </row>
    <row r="2" spans="1:23" s="1" customFormat="1" ht="26.1" customHeight="1">
      <c r="A2" s="50" t="s">
        <v>107</v>
      </c>
      <c r="B2" s="135" t="s">
        <v>108</v>
      </c>
      <c r="C2" s="71"/>
      <c r="D2" s="71"/>
      <c r="E2" s="71"/>
      <c r="F2" s="71"/>
      <c r="G2" s="71"/>
      <c r="H2" s="71"/>
      <c r="I2" s="85"/>
      <c r="J2" s="86"/>
    </row>
    <row r="3" spans="1:23" s="1" customFormat="1" ht="21" customHeight="1">
      <c r="A3" s="50" t="s">
        <v>109</v>
      </c>
      <c r="B3" s="72" t="s">
        <v>110</v>
      </c>
      <c r="C3" s="71"/>
      <c r="D3" s="72"/>
      <c r="E3" s="72"/>
      <c r="F3" s="72"/>
      <c r="G3" s="72"/>
      <c r="H3" s="72"/>
      <c r="I3" s="87"/>
      <c r="J3" s="72"/>
    </row>
    <row r="4" spans="1:23" s="1" customFormat="1" ht="21" customHeight="1">
      <c r="A4" s="50" t="s">
        <v>111</v>
      </c>
      <c r="B4" s="72" t="s">
        <v>112</v>
      </c>
      <c r="C4" s="71"/>
      <c r="D4" s="72"/>
      <c r="E4" s="72"/>
      <c r="F4" s="72"/>
      <c r="G4" s="72"/>
      <c r="H4" s="72"/>
      <c r="I4" s="87"/>
      <c r="J4" s="72"/>
    </row>
    <row r="5" spans="1:23" s="1" customFormat="1" ht="20.100000000000001" customHeight="1">
      <c r="A5" s="50" t="s">
        <v>37</v>
      </c>
      <c r="B5" s="73" t="s">
        <v>113</v>
      </c>
      <c r="C5" s="71"/>
      <c r="D5" s="74"/>
      <c r="E5" s="74"/>
      <c r="F5" s="74"/>
      <c r="G5" s="74"/>
      <c r="H5" s="75"/>
      <c r="I5" s="75"/>
      <c r="J5" s="74"/>
    </row>
    <row r="6" spans="1:23" s="1" customFormat="1" ht="26.1" customHeight="1">
      <c r="A6" s="50" t="s">
        <v>39</v>
      </c>
      <c r="B6" s="76" t="s">
        <v>137</v>
      </c>
      <c r="C6" s="76"/>
      <c r="D6" s="76"/>
      <c r="E6" s="76"/>
      <c r="F6" s="76"/>
      <c r="G6" s="76"/>
      <c r="H6" s="76"/>
      <c r="I6" s="88"/>
      <c r="J6" s="76"/>
    </row>
    <row r="7" spans="1:23" ht="16.5" customHeight="1">
      <c r="A7" s="12" t="s">
        <v>41</v>
      </c>
      <c r="B7" s="13"/>
      <c r="C7" s="14"/>
      <c r="D7" s="77" t="s">
        <v>42</v>
      </c>
      <c r="E7" s="78"/>
      <c r="F7" s="78"/>
      <c r="G7" s="78"/>
      <c r="H7" s="78"/>
      <c r="I7" s="89"/>
      <c r="J7" s="90" t="s">
        <v>43</v>
      </c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</row>
    <row r="8" spans="1:23" s="2" customFormat="1" ht="16.5" customHeight="1">
      <c r="A8" s="15" t="s">
        <v>108</v>
      </c>
      <c r="B8" s="16"/>
      <c r="C8" s="17"/>
      <c r="D8" s="79" t="s">
        <v>44</v>
      </c>
      <c r="E8" s="80"/>
      <c r="F8" s="80"/>
      <c r="G8" s="81"/>
      <c r="H8" s="82" t="s">
        <v>45</v>
      </c>
      <c r="I8" s="91"/>
      <c r="J8" s="92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</row>
    <row r="9" spans="1:23" s="2" customFormat="1" ht="16.5" customHeight="1">
      <c r="A9" s="20"/>
      <c r="B9" s="21"/>
      <c r="C9" s="22"/>
      <c r="D9" s="18" t="s">
        <v>46</v>
      </c>
      <c r="E9" s="18" t="s">
        <v>47</v>
      </c>
      <c r="F9" s="18" t="s">
        <v>46</v>
      </c>
      <c r="G9" s="18" t="s">
        <v>47</v>
      </c>
      <c r="H9" s="19" t="s">
        <v>48</v>
      </c>
      <c r="I9" s="52" t="s">
        <v>49</v>
      </c>
      <c r="J9" s="93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</row>
    <row r="10" spans="1:23" s="2" customFormat="1" ht="23.1" customHeight="1">
      <c r="A10" s="188" t="s">
        <v>65</v>
      </c>
      <c r="B10" s="176" t="s">
        <v>65</v>
      </c>
      <c r="C10" s="177"/>
      <c r="D10" s="33">
        <v>1</v>
      </c>
      <c r="E10" s="28" t="s">
        <v>60</v>
      </c>
      <c r="F10" s="33">
        <v>1</v>
      </c>
      <c r="G10" s="28" t="s">
        <v>67</v>
      </c>
      <c r="H10" s="83">
        <v>9000</v>
      </c>
      <c r="I10" s="94">
        <f t="shared" ref="I10:I17" si="0">D10*F10*H10</f>
        <v>9000</v>
      </c>
      <c r="J10" s="95"/>
    </row>
    <row r="11" spans="1:23" s="2" customFormat="1" ht="23.1" customHeight="1">
      <c r="A11" s="189"/>
      <c r="B11" s="176" t="s">
        <v>62</v>
      </c>
      <c r="C11" s="177"/>
      <c r="D11" s="33">
        <v>45</v>
      </c>
      <c r="E11" s="28" t="s">
        <v>59</v>
      </c>
      <c r="F11" s="33">
        <v>1</v>
      </c>
      <c r="G11" s="28" t="s">
        <v>67</v>
      </c>
      <c r="H11" s="83">
        <v>35</v>
      </c>
      <c r="I11" s="94">
        <f t="shared" si="0"/>
        <v>1575</v>
      </c>
      <c r="J11" s="95" t="s">
        <v>136</v>
      </c>
    </row>
    <row r="12" spans="1:23" s="2" customFormat="1" ht="16.5" customHeight="1">
      <c r="A12" s="178" t="s">
        <v>71</v>
      </c>
      <c r="B12" s="179"/>
      <c r="C12" s="179"/>
      <c r="D12" s="18"/>
      <c r="E12" s="18"/>
      <c r="F12" s="18"/>
      <c r="G12" s="18"/>
      <c r="H12" s="18"/>
      <c r="I12" s="52">
        <f>SUM(I10:I11)</f>
        <v>10575</v>
      </c>
      <c r="J12" s="96"/>
    </row>
    <row r="13" spans="1:23" s="2" customFormat="1" ht="21.95" customHeight="1">
      <c r="A13" s="84" t="s">
        <v>114</v>
      </c>
      <c r="B13" s="176" t="s">
        <v>115</v>
      </c>
      <c r="C13" s="177"/>
      <c r="D13" s="28">
        <v>60</v>
      </c>
      <c r="E13" s="28" t="s">
        <v>59</v>
      </c>
      <c r="F13" s="28">
        <v>1</v>
      </c>
      <c r="G13" s="28" t="s">
        <v>60</v>
      </c>
      <c r="H13" s="83">
        <v>138</v>
      </c>
      <c r="I13" s="24">
        <f>H13*F13*D13</f>
        <v>8280</v>
      </c>
      <c r="J13" s="56" t="s">
        <v>116</v>
      </c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</row>
    <row r="14" spans="1:23" s="2" customFormat="1" ht="16.5" customHeight="1">
      <c r="A14" s="178" t="s">
        <v>63</v>
      </c>
      <c r="B14" s="179"/>
      <c r="C14" s="179"/>
      <c r="D14" s="18"/>
      <c r="E14" s="18"/>
      <c r="F14" s="18"/>
      <c r="G14" s="18"/>
      <c r="H14" s="18"/>
      <c r="I14" s="52">
        <f>SUM(I13:I13)</f>
        <v>8280</v>
      </c>
      <c r="J14" s="58"/>
    </row>
    <row r="15" spans="1:23" s="2" customFormat="1" ht="23.1" customHeight="1">
      <c r="A15" s="188" t="s">
        <v>117</v>
      </c>
      <c r="B15" s="176" t="s">
        <v>118</v>
      </c>
      <c r="C15" s="177"/>
      <c r="D15" s="33">
        <v>65</v>
      </c>
      <c r="E15" s="28" t="s">
        <v>119</v>
      </c>
      <c r="F15" s="33">
        <v>1</v>
      </c>
      <c r="G15" s="28" t="s">
        <v>60</v>
      </c>
      <c r="H15" s="83">
        <v>12</v>
      </c>
      <c r="I15" s="94">
        <f t="shared" si="0"/>
        <v>780</v>
      </c>
      <c r="J15" s="97"/>
    </row>
    <row r="16" spans="1:23" s="2" customFormat="1" ht="23.1" customHeight="1">
      <c r="A16" s="189"/>
      <c r="B16" s="176" t="s">
        <v>120</v>
      </c>
      <c r="C16" s="177"/>
      <c r="D16" s="33">
        <v>0</v>
      </c>
      <c r="E16" s="28" t="s">
        <v>121</v>
      </c>
      <c r="F16" s="33">
        <v>5</v>
      </c>
      <c r="G16" s="28" t="s">
        <v>74</v>
      </c>
      <c r="H16" s="83">
        <v>50</v>
      </c>
      <c r="I16" s="94">
        <f t="shared" si="0"/>
        <v>0</v>
      </c>
      <c r="J16" s="97" t="s">
        <v>122</v>
      </c>
    </row>
    <row r="17" spans="1:10" s="2" customFormat="1" ht="23.1" customHeight="1">
      <c r="A17" s="189"/>
      <c r="B17" s="176" t="s">
        <v>76</v>
      </c>
      <c r="C17" s="177"/>
      <c r="D17" s="33">
        <v>1</v>
      </c>
      <c r="E17" s="28" t="s">
        <v>88</v>
      </c>
      <c r="F17" s="33">
        <v>1</v>
      </c>
      <c r="G17" s="28" t="s">
        <v>60</v>
      </c>
      <c r="H17" s="83">
        <v>260</v>
      </c>
      <c r="I17" s="94">
        <f t="shared" si="0"/>
        <v>260</v>
      </c>
      <c r="J17" s="97"/>
    </row>
    <row r="18" spans="1:10" s="2" customFormat="1" ht="16.5" customHeight="1">
      <c r="A18" s="178" t="s">
        <v>123</v>
      </c>
      <c r="B18" s="179"/>
      <c r="C18" s="179"/>
      <c r="D18" s="18"/>
      <c r="E18" s="18"/>
      <c r="F18" s="18"/>
      <c r="G18" s="18"/>
      <c r="H18" s="18"/>
      <c r="I18" s="52">
        <f>SUM(I15:I17)</f>
        <v>1040</v>
      </c>
      <c r="J18" s="96"/>
    </row>
    <row r="19" spans="1:10" s="2" customFormat="1" ht="24" customHeight="1">
      <c r="A19" s="190" t="s">
        <v>94</v>
      </c>
      <c r="B19" s="199" t="s">
        <v>124</v>
      </c>
      <c r="C19" s="199"/>
      <c r="D19" s="35">
        <v>1</v>
      </c>
      <c r="E19" s="35" t="s">
        <v>59</v>
      </c>
      <c r="F19" s="35">
        <v>2</v>
      </c>
      <c r="G19" s="35" t="s">
        <v>60</v>
      </c>
      <c r="H19" s="36">
        <v>100</v>
      </c>
      <c r="I19" s="36">
        <f t="shared" ref="I19:I22" si="1">H19*F19*D19</f>
        <v>200</v>
      </c>
      <c r="J19" s="203" t="s">
        <v>125</v>
      </c>
    </row>
    <row r="20" spans="1:10" s="2" customFormat="1" ht="24" customHeight="1">
      <c r="A20" s="191"/>
      <c r="B20" s="192" t="s">
        <v>126</v>
      </c>
      <c r="C20" s="193"/>
      <c r="D20" s="35">
        <v>1</v>
      </c>
      <c r="E20" s="35" t="s">
        <v>52</v>
      </c>
      <c r="F20" s="35">
        <v>0</v>
      </c>
      <c r="G20" s="35" t="s">
        <v>53</v>
      </c>
      <c r="H20" s="36">
        <v>300</v>
      </c>
      <c r="I20" s="36">
        <f t="shared" si="1"/>
        <v>0</v>
      </c>
      <c r="J20" s="203"/>
    </row>
    <row r="21" spans="1:10" s="2" customFormat="1" ht="24" customHeight="1">
      <c r="A21" s="191"/>
      <c r="B21" s="192" t="s">
        <v>127</v>
      </c>
      <c r="C21" s="193"/>
      <c r="D21" s="35">
        <v>1</v>
      </c>
      <c r="E21" s="35" t="s">
        <v>59</v>
      </c>
      <c r="F21" s="35">
        <v>1</v>
      </c>
      <c r="G21" s="35" t="s">
        <v>66</v>
      </c>
      <c r="H21" s="36">
        <v>100</v>
      </c>
      <c r="I21" s="36">
        <f t="shared" si="1"/>
        <v>100</v>
      </c>
      <c r="J21" s="203"/>
    </row>
    <row r="22" spans="1:10" s="2" customFormat="1" ht="24" customHeight="1">
      <c r="A22" s="191"/>
      <c r="B22" s="192" t="s">
        <v>128</v>
      </c>
      <c r="C22" s="193"/>
      <c r="D22" s="35">
        <v>1</v>
      </c>
      <c r="E22" s="35" t="s">
        <v>59</v>
      </c>
      <c r="F22" s="35">
        <v>1</v>
      </c>
      <c r="G22" s="35" t="s">
        <v>66</v>
      </c>
      <c r="H22" s="36">
        <v>500</v>
      </c>
      <c r="I22" s="36">
        <f t="shared" si="1"/>
        <v>500</v>
      </c>
      <c r="J22" s="203"/>
    </row>
    <row r="23" spans="1:10" s="2" customFormat="1" ht="16.5" customHeight="1">
      <c r="A23" s="178" t="s">
        <v>100</v>
      </c>
      <c r="B23" s="179"/>
      <c r="C23" s="179"/>
      <c r="D23" s="18"/>
      <c r="E23" s="18"/>
      <c r="F23" s="18"/>
      <c r="G23" s="18"/>
      <c r="H23" s="18"/>
      <c r="I23" s="52">
        <f>SUM(I19:I22)</f>
        <v>800</v>
      </c>
      <c r="J23" s="96"/>
    </row>
    <row r="24" spans="1:10" s="2" customFormat="1" ht="24" customHeight="1">
      <c r="A24" s="39" t="s">
        <v>129</v>
      </c>
      <c r="B24" s="40"/>
      <c r="C24" s="40"/>
      <c r="D24" s="41"/>
      <c r="E24" s="41"/>
      <c r="F24" s="41"/>
      <c r="G24" s="41"/>
      <c r="H24" s="42"/>
      <c r="I24" s="65">
        <f>I12+I14+I18+I23</f>
        <v>20695</v>
      </c>
      <c r="J24" s="98"/>
    </row>
    <row r="25" spans="1:10" s="2" customFormat="1" ht="24" customHeight="1">
      <c r="A25" s="39" t="s">
        <v>130</v>
      </c>
      <c r="B25" s="40"/>
      <c r="C25" s="40"/>
      <c r="D25" s="41"/>
      <c r="E25" s="41"/>
      <c r="F25" s="41"/>
      <c r="G25" s="41"/>
      <c r="H25" s="41"/>
      <c r="I25" s="65">
        <f>I24*0.1</f>
        <v>2069.5</v>
      </c>
      <c r="J25" s="98"/>
    </row>
    <row r="26" spans="1:10" s="2" customFormat="1" ht="24" customHeight="1">
      <c r="A26" s="41" t="s">
        <v>101</v>
      </c>
      <c r="B26" s="40"/>
      <c r="C26" s="40"/>
      <c r="D26" s="41"/>
      <c r="E26" s="41"/>
      <c r="F26" s="41"/>
      <c r="G26" s="41"/>
      <c r="H26" s="41"/>
      <c r="I26" s="99">
        <f>SUM(I24:I25)</f>
        <v>22764.5</v>
      </c>
      <c r="J26" s="98"/>
    </row>
    <row r="27" spans="1:10" s="2" customFormat="1" ht="24" customHeight="1">
      <c r="A27" s="200" t="s">
        <v>131</v>
      </c>
      <c r="B27" s="201"/>
      <c r="C27" s="201"/>
      <c r="D27" s="201"/>
      <c r="E27" s="201"/>
      <c r="F27" s="201"/>
      <c r="G27" s="201"/>
      <c r="H27" s="202"/>
      <c r="I27" s="100">
        <f>SUM(I26:I26)</f>
        <v>22764.5</v>
      </c>
      <c r="J27" s="98"/>
    </row>
    <row r="29" spans="1:10">
      <c r="I29" s="5" t="s">
        <v>132</v>
      </c>
      <c r="J29" s="4"/>
    </row>
  </sheetData>
  <mergeCells count="19">
    <mergeCell ref="J19:J22"/>
    <mergeCell ref="B20:C20"/>
    <mergeCell ref="B21:C21"/>
    <mergeCell ref="B22:C22"/>
    <mergeCell ref="A23:C23"/>
    <mergeCell ref="A27:H27"/>
    <mergeCell ref="A19:A22"/>
    <mergeCell ref="B15:C15"/>
    <mergeCell ref="B16:C16"/>
    <mergeCell ref="B17:C17"/>
    <mergeCell ref="A18:C18"/>
    <mergeCell ref="B19:C19"/>
    <mergeCell ref="A15:A17"/>
    <mergeCell ref="B10:C10"/>
    <mergeCell ref="B11:C11"/>
    <mergeCell ref="A12:C12"/>
    <mergeCell ref="B13:C13"/>
    <mergeCell ref="A14:C14"/>
    <mergeCell ref="A10:A11"/>
  </mergeCells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workbookViewId="0">
      <selection activeCell="B3" sqref="B3:J3"/>
    </sheetView>
  </sheetViews>
  <sheetFormatPr defaultColWidth="8.875" defaultRowHeight="16.5"/>
  <cols>
    <col min="1" max="1" width="19.125" style="4" customWidth="1"/>
    <col min="2" max="2" width="16.625" style="2" customWidth="1"/>
    <col min="3" max="3" width="24.625" style="2" customWidth="1"/>
    <col min="4" max="7" width="6.625" style="4" customWidth="1"/>
    <col min="8" max="8" width="13.5" style="5" customWidth="1"/>
    <col min="9" max="9" width="18.625" style="5" customWidth="1"/>
    <col min="10" max="10" width="65.5" style="2" customWidth="1"/>
    <col min="11" max="16384" width="8.875" style="4"/>
  </cols>
  <sheetData>
    <row r="1" spans="1:23" s="1" customFormat="1" ht="26.1" customHeight="1">
      <c r="A1" s="6" t="s">
        <v>29</v>
      </c>
      <c r="B1" s="156" t="s">
        <v>30</v>
      </c>
      <c r="C1" s="156"/>
      <c r="D1" s="156"/>
      <c r="E1" s="156"/>
      <c r="F1" s="156"/>
      <c r="G1" s="156"/>
      <c r="H1" s="156"/>
      <c r="I1" s="156"/>
      <c r="J1" s="156"/>
    </row>
    <row r="2" spans="1:23" s="1" customFormat="1" ht="26.1" customHeight="1">
      <c r="A2" s="7" t="s">
        <v>31</v>
      </c>
      <c r="B2" s="157" t="s">
        <v>32</v>
      </c>
      <c r="C2" s="156"/>
      <c r="D2" s="156"/>
      <c r="E2" s="156"/>
      <c r="F2" s="156"/>
      <c r="G2" s="156"/>
      <c r="H2" s="156"/>
      <c r="I2" s="156"/>
      <c r="J2" s="156"/>
    </row>
    <row r="3" spans="1:23" s="1" customFormat="1" ht="26.1" customHeight="1">
      <c r="A3" s="7" t="s">
        <v>33</v>
      </c>
      <c r="B3" s="156" t="s">
        <v>133</v>
      </c>
      <c r="C3" s="156"/>
      <c r="D3" s="156"/>
      <c r="E3" s="156"/>
      <c r="F3" s="156"/>
      <c r="G3" s="156"/>
      <c r="H3" s="156"/>
      <c r="I3" s="156"/>
      <c r="J3" s="156"/>
    </row>
    <row r="4" spans="1:23" s="1" customFormat="1" ht="21" customHeight="1">
      <c r="A4" s="7" t="s">
        <v>35</v>
      </c>
      <c r="B4" s="8" t="s">
        <v>36</v>
      </c>
      <c r="C4" s="8"/>
      <c r="D4" s="8"/>
      <c r="E4" s="8"/>
      <c r="F4" s="8"/>
      <c r="G4" s="8"/>
      <c r="H4" s="8"/>
      <c r="I4" s="8"/>
      <c r="J4" s="8"/>
    </row>
    <row r="5" spans="1:23" s="1" customFormat="1" ht="20.100000000000001" customHeight="1">
      <c r="A5" s="7" t="s">
        <v>37</v>
      </c>
      <c r="B5" s="9" t="s">
        <v>38</v>
      </c>
      <c r="C5" s="10"/>
      <c r="D5" s="10"/>
      <c r="E5" s="10"/>
      <c r="F5" s="10"/>
      <c r="G5" s="10"/>
      <c r="H5" s="10"/>
      <c r="I5" s="10"/>
      <c r="J5" s="10"/>
    </row>
    <row r="6" spans="1:23" s="1" customFormat="1" ht="26.1" customHeight="1">
      <c r="A6" s="7" t="s">
        <v>39</v>
      </c>
      <c r="B6" s="11" t="s">
        <v>134</v>
      </c>
      <c r="C6" s="11"/>
      <c r="D6" s="11"/>
      <c r="E6" s="11"/>
      <c r="F6" s="11"/>
      <c r="G6" s="11"/>
      <c r="H6" s="11"/>
      <c r="I6" s="11"/>
      <c r="J6" s="11"/>
    </row>
    <row r="7" spans="1:23" ht="16.5" customHeight="1">
      <c r="A7" s="163" t="s">
        <v>41</v>
      </c>
      <c r="B7" s="164"/>
      <c r="C7" s="165"/>
      <c r="D7" s="158" t="s">
        <v>42</v>
      </c>
      <c r="E7" s="158"/>
      <c r="F7" s="158"/>
      <c r="G7" s="158"/>
      <c r="H7" s="158"/>
      <c r="I7" s="158"/>
      <c r="J7" s="161" t="s">
        <v>43</v>
      </c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</row>
    <row r="8" spans="1:23" s="2" customFormat="1" ht="16.5" customHeight="1">
      <c r="A8" s="166"/>
      <c r="B8" s="167"/>
      <c r="C8" s="168"/>
      <c r="D8" s="159" t="s">
        <v>44</v>
      </c>
      <c r="E8" s="159"/>
      <c r="F8" s="159"/>
      <c r="G8" s="159"/>
      <c r="H8" s="160" t="s">
        <v>45</v>
      </c>
      <c r="I8" s="160"/>
      <c r="J8" s="162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</row>
    <row r="9" spans="1:23" s="2" customFormat="1" ht="16.5" customHeight="1">
      <c r="A9" s="169"/>
      <c r="B9" s="170"/>
      <c r="C9" s="171"/>
      <c r="D9" s="18" t="s">
        <v>46</v>
      </c>
      <c r="E9" s="18" t="s">
        <v>47</v>
      </c>
      <c r="F9" s="18" t="s">
        <v>46</v>
      </c>
      <c r="G9" s="18" t="s">
        <v>47</v>
      </c>
      <c r="H9" s="19" t="s">
        <v>48</v>
      </c>
      <c r="I9" s="52" t="s">
        <v>49</v>
      </c>
      <c r="J9" s="162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</row>
    <row r="10" spans="1:23" s="2" customFormat="1" ht="21.95" customHeight="1">
      <c r="A10" s="185" t="s">
        <v>50</v>
      </c>
      <c r="B10" s="172" t="s">
        <v>51</v>
      </c>
      <c r="C10" s="173"/>
      <c r="D10" s="23">
        <v>1</v>
      </c>
      <c r="E10" s="23" t="s">
        <v>52</v>
      </c>
      <c r="F10" s="23">
        <v>1</v>
      </c>
      <c r="G10" s="23" t="s">
        <v>53</v>
      </c>
      <c r="H10" s="24">
        <v>450</v>
      </c>
      <c r="I10" s="24"/>
      <c r="J10" s="53" t="s">
        <v>54</v>
      </c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</row>
    <row r="11" spans="1:23" s="2" customFormat="1" ht="21.95" customHeight="1">
      <c r="A11" s="186"/>
      <c r="B11" s="172" t="s">
        <v>55</v>
      </c>
      <c r="C11" s="173"/>
      <c r="D11" s="23">
        <v>50</v>
      </c>
      <c r="E11" s="23" t="s">
        <v>52</v>
      </c>
      <c r="F11" s="23">
        <v>1</v>
      </c>
      <c r="G11" s="23" t="s">
        <v>53</v>
      </c>
      <c r="H11" s="24">
        <v>450</v>
      </c>
      <c r="I11" s="24"/>
      <c r="J11" s="53" t="s">
        <v>54</v>
      </c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</row>
    <row r="12" spans="1:23" s="2" customFormat="1" ht="16.5" customHeight="1">
      <c r="A12" s="174" t="s">
        <v>56</v>
      </c>
      <c r="B12" s="175"/>
      <c r="C12" s="175"/>
      <c r="D12" s="26"/>
      <c r="E12" s="27"/>
      <c r="F12" s="27"/>
      <c r="G12" s="27"/>
      <c r="H12" s="27"/>
      <c r="I12" s="54">
        <f>SUM(I10:I11)</f>
        <v>0</v>
      </c>
      <c r="J12" s="55" t="s">
        <v>57</v>
      </c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</row>
    <row r="13" spans="1:23" s="2" customFormat="1" ht="21.95" customHeight="1">
      <c r="A13" s="187"/>
      <c r="B13" s="176" t="s">
        <v>58</v>
      </c>
      <c r="C13" s="177"/>
      <c r="D13" s="28">
        <v>100</v>
      </c>
      <c r="E13" s="28" t="s">
        <v>59</v>
      </c>
      <c r="F13" s="28">
        <v>1</v>
      </c>
      <c r="G13" s="28" t="s">
        <v>60</v>
      </c>
      <c r="H13" s="29">
        <v>80</v>
      </c>
      <c r="I13" s="24">
        <f>H13*F13*D13</f>
        <v>8000</v>
      </c>
      <c r="J13" s="56" t="s">
        <v>115</v>
      </c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</row>
    <row r="14" spans="1:23" s="2" customFormat="1" ht="21.95" customHeight="1">
      <c r="A14" s="187"/>
      <c r="B14" s="176" t="s">
        <v>62</v>
      </c>
      <c r="C14" s="177"/>
      <c r="D14" s="28"/>
      <c r="E14" s="28" t="s">
        <v>59</v>
      </c>
      <c r="F14" s="28"/>
      <c r="G14" s="28" t="s">
        <v>60</v>
      </c>
      <c r="H14" s="29"/>
      <c r="I14" s="24"/>
      <c r="J14" s="57"/>
    </row>
    <row r="15" spans="1:23" s="2" customFormat="1" ht="16.5" customHeight="1">
      <c r="A15" s="178" t="s">
        <v>63</v>
      </c>
      <c r="B15" s="179"/>
      <c r="C15" s="179"/>
      <c r="D15" s="18"/>
      <c r="E15" s="18"/>
      <c r="F15" s="18"/>
      <c r="G15" s="18"/>
      <c r="H15" s="18"/>
      <c r="I15" s="52">
        <f>SUM(I13:I14)</f>
        <v>8000</v>
      </c>
      <c r="J15" s="58"/>
    </row>
    <row r="16" spans="1:23" s="3" customFormat="1" ht="23.1" customHeight="1">
      <c r="A16" s="188" t="s">
        <v>64</v>
      </c>
      <c r="B16" s="180" t="s">
        <v>65</v>
      </c>
      <c r="C16" s="181"/>
      <c r="D16" s="30">
        <v>1</v>
      </c>
      <c r="E16" s="31" t="s">
        <v>66</v>
      </c>
      <c r="F16" s="30">
        <v>1</v>
      </c>
      <c r="G16" s="31" t="s">
        <v>67</v>
      </c>
      <c r="H16" s="32">
        <v>13000</v>
      </c>
      <c r="I16" s="59">
        <f>H16*F16*D16</f>
        <v>13000</v>
      </c>
      <c r="J16" s="60" t="s">
        <v>68</v>
      </c>
    </row>
    <row r="17" spans="1:10" s="3" customFormat="1" ht="23.1" customHeight="1">
      <c r="A17" s="189"/>
      <c r="B17" s="180" t="s">
        <v>135</v>
      </c>
      <c r="C17" s="181"/>
      <c r="D17" s="30">
        <v>1</v>
      </c>
      <c r="E17" s="31" t="s">
        <v>70</v>
      </c>
      <c r="F17" s="30">
        <v>1</v>
      </c>
      <c r="G17" s="31" t="s">
        <v>66</v>
      </c>
      <c r="H17" s="32">
        <v>4000</v>
      </c>
      <c r="I17" s="59">
        <f>H17*F17</f>
        <v>4000</v>
      </c>
      <c r="J17" s="60"/>
    </row>
    <row r="18" spans="1:10" s="2" customFormat="1" ht="16.5" customHeight="1">
      <c r="A18" s="178" t="s">
        <v>71</v>
      </c>
      <c r="B18" s="179"/>
      <c r="C18" s="179"/>
      <c r="D18" s="18"/>
      <c r="E18" s="18"/>
      <c r="F18" s="18"/>
      <c r="G18" s="18"/>
      <c r="H18" s="18"/>
      <c r="I18" s="52">
        <f>SUM(I16:I17)</f>
        <v>17000</v>
      </c>
      <c r="J18" s="58"/>
    </row>
    <row r="19" spans="1:10" s="2" customFormat="1" ht="24" customHeight="1">
      <c r="A19" s="189"/>
      <c r="B19" s="176" t="s">
        <v>72</v>
      </c>
      <c r="C19" s="177"/>
      <c r="D19" s="33">
        <v>1</v>
      </c>
      <c r="E19" s="28" t="s">
        <v>73</v>
      </c>
      <c r="F19" s="33">
        <v>15</v>
      </c>
      <c r="G19" s="28" t="s">
        <v>74</v>
      </c>
      <c r="H19" s="34">
        <v>150</v>
      </c>
      <c r="I19" s="24">
        <v>750</v>
      </c>
      <c r="J19" s="61" t="s">
        <v>75</v>
      </c>
    </row>
    <row r="20" spans="1:10" s="2" customFormat="1" ht="24" customHeight="1">
      <c r="A20" s="189"/>
      <c r="B20" s="176" t="s">
        <v>76</v>
      </c>
      <c r="C20" s="177"/>
      <c r="D20" s="33">
        <v>6</v>
      </c>
      <c r="E20" s="28" t="s">
        <v>73</v>
      </c>
      <c r="F20" s="33">
        <v>1</v>
      </c>
      <c r="G20" s="28" t="s">
        <v>60</v>
      </c>
      <c r="H20" s="34">
        <v>200</v>
      </c>
      <c r="I20" s="24">
        <v>400</v>
      </c>
      <c r="J20" s="60" t="s">
        <v>77</v>
      </c>
    </row>
    <row r="21" spans="1:10" s="2" customFormat="1" ht="24" customHeight="1">
      <c r="A21" s="189"/>
      <c r="B21" s="176" t="s">
        <v>78</v>
      </c>
      <c r="C21" s="177"/>
      <c r="D21" s="33">
        <v>2</v>
      </c>
      <c r="E21" s="28" t="s">
        <v>79</v>
      </c>
      <c r="F21" s="33">
        <v>1</v>
      </c>
      <c r="G21" s="28" t="s">
        <v>60</v>
      </c>
      <c r="H21" s="34">
        <v>200</v>
      </c>
      <c r="I21" s="24">
        <f t="shared" ref="I21:I24" si="0">H21*F21*D21</f>
        <v>400</v>
      </c>
      <c r="J21" s="62" t="s">
        <v>80</v>
      </c>
    </row>
    <row r="22" spans="1:10" s="2" customFormat="1" ht="24" customHeight="1">
      <c r="A22" s="189"/>
      <c r="B22" s="176" t="s">
        <v>85</v>
      </c>
      <c r="C22" s="177"/>
      <c r="D22" s="33">
        <v>10</v>
      </c>
      <c r="E22" s="33" t="s">
        <v>73</v>
      </c>
      <c r="F22" s="33">
        <v>1</v>
      </c>
      <c r="G22" s="33" t="s">
        <v>60</v>
      </c>
      <c r="H22" s="34">
        <v>100</v>
      </c>
      <c r="I22" s="24">
        <f t="shared" si="0"/>
        <v>1000</v>
      </c>
      <c r="J22" s="62" t="s">
        <v>86</v>
      </c>
    </row>
    <row r="23" spans="1:10" s="2" customFormat="1" ht="24" customHeight="1">
      <c r="A23" s="189"/>
      <c r="B23" s="176" t="s">
        <v>83</v>
      </c>
      <c r="C23" s="177"/>
      <c r="D23" s="33">
        <v>2</v>
      </c>
      <c r="E23" s="33" t="s">
        <v>84</v>
      </c>
      <c r="F23" s="33">
        <v>1</v>
      </c>
      <c r="G23" s="33" t="s">
        <v>60</v>
      </c>
      <c r="H23" s="34">
        <v>50</v>
      </c>
      <c r="I23" s="24">
        <f t="shared" si="0"/>
        <v>100</v>
      </c>
      <c r="J23" s="62"/>
    </row>
    <row r="24" spans="1:10" s="2" customFormat="1" ht="24" customHeight="1">
      <c r="A24" s="189"/>
      <c r="B24" s="176" t="s">
        <v>81</v>
      </c>
      <c r="C24" s="177"/>
      <c r="D24" s="33">
        <v>2</v>
      </c>
      <c r="E24" s="33" t="s">
        <v>82</v>
      </c>
      <c r="F24" s="33">
        <v>1</v>
      </c>
      <c r="G24" s="33" t="s">
        <v>60</v>
      </c>
      <c r="H24" s="34">
        <v>50</v>
      </c>
      <c r="I24" s="24">
        <f t="shared" si="0"/>
        <v>100</v>
      </c>
      <c r="J24" s="62"/>
    </row>
    <row r="25" spans="1:10" s="2" customFormat="1" ht="24" customHeight="1">
      <c r="A25" s="189"/>
      <c r="B25" s="194" t="s">
        <v>87</v>
      </c>
      <c r="C25" s="195"/>
      <c r="D25" s="33">
        <v>10</v>
      </c>
      <c r="E25" s="33" t="s">
        <v>88</v>
      </c>
      <c r="F25" s="33">
        <v>1</v>
      </c>
      <c r="G25" s="33" t="s">
        <v>60</v>
      </c>
      <c r="H25" s="34">
        <v>150</v>
      </c>
      <c r="I25" s="24">
        <f>H25*D25</f>
        <v>1500</v>
      </c>
      <c r="J25" s="63"/>
    </row>
    <row r="26" spans="1:10" s="2" customFormat="1" ht="24" customHeight="1">
      <c r="A26" s="189"/>
      <c r="B26" s="194" t="s">
        <v>89</v>
      </c>
      <c r="C26" s="195"/>
      <c r="D26" s="33">
        <v>12</v>
      </c>
      <c r="E26" s="33" t="s">
        <v>88</v>
      </c>
      <c r="F26" s="33">
        <v>1</v>
      </c>
      <c r="G26" s="33" t="s">
        <v>60</v>
      </c>
      <c r="H26" s="34">
        <v>225</v>
      </c>
      <c r="I26" s="24">
        <v>300</v>
      </c>
      <c r="J26" s="63" t="s">
        <v>90</v>
      </c>
    </row>
    <row r="27" spans="1:10" s="2" customFormat="1" ht="24" customHeight="1">
      <c r="A27" s="189"/>
      <c r="B27" s="194" t="s">
        <v>91</v>
      </c>
      <c r="C27" s="195"/>
      <c r="D27" s="33">
        <v>1</v>
      </c>
      <c r="E27" s="33" t="s">
        <v>67</v>
      </c>
      <c r="F27" s="33">
        <v>1</v>
      </c>
      <c r="G27" s="33" t="s">
        <v>60</v>
      </c>
      <c r="H27" s="34">
        <v>1200</v>
      </c>
      <c r="I27" s="24">
        <v>400</v>
      </c>
      <c r="J27" s="63" t="s">
        <v>92</v>
      </c>
    </row>
    <row r="28" spans="1:10" s="2" customFormat="1" ht="24" customHeight="1">
      <c r="A28" s="178" t="s">
        <v>93</v>
      </c>
      <c r="B28" s="179"/>
      <c r="C28" s="179"/>
      <c r="D28" s="18"/>
      <c r="E28" s="18"/>
      <c r="F28" s="18"/>
      <c r="G28" s="18"/>
      <c r="H28" s="18"/>
      <c r="I28" s="52">
        <f>SUM(I19:I27)</f>
        <v>4950</v>
      </c>
      <c r="J28" s="58"/>
    </row>
    <row r="29" spans="1:10" s="2" customFormat="1" ht="24" customHeight="1">
      <c r="A29" s="190" t="s">
        <v>94</v>
      </c>
      <c r="B29" s="199" t="s">
        <v>95</v>
      </c>
      <c r="C29" s="199"/>
      <c r="D29" s="35">
        <v>2</v>
      </c>
      <c r="E29" s="35" t="s">
        <v>59</v>
      </c>
      <c r="F29" s="35">
        <v>2</v>
      </c>
      <c r="G29" s="35" t="s">
        <v>60</v>
      </c>
      <c r="H29" s="36">
        <v>1430</v>
      </c>
      <c r="I29" s="36">
        <v>1907</v>
      </c>
      <c r="J29" s="64" t="s">
        <v>96</v>
      </c>
    </row>
    <row r="30" spans="1:10" s="2" customFormat="1" ht="24" customHeight="1">
      <c r="A30" s="191"/>
      <c r="B30" s="192" t="s">
        <v>97</v>
      </c>
      <c r="C30" s="193"/>
      <c r="D30" s="35">
        <v>1</v>
      </c>
      <c r="E30" s="35" t="s">
        <v>52</v>
      </c>
      <c r="F30" s="35">
        <v>5</v>
      </c>
      <c r="G30" s="35" t="s">
        <v>53</v>
      </c>
      <c r="H30" s="36">
        <v>450</v>
      </c>
      <c r="I30" s="36">
        <v>700</v>
      </c>
      <c r="J30" s="64" t="s">
        <v>98</v>
      </c>
    </row>
    <row r="31" spans="1:10" s="2" customFormat="1" ht="24" customHeight="1">
      <c r="A31" s="191"/>
      <c r="B31" s="192" t="s">
        <v>94</v>
      </c>
      <c r="C31" s="193"/>
      <c r="D31" s="35">
        <v>2</v>
      </c>
      <c r="E31" s="35" t="s">
        <v>59</v>
      </c>
      <c r="F31" s="35">
        <v>5</v>
      </c>
      <c r="G31" s="35" t="s">
        <v>66</v>
      </c>
      <c r="H31" s="36">
        <v>200</v>
      </c>
      <c r="I31" s="36">
        <v>667</v>
      </c>
      <c r="J31" s="64" t="s">
        <v>92</v>
      </c>
    </row>
    <row r="32" spans="1:10" s="2" customFormat="1" ht="24" customHeight="1">
      <c r="A32" s="191"/>
      <c r="B32" s="194" t="s">
        <v>99</v>
      </c>
      <c r="C32" s="195"/>
      <c r="D32" s="35">
        <v>2</v>
      </c>
      <c r="E32" s="35" t="s">
        <v>59</v>
      </c>
      <c r="F32" s="35">
        <v>5</v>
      </c>
      <c r="G32" s="35" t="s">
        <v>66</v>
      </c>
      <c r="H32" s="36">
        <v>100</v>
      </c>
      <c r="I32" s="36">
        <v>334</v>
      </c>
      <c r="J32" s="64" t="s">
        <v>92</v>
      </c>
    </row>
    <row r="33" spans="1:10" s="2" customFormat="1" ht="25.5" customHeight="1">
      <c r="A33" s="25" t="s">
        <v>100</v>
      </c>
      <c r="B33" s="196"/>
      <c r="C33" s="196"/>
      <c r="D33" s="37"/>
      <c r="E33" s="37"/>
      <c r="F33" s="37"/>
      <c r="G33" s="37"/>
      <c r="H33" s="38"/>
      <c r="I33" s="52">
        <f>SUM(I29:I32)</f>
        <v>3608</v>
      </c>
      <c r="J33" s="58"/>
    </row>
    <row r="34" spans="1:10" s="2" customFormat="1" ht="24" customHeight="1">
      <c r="A34" s="39" t="s">
        <v>101</v>
      </c>
      <c r="B34" s="40"/>
      <c r="C34" s="40"/>
      <c r="D34" s="41"/>
      <c r="E34" s="41"/>
      <c r="F34" s="41"/>
      <c r="G34" s="41"/>
      <c r="H34" s="42"/>
      <c r="I34" s="65">
        <f>I12+I15+I18+I28+I33</f>
        <v>33558</v>
      </c>
      <c r="J34" s="66"/>
    </row>
    <row r="35" spans="1:10" s="2" customFormat="1">
      <c r="A35" s="197" t="s">
        <v>102</v>
      </c>
      <c r="B35" s="198"/>
      <c r="C35" s="198"/>
      <c r="D35" s="44"/>
      <c r="E35" s="45"/>
      <c r="F35" s="45"/>
      <c r="G35" s="45"/>
      <c r="H35" s="45"/>
      <c r="I35" s="67">
        <f>SUM(I34-I33)*10%</f>
        <v>2995</v>
      </c>
      <c r="J35" s="68"/>
    </row>
    <row r="36" spans="1:10" s="2" customFormat="1">
      <c r="A36" s="43" t="s">
        <v>103</v>
      </c>
      <c r="B36" s="46"/>
      <c r="C36" s="46"/>
      <c r="D36" s="44"/>
      <c r="E36" s="45"/>
      <c r="F36" s="45"/>
      <c r="G36" s="45"/>
      <c r="H36" s="45"/>
      <c r="I36" s="67">
        <f>(I34+I35)*0.06</f>
        <v>2193.1799999999998</v>
      </c>
      <c r="J36" s="68"/>
    </row>
    <row r="37" spans="1:10" s="2" customFormat="1" ht="23.1" customHeight="1">
      <c r="A37" s="182" t="s">
        <v>104</v>
      </c>
      <c r="B37" s="183"/>
      <c r="C37" s="184"/>
      <c r="D37" s="47"/>
      <c r="E37" s="48"/>
      <c r="F37" s="48"/>
      <c r="G37" s="48"/>
      <c r="H37" s="48"/>
      <c r="I37" s="69">
        <f>I34+I35+I36</f>
        <v>38746.18</v>
      </c>
      <c r="J37" s="70"/>
    </row>
    <row r="38" spans="1:10" ht="16.5" customHeight="1">
      <c r="A38" s="6"/>
      <c r="B38" s="49"/>
      <c r="C38" s="49"/>
      <c r="D38" s="50"/>
      <c r="E38" s="50"/>
      <c r="F38" s="50"/>
      <c r="G38" s="50"/>
      <c r="H38" s="50"/>
      <c r="I38" s="50"/>
    </row>
  </sheetData>
  <mergeCells count="39">
    <mergeCell ref="A37:C37"/>
    <mergeCell ref="A10:A11"/>
    <mergeCell ref="A13:A14"/>
    <mergeCell ref="A16:A17"/>
    <mergeCell ref="A19:A27"/>
    <mergeCell ref="A29:A32"/>
    <mergeCell ref="B30:C30"/>
    <mergeCell ref="B31:C31"/>
    <mergeCell ref="B32:C32"/>
    <mergeCell ref="B33:C33"/>
    <mergeCell ref="A35:C35"/>
    <mergeCell ref="B25:C25"/>
    <mergeCell ref="B26:C26"/>
    <mergeCell ref="B27:C27"/>
    <mergeCell ref="A28:C28"/>
    <mergeCell ref="B29:C29"/>
    <mergeCell ref="B20:C20"/>
    <mergeCell ref="B21:C21"/>
    <mergeCell ref="B22:C22"/>
    <mergeCell ref="B23:C23"/>
    <mergeCell ref="B24:C24"/>
    <mergeCell ref="A15:C15"/>
    <mergeCell ref="B16:C16"/>
    <mergeCell ref="B17:C17"/>
    <mergeCell ref="A18:C18"/>
    <mergeCell ref="B19:C19"/>
    <mergeCell ref="B10:C10"/>
    <mergeCell ref="B11:C11"/>
    <mergeCell ref="A12:C12"/>
    <mergeCell ref="B13:C13"/>
    <mergeCell ref="B14:C14"/>
    <mergeCell ref="B1:J1"/>
    <mergeCell ref="B2:J2"/>
    <mergeCell ref="B3:J3"/>
    <mergeCell ref="D7:I7"/>
    <mergeCell ref="D8:G8"/>
    <mergeCell ref="H8:I8"/>
    <mergeCell ref="J7:J9"/>
    <mergeCell ref="A7:C9"/>
  </mergeCell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华山国际酒店二区报价 </vt:lpstr>
      <vt:lpstr>金桥华美达</vt:lpstr>
      <vt:lpstr>华山国际酒店八区报价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liangbo</dc:creator>
  <cp:lastModifiedBy>User</cp:lastModifiedBy>
  <cp:lastPrinted>2016-03-28T03:10:00Z</cp:lastPrinted>
  <dcterms:created xsi:type="dcterms:W3CDTF">2002-04-12T02:22:00Z</dcterms:created>
  <dcterms:modified xsi:type="dcterms:W3CDTF">2018-04-20T02:49:03Z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