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updateLinks="never" defaultThemeVersion="124226"/>
  <xr:revisionPtr revIDLastSave="0" documentId="13_ncr:1_{1BB2FF99-C85F-43C2-802D-82126B1BCF10}" xr6:coauthVersionLast="40" xr6:coauthVersionMax="40" xr10:uidLastSave="{00000000-0000-0000-0000-000000000000}"/>
  <bookViews>
    <workbookView xWindow="-120" yWindow="-120" windowWidth="20730" windowHeight="11160" tabRatio="924" xr2:uid="{00000000-000D-0000-FFFF-FFFF00000000}"/>
  </bookViews>
  <sheets>
    <sheet name="会议需求表（通用）" sheetId="44" r:id="rId1"/>
  </sheets>
  <definedNames>
    <definedName name="_xlnm.Print_Area" localSheetId="0">'会议需求表（通用）'!$A$1:$O$114</definedName>
    <definedName name="_xlnm.Print_Titles" localSheetId="0">'会议需求表（通用）'!$1:$7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0" i="44" l="1"/>
  <c r="N24" i="44" l="1"/>
  <c r="N18" i="44" l="1"/>
  <c r="N11" i="44"/>
  <c r="N12" i="44"/>
  <c r="N13" i="44"/>
  <c r="N14" i="44"/>
  <c r="N15" i="44"/>
  <c r="N16" i="44"/>
  <c r="N17" i="44"/>
  <c r="N19" i="44"/>
  <c r="N20" i="44"/>
  <c r="N21" i="44"/>
  <c r="N22" i="44"/>
  <c r="N23" i="44"/>
  <c r="N25" i="44"/>
  <c r="N26" i="44"/>
  <c r="N27" i="44"/>
  <c r="N28" i="44"/>
  <c r="N29" i="44"/>
  <c r="N31" i="44"/>
  <c r="N32" i="44"/>
  <c r="N33" i="44"/>
  <c r="N34" i="44"/>
  <c r="N35" i="44"/>
  <c r="N37" i="44"/>
  <c r="N38" i="44"/>
  <c r="N39" i="44"/>
  <c r="N40" i="44"/>
  <c r="N41" i="44"/>
  <c r="N10" i="44"/>
  <c r="N42" i="44" l="1"/>
  <c r="N46" i="44"/>
  <c r="N47" i="44"/>
  <c r="N48" i="44"/>
  <c r="A143" i="44" l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N107" i="44"/>
  <c r="N106" i="44"/>
  <c r="N105" i="44"/>
  <c r="N104" i="44"/>
  <c r="N108" i="44" s="1"/>
  <c r="N109" i="44" s="1"/>
  <c r="N101" i="44"/>
  <c r="N91" i="44"/>
  <c r="N90" i="44"/>
  <c r="N89" i="44"/>
  <c r="N88" i="44"/>
  <c r="N84" i="44"/>
  <c r="N83" i="44"/>
  <c r="N82" i="44"/>
  <c r="N81" i="44"/>
  <c r="N80" i="44"/>
  <c r="N79" i="44"/>
  <c r="N78" i="44"/>
  <c r="N77" i="44"/>
  <c r="N76" i="44"/>
  <c r="N75" i="44"/>
  <c r="N74" i="44"/>
  <c r="N70" i="44"/>
  <c r="N69" i="44"/>
  <c r="N68" i="44"/>
  <c r="N67" i="44"/>
  <c r="N66" i="44"/>
  <c r="N65" i="44"/>
  <c r="N64" i="44"/>
  <c r="N63" i="44"/>
  <c r="N62" i="44"/>
  <c r="N61" i="44"/>
  <c r="N60" i="44"/>
  <c r="N59" i="44"/>
  <c r="N58" i="44"/>
  <c r="N57" i="44"/>
  <c r="N56" i="44"/>
  <c r="N55" i="44"/>
  <c r="N54" i="44"/>
  <c r="N53" i="44"/>
  <c r="N49" i="44"/>
  <c r="N45" i="44"/>
  <c r="N85" i="44" l="1"/>
  <c r="N92" i="44"/>
  <c r="N71" i="44"/>
  <c r="N50" i="44"/>
  <c r="N93" i="44" l="1"/>
  <c r="J96" i="44" s="1"/>
  <c r="N96" i="44" s="1"/>
  <c r="N97" i="44" s="1"/>
  <c r="J112" i="44" l="1"/>
  <c r="N112" i="44" s="1"/>
  <c r="N113" i="44" s="1"/>
</calcChain>
</file>

<file path=xl/sharedStrings.xml><?xml version="1.0" encoding="utf-8"?>
<sst xmlns="http://schemas.openxmlformats.org/spreadsheetml/2006/main" count="451" uniqueCount="225">
  <si>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</si>
  <si>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</si>
  <si>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</si>
  <si>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</si>
  <si>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</si>
  <si>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</si>
  <si>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</si>
  <si>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</si>
  <si>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</si>
  <si>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投影仪/幕布</t>
  </si>
  <si>
    <t>茶歇</t>
  </si>
  <si>
    <t>话筒</t>
  </si>
  <si>
    <t>个/天</t>
  </si>
  <si>
    <t>会场设备</t>
  </si>
  <si>
    <t>台/天</t>
  </si>
  <si>
    <t>人/天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</si>
  <si>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</si>
  <si>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</si>
  <si>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</si>
  <si>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</si>
  <si>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</si>
  <si>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</si>
  <si>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</si>
  <si>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</si>
  <si>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</si>
  <si>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</si>
  <si>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</si>
  <si>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</si>
  <si>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</si>
  <si>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</si>
  <si>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</si>
  <si>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</si>
  <si>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</si>
  <si>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</si>
  <si>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</si>
  <si>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</si>
  <si>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</si>
  <si>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</si>
  <si>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</si>
  <si>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</si>
  <si>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</si>
  <si>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</si>
  <si>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</si>
  <si>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D-6</t>
  </si>
  <si>
    <t>X展架</t>
  </si>
  <si>
    <t>D-7</t>
  </si>
  <si>
    <t>摄影</t>
  </si>
  <si>
    <t>天</t>
  </si>
  <si>
    <t>D-8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</si>
  <si>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</si>
  <si>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</si>
  <si>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</si>
  <si>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</si>
  <si>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</si>
  <si>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</si>
  <si>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</si>
  <si>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</si>
  <si>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</si>
  <si>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</si>
  <si>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</si>
  <si>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</si>
  <si>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</si>
  <si>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</si>
  <si>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</si>
  <si>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</si>
  <si>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</si>
  <si>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</si>
  <si>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</si>
  <si>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</si>
  <si>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</si>
  <si>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</si>
  <si>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</si>
  <si>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</si>
  <si>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</si>
  <si>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</si>
  <si>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</si>
  <si>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如有固定价格请填写</t>
  </si>
  <si>
    <t>瓶</t>
  </si>
  <si>
    <t>E-3</t>
  </si>
  <si>
    <t>A-5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</si>
  <si>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</si>
  <si>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</si>
  <si>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</si>
  <si>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</si>
  <si>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</si>
  <si>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</si>
  <si>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</si>
  <si>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</si>
  <si>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</si>
  <si>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</si>
  <si>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</si>
  <si>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</si>
  <si>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</si>
  <si>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合计：</t>
  </si>
  <si>
    <t>餐次</t>
  </si>
  <si>
    <t>用餐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</si>
  <si>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</si>
  <si>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</si>
  <si>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</si>
  <si>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其他，45座空调车</t>
  </si>
  <si>
    <t>高铁或动车票</t>
  </si>
  <si>
    <t>座</t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</si>
  <si>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</si>
  <si>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</si>
  <si>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</si>
  <si>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</si>
  <si>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</si>
  <si>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</si>
  <si>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</si>
  <si>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</si>
  <si>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</si>
  <si>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</si>
  <si>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</si>
  <si>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</si>
  <si>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</si>
  <si>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</si>
  <si>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</si>
  <si>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</si>
  <si>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</si>
  <si>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</si>
  <si>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</si>
  <si>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</si>
  <si>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</si>
  <si>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包含服务费、早餐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</si>
  <si>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</si>
  <si>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</si>
  <si>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</si>
  <si>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</si>
  <si>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</si>
  <si>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</si>
  <si>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</si>
  <si>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</si>
  <si>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</si>
  <si>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</si>
  <si>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</si>
  <si>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</si>
  <si>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</si>
  <si>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</si>
  <si>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</si>
  <si>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</si>
  <si>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</si>
  <si>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</si>
  <si>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</si>
  <si>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</si>
  <si>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</si>
  <si>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</si>
  <si>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</si>
  <si>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</si>
  <si>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</si>
  <si>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</si>
  <si>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国内会议</t>
  </si>
  <si>
    <t>水果咖啡和茶</t>
  </si>
  <si>
    <t>条幅</t>
  </si>
  <si>
    <t>横幅1条，8米内</t>
  </si>
  <si>
    <t>条</t>
  </si>
  <si>
    <t>摄像</t>
  </si>
  <si>
    <t>调音台和音响</t>
  </si>
  <si>
    <t>分会场、人数20人、U型以及层高:3米</t>
  </si>
  <si>
    <t>每个会场投影流明5500和幕布尺寸150</t>
  </si>
  <si>
    <t>有线麦:1个、无线麦:2个</t>
  </si>
  <si>
    <t>Buick GL8商务车（目的地接送）-北京</t>
  </si>
  <si>
    <t>4座帕萨特或别克（目的地接送）-北京</t>
  </si>
  <si>
    <t>Buick GL8商务车（目的地接送）-广州</t>
  </si>
  <si>
    <t>4座帕萨特或别克（目的地接送）-广州</t>
  </si>
  <si>
    <t>智慧互连，“移”路同行-2019年安斯泰来肾移植网络视频会</t>
  </si>
  <si>
    <t>2019/2/26 15:20-18:30</t>
  </si>
  <si>
    <t>北京长春广州西安武汉</t>
  </si>
  <si>
    <t>会场2- 北京昆泰嘉华酒店</t>
  </si>
  <si>
    <t>正餐-西安皇冠假日酒店</t>
  </si>
  <si>
    <t>正餐-北京昆泰嘉华饭店</t>
  </si>
  <si>
    <t>Buick GL8商务车（目的地接送）-长春</t>
  </si>
  <si>
    <t>4座帕萨特或别克（目的地接送）-长春</t>
  </si>
  <si>
    <t>Buick GL8商务车（目的地接送）-西安</t>
  </si>
  <si>
    <t>4座帕萨特或别克（目的地接送）-西安</t>
  </si>
  <si>
    <r>
      <t>从 太原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北京（往返）</t>
    </r>
  </si>
  <si>
    <r>
      <t xml:space="preserve">从 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</si>
  <si>
    <t>每个场地1人，共5人</t>
  </si>
  <si>
    <r>
      <t>从 兰州 至 西安</t>
    </r>
    <r>
      <rPr>
        <sz val="9"/>
        <color rgb="FFC00000"/>
        <rFont val="宋体"/>
        <family val="3"/>
        <charset val="134"/>
      </rPr>
      <t>（往返）</t>
    </r>
  </si>
  <si>
    <t>正餐-广二医院附近饭店</t>
  </si>
  <si>
    <t>正餐-吉大医院附近饭店</t>
  </si>
  <si>
    <t xml:space="preserve">  北京昆泰嘉华酒店</t>
  </si>
  <si>
    <t xml:space="preserve">  西安皇冠假日酒店</t>
  </si>
  <si>
    <r>
      <t>从 石家庄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>至 北京</t>
    </r>
    <r>
      <rPr>
        <sz val="9"/>
        <rFont val="宋体"/>
        <family val="3"/>
        <charset val="134"/>
      </rPr>
      <t>（往返）</t>
    </r>
  </si>
  <si>
    <t>Buick GL8商务车（目的地接送）-武汉</t>
  </si>
  <si>
    <t>4座帕萨特或别克（目的地接送）-武汉</t>
  </si>
  <si>
    <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
机场及市内接送机用车、集结</t>
    </r>
  </si>
  <si>
    <t>会场1-西安皇冠假日酒店</t>
  </si>
  <si>
    <t>独享10兆网线（若无，请提供4网卡）</t>
  </si>
  <si>
    <t>独享10兆网线（若无请提供4G网卡）</t>
  </si>
  <si>
    <t>独享10兆网线（若无，请提供4G网卡）</t>
  </si>
  <si>
    <t>分会场</t>
  </si>
  <si>
    <t>水果咖啡和茶（购买）</t>
  </si>
  <si>
    <t>每个会场1个*5；</t>
  </si>
  <si>
    <t>每个会场20人*5，100人</t>
  </si>
  <si>
    <t>每个会场1个，5个会场，1.5*1.8米左右的；</t>
  </si>
  <si>
    <t>包含交通、住宿、补贴等（若需要，请标注全陪的城市）</t>
  </si>
  <si>
    <t>康辉集团北京国际会议展览有限公司</t>
    <phoneticPr fontId="23" type="noConversion"/>
  </si>
  <si>
    <t>马丽娜/13811302348</t>
    <phoneticPr fontId="23" type="noConversion"/>
  </si>
  <si>
    <t>300元/位，每桌10位，不含酒水</t>
    <phoneticPr fontId="23" type="noConversion"/>
  </si>
  <si>
    <t>会场4-广医二院医生会议室</t>
    <phoneticPr fontId="23" type="noConversion"/>
  </si>
  <si>
    <t>酒店免费提供</t>
    <phoneticPr fontId="23" type="noConversion"/>
  </si>
  <si>
    <t>酒店免费提供：3500流明</t>
    <phoneticPr fontId="23" type="noConversion"/>
  </si>
  <si>
    <t>茶歇：68元/人/次</t>
    <phoneticPr fontId="23" type="noConversion"/>
  </si>
  <si>
    <t>会场5-吉大泌尿二科医生会议室</t>
    <phoneticPr fontId="23" type="noConversion"/>
  </si>
  <si>
    <t>茶歇：50元/人/次</t>
    <phoneticPr fontId="23" type="noConversion"/>
  </si>
  <si>
    <t>广州酒家，距离广二医院步行400米，300元/位，每桌10位，不含酒水（价格为预估价格，按实际结算）</t>
    <phoneticPr fontId="23" type="noConversion"/>
  </si>
  <si>
    <t>武汉市区-机场/火车站</t>
    <phoneticPr fontId="23" type="noConversion"/>
  </si>
  <si>
    <t>西安市区-机场/火车站</t>
    <phoneticPr fontId="23" type="noConversion"/>
  </si>
  <si>
    <t>北京市区-机场/火车站</t>
    <phoneticPr fontId="23" type="noConversion"/>
  </si>
  <si>
    <t>长春市区-机场/火车站</t>
    <phoneticPr fontId="23" type="noConversion"/>
  </si>
  <si>
    <t>胡桃里音乐酒馆(长春总店) ，距离吉大医院驾车3公里，300元/位，每桌10位，不含酒水（价格为预估价格，按实际结算，禁止喝白酒）</t>
    <phoneticPr fontId="23" type="noConversion"/>
  </si>
  <si>
    <t>会场3 - 武汉新世界酒店</t>
    <phoneticPr fontId="23" type="noConversion"/>
  </si>
  <si>
    <t>20兆独享</t>
    <phoneticPr fontId="23" type="noConversion"/>
  </si>
  <si>
    <t>正餐-武汉新世界酒店</t>
    <phoneticPr fontId="23" type="noConversion"/>
  </si>
  <si>
    <t>4个话筒+调音台+音响+调音师+网卡：4800元/次</t>
    <phoneticPr fontId="23" type="noConversion"/>
  </si>
  <si>
    <t>武汉、西安、吉林需要北京全陪人员去往现场；含交通、住宿、餐</t>
    <phoneticPr fontId="23" type="noConversion"/>
  </si>
  <si>
    <t>酒店免费提供音响，调音台需外租：4800元/次</t>
    <phoneticPr fontId="23" type="noConversion"/>
  </si>
  <si>
    <t>广州市番禺区-机场/火车站</t>
    <phoneticPr fontId="23" type="noConversion"/>
  </si>
  <si>
    <t>10兆独享</t>
    <phoneticPr fontId="23" type="noConversion"/>
  </si>
  <si>
    <t>10兆独享</t>
    <phoneticPr fontId="23" type="noConversion"/>
  </si>
  <si>
    <t>酒店免费提供音响，调音台</t>
    <phoneticPr fontId="23" type="noConversion"/>
  </si>
  <si>
    <t>名称：黄宝石会议室，B1层；面积：84平米，长宽：11.9m*7.1m，高：3m</t>
    <phoneticPr fontId="23" type="noConversion"/>
  </si>
  <si>
    <t>名称：5号会议室，3层；面积：106平米；长宽：16.6m*8m；高：2.4m</t>
    <phoneticPr fontId="23" type="noConversion"/>
  </si>
  <si>
    <t>名称：3号会议室，5层；面积：63平米；长宽：10.6m*6m；高：3m</t>
    <phoneticPr fontId="23" type="noConversion"/>
  </si>
  <si>
    <t>酒店免费提供:2个无线麦，1个鹅颈麦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</si>
</sst>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7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6" xfId="4" applyFont="1" applyFill="1" applyBorder="1" applyAlignment="1">
      <alignment horizontal="center" vertical="center"/>
    </xf>
    <xf numFmtId="0" fontId="9" fillId="0" borderId="46" xfId="4" applyFont="1" applyFill="1" applyBorder="1" applyAlignment="1">
      <alignment horizontal="center" vertical="center"/>
    </xf>
    <xf numFmtId="0" fontId="3" fillId="0" borderId="46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6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5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3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4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5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6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2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6" xfId="4" applyFont="1" applyBorder="1" applyAlignment="1">
      <alignment horizontal="center" vertical="center"/>
    </xf>
    <xf numFmtId="177" fontId="9" fillId="2" borderId="59" xfId="5" applyNumberFormat="1" applyFont="1" applyFill="1" applyBorder="1" applyAlignment="1">
      <alignment vertical="center"/>
    </xf>
    <xf numFmtId="177" fontId="9" fillId="0" borderId="60" xfId="4" applyNumberFormat="1" applyFont="1" applyBorder="1" applyAlignment="1">
      <alignment vertical="center"/>
    </xf>
    <xf numFmtId="0" fontId="9" fillId="0" borderId="61" xfId="4" applyFont="1" applyBorder="1" applyAlignment="1">
      <alignment vertical="center"/>
    </xf>
    <xf numFmtId="0" fontId="9" fillId="0" borderId="48" xfId="4" applyFont="1" applyBorder="1" applyAlignment="1">
      <alignment horizontal="center" vertical="center"/>
    </xf>
    <xf numFmtId="177" fontId="9" fillId="2" borderId="62" xfId="5" applyNumberFormat="1" applyFont="1" applyFill="1" applyBorder="1" applyAlignment="1">
      <alignment vertical="center"/>
    </xf>
    <xf numFmtId="0" fontId="9" fillId="0" borderId="63" xfId="4" applyFont="1" applyBorder="1" applyAlignment="1">
      <alignment vertical="center"/>
    </xf>
    <xf numFmtId="0" fontId="7" fillId="0" borderId="48" xfId="2" applyFont="1" applyBorder="1" applyAlignment="1">
      <alignment horizontal="center" vertical="center"/>
    </xf>
    <xf numFmtId="0" fontId="9" fillId="2" borderId="63" xfId="4" applyFont="1" applyFill="1" applyBorder="1" applyAlignment="1">
      <alignment vertical="center"/>
    </xf>
    <xf numFmtId="177" fontId="9" fillId="2" borderId="64" xfId="5" applyNumberFormat="1" applyFont="1" applyFill="1" applyBorder="1" applyAlignment="1">
      <alignment vertical="center"/>
    </xf>
    <xf numFmtId="0" fontId="9" fillId="2" borderId="65" xfId="4" applyFont="1" applyFill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9" fillId="0" borderId="67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3" fillId="5" borderId="69" xfId="2" applyFont="1" applyFill="1" applyBorder="1" applyAlignment="1">
      <alignment horizontal="center" vertical="center"/>
    </xf>
    <xf numFmtId="0" fontId="9" fillId="0" borderId="70" xfId="4" applyFont="1" applyBorder="1" applyAlignment="1">
      <alignment vertical="center"/>
    </xf>
    <xf numFmtId="0" fontId="9" fillId="0" borderId="71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2" xfId="5" applyNumberFormat="1" applyFont="1" applyFill="1" applyBorder="1" applyAlignment="1">
      <alignment vertical="center"/>
    </xf>
    <xf numFmtId="0" fontId="9" fillId="2" borderId="73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68" xfId="5" applyNumberFormat="1" applyFont="1" applyFill="1" applyBorder="1" applyAlignment="1">
      <alignment vertical="center"/>
    </xf>
    <xf numFmtId="0" fontId="9" fillId="2" borderId="69" xfId="4" applyFont="1" applyFill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9" fillId="0" borderId="75" xfId="4" applyFont="1" applyBorder="1" applyAlignment="1">
      <alignment vertical="center"/>
    </xf>
    <xf numFmtId="0" fontId="3" fillId="5" borderId="76" xfId="2" applyFont="1" applyFill="1" applyBorder="1" applyAlignment="1">
      <alignment horizontal="center" vertical="center"/>
    </xf>
    <xf numFmtId="0" fontId="3" fillId="5" borderId="77" xfId="2" applyFont="1" applyFill="1" applyBorder="1" applyAlignment="1">
      <alignment horizontal="center" vertical="center"/>
    </xf>
    <xf numFmtId="0" fontId="9" fillId="0" borderId="78" xfId="4" applyFont="1" applyBorder="1" applyAlignment="1">
      <alignment vertical="center"/>
    </xf>
    <xf numFmtId="0" fontId="9" fillId="0" borderId="79" xfId="4" applyFont="1" applyBorder="1" applyAlignment="1">
      <alignment vertical="center"/>
    </xf>
    <xf numFmtId="0" fontId="3" fillId="0" borderId="56" xfId="2" applyFont="1" applyBorder="1" applyAlignment="1">
      <alignment horizontal="center" vertical="center"/>
    </xf>
    <xf numFmtId="177" fontId="9" fillId="2" borderId="80" xfId="5" applyNumberFormat="1" applyFont="1" applyFill="1" applyBorder="1" applyAlignment="1">
      <alignment vertical="center"/>
    </xf>
    <xf numFmtId="0" fontId="3" fillId="0" borderId="48" xfId="2" applyFont="1" applyBorder="1" applyAlignment="1">
      <alignment horizontal="center" vertical="center"/>
    </xf>
    <xf numFmtId="0" fontId="3" fillId="0" borderId="53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0" fontId="9" fillId="0" borderId="53" xfId="4" applyFont="1" applyBorder="1" applyAlignment="1">
      <alignment horizontal="center" vertical="center"/>
    </xf>
    <xf numFmtId="0" fontId="9" fillId="4" borderId="86" xfId="4" applyFont="1" applyFill="1" applyBorder="1" applyAlignment="1">
      <alignment vertical="center"/>
    </xf>
    <xf numFmtId="0" fontId="9" fillId="4" borderId="87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8" xfId="3" applyFont="1" applyFill="1" applyBorder="1" applyAlignment="1">
      <alignment horizontal="center" vertical="center"/>
    </xf>
    <xf numFmtId="0" fontId="9" fillId="2" borderId="89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0" fontId="9" fillId="4" borderId="75" xfId="4" applyFont="1" applyFill="1" applyBorder="1" applyAlignment="1">
      <alignment vertical="center"/>
    </xf>
    <xf numFmtId="177" fontId="9" fillId="2" borderId="88" xfId="5" applyNumberFormat="1" applyFont="1" applyFill="1" applyBorder="1" applyAlignment="1">
      <alignment vertical="center"/>
    </xf>
    <xf numFmtId="9" fontId="9" fillId="2" borderId="68" xfId="3" applyFont="1" applyFill="1" applyBorder="1" applyAlignment="1">
      <alignment horizontal="center" vertical="center"/>
    </xf>
    <xf numFmtId="0" fontId="9" fillId="0" borderId="90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9" fillId="0" borderId="92" xfId="4" applyFont="1" applyBorder="1" applyAlignment="1">
      <alignment vertical="center"/>
    </xf>
    <xf numFmtId="0" fontId="9" fillId="7" borderId="93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9" fillId="3" borderId="46" xfId="4" applyFont="1" applyFill="1" applyBorder="1" applyAlignment="1">
      <alignment vertical="center"/>
    </xf>
    <xf numFmtId="0" fontId="3" fillId="0" borderId="44" xfId="2" applyFont="1" applyFill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8" xfId="2" applyFont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1" fillId="3" borderId="43" xfId="4" applyFont="1" applyFill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1" xfId="2" applyFont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 wrapText="1"/>
    </xf>
    <xf numFmtId="0" fontId="3" fillId="0" borderId="22" xfId="2" applyFont="1" applyBorder="1" applyAlignment="1">
      <alignment vertical="center" wrapText="1"/>
    </xf>
    <xf numFmtId="0" fontId="3" fillId="0" borderId="25" xfId="2" applyFont="1" applyBorder="1" applyAlignment="1">
      <alignment vertical="center" wrapText="1"/>
    </xf>
    <xf numFmtId="0" fontId="9" fillId="0" borderId="21" xfId="4" applyFont="1" applyBorder="1" applyAlignment="1">
      <alignment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177" fontId="9" fillId="2" borderId="58" xfId="5" applyNumberFormat="1" applyFont="1" applyFill="1" applyBorder="1" applyAlignment="1">
      <alignment vertical="center"/>
    </xf>
    <xf numFmtId="177" fontId="9" fillId="2" borderId="50" xfId="5" applyNumberFormat="1" applyFont="1" applyFill="1" applyBorder="1" applyAlignment="1">
      <alignment vertical="center"/>
    </xf>
    <xf numFmtId="0" fontId="9" fillId="0" borderId="94" xfId="4" applyFont="1" applyBorder="1" applyAlignment="1">
      <alignment horizontal="center" vertical="center"/>
    </xf>
    <xf numFmtId="0" fontId="9" fillId="0" borderId="95" xfId="4" applyFont="1" applyBorder="1" applyAlignment="1">
      <alignment horizontal="center" vertical="center"/>
    </xf>
    <xf numFmtId="0" fontId="21" fillId="2" borderId="63" xfId="4" applyFont="1" applyFill="1" applyBorder="1" applyAlignment="1">
      <alignment vertical="center"/>
    </xf>
    <xf numFmtId="0" fontId="21" fillId="2" borderId="83" xfId="4" applyFont="1" applyFill="1" applyBorder="1" applyAlignment="1">
      <alignment vertical="center"/>
    </xf>
    <xf numFmtId="0" fontId="22" fillId="0" borderId="43" xfId="2" applyFont="1" applyFill="1" applyBorder="1" applyAlignment="1">
      <alignment horizontal="left" vertical="center" wrapText="1"/>
    </xf>
    <xf numFmtId="0" fontId="21" fillId="2" borderId="83" xfId="4" applyFont="1" applyFill="1" applyBorder="1" applyAlignment="1">
      <alignment vertical="center" wrapText="1"/>
    </xf>
    <xf numFmtId="0" fontId="21" fillId="2" borderId="81" xfId="4" applyFont="1" applyFill="1" applyBorder="1" applyAlignment="1">
      <alignment vertical="center"/>
    </xf>
    <xf numFmtId="0" fontId="9" fillId="2" borderId="83" xfId="4" applyFont="1" applyFill="1" applyBorder="1" applyAlignment="1">
      <alignment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6" borderId="48" xfId="2" applyFont="1" applyFill="1" applyBorder="1" applyAlignment="1">
      <alignment horizontal="left" vertical="center"/>
    </xf>
    <xf numFmtId="0" fontId="3" fillId="6" borderId="49" xfId="2" applyFont="1" applyFill="1" applyBorder="1" applyAlignment="1">
      <alignment horizontal="left" vertical="center"/>
    </xf>
    <xf numFmtId="0" fontId="3" fillId="6" borderId="50" xfId="2" applyFont="1" applyFill="1" applyBorder="1" applyAlignment="1">
      <alignment horizontal="left" vertical="center"/>
    </xf>
    <xf numFmtId="0" fontId="14" fillId="6" borderId="48" xfId="2" applyFont="1" applyFill="1" applyBorder="1" applyAlignment="1">
      <alignment horizontal="left" vertical="center" wrapText="1"/>
    </xf>
    <xf numFmtId="0" fontId="14" fillId="6" borderId="49" xfId="2" applyFont="1" applyFill="1" applyBorder="1" applyAlignment="1">
      <alignment horizontal="left" vertical="center" wrapText="1"/>
    </xf>
    <xf numFmtId="0" fontId="14" fillId="6" borderId="50" xfId="2" applyFont="1" applyFill="1" applyBorder="1" applyAlignment="1">
      <alignment horizontal="left" vertical="center" wrapText="1"/>
    </xf>
    <xf numFmtId="0" fontId="9" fillId="0" borderId="14" xfId="4" applyFont="1" applyBorder="1" applyAlignment="1">
      <alignment horizontal="center" vertical="center"/>
    </xf>
    <xf numFmtId="0" fontId="9" fillId="0" borderId="96" xfId="4" applyFont="1" applyBorder="1" applyAlignment="1">
      <alignment horizontal="center" vertical="center"/>
    </xf>
    <xf numFmtId="0" fontId="9" fillId="0" borderId="45" xfId="4" applyFont="1" applyBorder="1" applyAlignment="1">
      <alignment horizontal="center" vertical="center"/>
    </xf>
    <xf numFmtId="0" fontId="9" fillId="0" borderId="33" xfId="4" applyFont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8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0" borderId="22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50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21" fillId="3" borderId="43" xfId="4" applyFont="1" applyFill="1" applyBorder="1" applyAlignment="1">
      <alignment horizontal="left" vertical="center"/>
    </xf>
    <xf numFmtId="0" fontId="9" fillId="3" borderId="46" xfId="4" applyFont="1" applyFill="1" applyBorder="1" applyAlignment="1">
      <alignment horizontal="left" vertical="center"/>
    </xf>
    <xf numFmtId="0" fontId="22" fillId="3" borderId="48" xfId="2" applyFont="1" applyFill="1" applyBorder="1" applyAlignment="1">
      <alignment horizontal="left" vertical="center"/>
    </xf>
    <xf numFmtId="0" fontId="22" fillId="3" borderId="49" xfId="2" applyFont="1" applyFill="1" applyBorder="1" applyAlignment="1">
      <alignment horizontal="left" vertical="center"/>
    </xf>
    <xf numFmtId="0" fontId="22" fillId="3" borderId="50" xfId="2" applyFont="1" applyFill="1" applyBorder="1" applyAlignment="1">
      <alignment horizontal="left" vertical="center"/>
    </xf>
    <xf numFmtId="0" fontId="21" fillId="3" borderId="48" xfId="4" applyFont="1" applyFill="1" applyBorder="1" applyAlignment="1">
      <alignment horizontal="center" vertical="center"/>
    </xf>
    <xf numFmtId="0" fontId="21" fillId="3" borderId="50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0" xfId="4" applyFont="1" applyFill="1" applyBorder="1" applyAlignment="1">
      <alignment horizontal="left" vertical="center"/>
    </xf>
    <xf numFmtId="0" fontId="9" fillId="0" borderId="54" xfId="4" applyFont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3" xfId="4" applyFont="1" applyFill="1" applyBorder="1" applyAlignment="1">
      <alignment horizontal="left" vertical="center"/>
    </xf>
    <xf numFmtId="0" fontId="9" fillId="3" borderId="54" xfId="4" applyFont="1" applyFill="1" applyBorder="1" applyAlignment="1">
      <alignment horizontal="left" vertical="center"/>
    </xf>
    <xf numFmtId="0" fontId="9" fillId="3" borderId="55" xfId="4" applyFont="1" applyFill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9" fillId="3" borderId="53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19" fillId="2" borderId="0" xfId="4" applyFont="1" applyFill="1" applyBorder="1" applyAlignment="1">
      <alignment horizontal="left" vertical="center"/>
    </xf>
    <xf numFmtId="0" fontId="17" fillId="2" borderId="0" xfId="4" applyFont="1" applyFill="1" applyBorder="1" applyAlignment="1">
      <alignment horizontal="left" vertical="center"/>
    </xf>
    <xf numFmtId="31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14" fontId="18" fillId="3" borderId="0" xfId="4" applyNumberFormat="1" applyFont="1" applyFill="1" applyBorder="1" applyAlignment="1">
      <alignment horizontal="left" vertical="center"/>
    </xf>
    <xf numFmtId="0" fontId="19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</cellXfs>
  <cellStyles count="7">
    <cellStyle name="百分比 3" xfId="3" xr:uid="{00000000-0005-0000-0000-000000000000}"/>
    <cellStyle name="常规" xfId="0" builtinId="0"/>
    <cellStyle name="常规 2" xfId="1" xr:uid="{00000000-0005-0000-0000-000002000000}"/>
    <cellStyle name="常规 3" xfId="4" xr:uid="{00000000-0005-0000-0000-000003000000}"/>
    <cellStyle name="常规 3 2" xfId="6" xr:uid="{00000000-0005-0000-0000-000004000000}"/>
    <cellStyle name="常规_Sheet1 3" xfId="2" xr:uid="{00000000-0005-0000-0000-000005000000}"/>
    <cellStyle name="千位分隔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546793</xdr:colOff>
      <xdr:row>0</xdr:row>
      <xdr:rowOff>459521</xdr:rowOff>
    </xdr:to>
    <xdr:pic>
      <xdr:nvPicPr>
        <xdr:cNvPr id="594" name="图片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670618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O217"/>
  <sheetViews>
    <sheetView showGridLines="0" tabSelected="1" zoomScaleNormal="100" workbookViewId="0">
      <pane ySplit="8" topLeftCell="A9" activePane="bottomLeft" state="frozen"/>
      <selection pane="bottomLeft" activeCell="N91" sqref="N91"/>
    </sheetView>
  </sheetViews>
  <sheetFormatPr defaultColWidth="9.125" defaultRowHeight="11.25" x14ac:dyDescent="0.15"/>
  <cols>
    <col min="1" max="1" width="4" style="4" customWidth="1"/>
    <col min="2" max="2" width="20.125" style="4" customWidth="1"/>
    <col min="3" max="3" width="14.75" style="4" customWidth="1"/>
    <col min="4" max="4" width="6" style="4" customWidth="1"/>
    <col min="5" max="5" width="6.875" style="4" customWidth="1"/>
    <col min="6" max="9" width="6" style="4" customWidth="1"/>
    <col min="10" max="10" width="6" style="5" customWidth="1"/>
    <col min="11" max="11" width="6.375" style="5" customWidth="1"/>
    <col min="12" max="12" width="7.75" style="5" customWidth="1"/>
    <col min="13" max="13" width="6.75" style="4" customWidth="1"/>
    <col min="14" max="14" width="10.75" style="4" customWidth="1"/>
    <col min="15" max="15" width="28.875" style="4" customWidth="1"/>
    <col min="16" max="16384" width="9.125" style="4"/>
  </cols>
  <sheetData>
    <row r="1" spans="1:15" s="1" customFormat="1" ht="42.75" customHeight="1" x14ac:dyDescent="0.15">
      <c r="A1" s="268" t="s">
        <v>126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s="45" customFormat="1" ht="15" customHeight="1" x14ac:dyDescent="0.15">
      <c r="A2" s="250" t="s">
        <v>129</v>
      </c>
      <c r="B2" s="250"/>
      <c r="C2" s="251" t="s">
        <v>164</v>
      </c>
      <c r="D2" s="251"/>
      <c r="E2" s="251"/>
      <c r="F2" s="43" t="s">
        <v>125</v>
      </c>
      <c r="G2" s="46"/>
      <c r="H2" s="46"/>
      <c r="I2" s="270" t="s">
        <v>166</v>
      </c>
      <c r="J2" s="270"/>
      <c r="K2" s="44"/>
      <c r="L2" s="271" t="s">
        <v>1</v>
      </c>
      <c r="M2" s="271"/>
      <c r="N2" s="265" t="s">
        <v>196</v>
      </c>
      <c r="O2" s="266"/>
    </row>
    <row r="3" spans="1:15" s="45" customFormat="1" ht="15" customHeight="1" x14ac:dyDescent="0.15">
      <c r="A3" s="250" t="s">
        <v>2</v>
      </c>
      <c r="B3" s="250"/>
      <c r="C3" s="251" t="s">
        <v>150</v>
      </c>
      <c r="D3" s="251"/>
      <c r="E3" s="251"/>
      <c r="F3" s="43" t="s">
        <v>124</v>
      </c>
      <c r="G3" s="46"/>
      <c r="H3" s="46"/>
      <c r="I3" s="270">
        <v>100</v>
      </c>
      <c r="J3" s="270"/>
      <c r="K3" s="44"/>
      <c r="L3" s="271" t="s">
        <v>3</v>
      </c>
      <c r="M3" s="271"/>
      <c r="N3" s="265" t="s">
        <v>197</v>
      </c>
      <c r="O3" s="266"/>
    </row>
    <row r="4" spans="1:15" s="45" customFormat="1" ht="15" customHeight="1" x14ac:dyDescent="0.15">
      <c r="A4" s="250" t="s">
        <v>4</v>
      </c>
      <c r="B4" s="250"/>
      <c r="C4" s="269" t="s">
        <v>165</v>
      </c>
      <c r="D4" s="251"/>
      <c r="E4" s="251"/>
      <c r="F4" s="47"/>
      <c r="G4" s="46"/>
      <c r="H4" s="48"/>
      <c r="I4" s="48"/>
      <c r="J4" s="48"/>
      <c r="K4" s="48"/>
      <c r="L4" s="271" t="s">
        <v>5</v>
      </c>
      <c r="M4" s="271"/>
      <c r="N4" s="267">
        <v>43515</v>
      </c>
      <c r="O4" s="266"/>
    </row>
    <row r="5" spans="1:15" ht="9.9499999999999993" customHeight="1" thickBot="1" x14ac:dyDescent="0.2">
      <c r="A5" s="49"/>
      <c r="B5" s="49"/>
      <c r="C5" s="49"/>
      <c r="D5" s="49"/>
      <c r="E5" s="49"/>
      <c r="F5" s="49"/>
      <c r="G5" s="49"/>
      <c r="H5" s="49"/>
      <c r="I5" s="49"/>
      <c r="M5" s="49"/>
      <c r="N5" s="49"/>
      <c r="O5" s="49"/>
    </row>
    <row r="6" spans="1:15" ht="48" customHeight="1" thickTop="1" thickBot="1" x14ac:dyDescent="0.2">
      <c r="A6" s="50" t="s">
        <v>6</v>
      </c>
      <c r="B6" s="248" t="s">
        <v>74</v>
      </c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9"/>
    </row>
    <row r="7" spans="1:15" ht="15.95" customHeight="1" x14ac:dyDescent="0.15">
      <c r="A7" s="179" t="s">
        <v>72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 t="s">
        <v>86</v>
      </c>
      <c r="N7" s="180"/>
      <c r="O7" s="181"/>
    </row>
    <row r="8" spans="1:15" ht="15.95" customHeight="1" x14ac:dyDescent="0.15">
      <c r="A8" s="6" t="s">
        <v>130</v>
      </c>
      <c r="B8" s="96" t="s">
        <v>72</v>
      </c>
      <c r="C8" s="182" t="s">
        <v>69</v>
      </c>
      <c r="D8" s="183"/>
      <c r="E8" s="183"/>
      <c r="F8" s="183"/>
      <c r="G8" s="183"/>
      <c r="H8" s="183"/>
      <c r="I8" s="183"/>
      <c r="J8" s="96" t="s">
        <v>131</v>
      </c>
      <c r="K8" s="96" t="s">
        <v>132</v>
      </c>
      <c r="L8" s="96" t="s">
        <v>133</v>
      </c>
      <c r="M8" s="96" t="s">
        <v>87</v>
      </c>
      <c r="N8" s="96" t="s">
        <v>68</v>
      </c>
      <c r="O8" s="7" t="s">
        <v>0</v>
      </c>
    </row>
    <row r="9" spans="1:15" s="8" customFormat="1" ht="15.95" customHeight="1" thickBot="1" x14ac:dyDescent="0.2">
      <c r="A9" s="51" t="s">
        <v>7</v>
      </c>
      <c r="B9" s="52" t="s">
        <v>88</v>
      </c>
      <c r="C9" s="5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54"/>
    </row>
    <row r="10" spans="1:15" ht="18" customHeight="1" thickTop="1" x14ac:dyDescent="0.15">
      <c r="A10" s="190" t="s">
        <v>8</v>
      </c>
      <c r="B10" s="167" t="s">
        <v>181</v>
      </c>
      <c r="C10" s="11" t="s">
        <v>89</v>
      </c>
      <c r="D10" s="10">
        <v>2</v>
      </c>
      <c r="E10" s="11" t="s">
        <v>90</v>
      </c>
      <c r="F10" s="10">
        <v>26</v>
      </c>
      <c r="G10" s="11" t="s">
        <v>91</v>
      </c>
      <c r="H10" s="10">
        <v>1</v>
      </c>
      <c r="I10" s="11" t="s">
        <v>92</v>
      </c>
      <c r="J10" s="12">
        <v>2</v>
      </c>
      <c r="K10" s="11">
        <v>1</v>
      </c>
      <c r="L10" s="97" t="s">
        <v>73</v>
      </c>
      <c r="M10" s="98">
        <v>800</v>
      </c>
      <c r="N10" s="99">
        <f>M10*K10*J10</f>
        <v>1600</v>
      </c>
      <c r="O10" s="100" t="s">
        <v>123</v>
      </c>
    </row>
    <row r="11" spans="1:15" ht="16.5" customHeight="1" x14ac:dyDescent="0.15">
      <c r="A11" s="191"/>
      <c r="B11" s="168" t="s">
        <v>180</v>
      </c>
      <c r="C11" s="14" t="s">
        <v>89</v>
      </c>
      <c r="D11" s="13">
        <v>2</v>
      </c>
      <c r="E11" s="14" t="s">
        <v>90</v>
      </c>
      <c r="F11" s="13">
        <v>26</v>
      </c>
      <c r="G11" s="14" t="s">
        <v>91</v>
      </c>
      <c r="H11" s="13">
        <v>1</v>
      </c>
      <c r="I11" s="14" t="s">
        <v>92</v>
      </c>
      <c r="J11" s="15">
        <v>4</v>
      </c>
      <c r="K11" s="14">
        <v>1</v>
      </c>
      <c r="L11" s="101" t="s">
        <v>73</v>
      </c>
      <c r="M11" s="102">
        <v>750</v>
      </c>
      <c r="N11" s="56">
        <f>J11*K11*M11</f>
        <v>3000</v>
      </c>
      <c r="O11" s="103" t="s">
        <v>123</v>
      </c>
    </row>
    <row r="12" spans="1:15" ht="18" customHeight="1" x14ac:dyDescent="0.15">
      <c r="A12" s="192" t="s">
        <v>79</v>
      </c>
      <c r="B12" s="163" t="s">
        <v>186</v>
      </c>
      <c r="C12" s="187" t="s">
        <v>157</v>
      </c>
      <c r="D12" s="188"/>
      <c r="E12" s="188"/>
      <c r="F12" s="188"/>
      <c r="G12" s="188"/>
      <c r="H12" s="188"/>
      <c r="I12" s="189"/>
      <c r="J12" s="13">
        <v>1</v>
      </c>
      <c r="K12" s="13">
        <v>0.5</v>
      </c>
      <c r="L12" s="104" t="s">
        <v>75</v>
      </c>
      <c r="M12" s="102">
        <v>12000</v>
      </c>
      <c r="N12" s="56">
        <f t="shared" ref="N12:N23" si="0">J12*K12*M12</f>
        <v>6000</v>
      </c>
      <c r="O12" s="105" t="s">
        <v>221</v>
      </c>
    </row>
    <row r="13" spans="1:15" ht="16.5" customHeight="1" x14ac:dyDescent="0.15">
      <c r="A13" s="193"/>
      <c r="B13" s="16" t="s">
        <v>9</v>
      </c>
      <c r="C13" s="184" t="s">
        <v>158</v>
      </c>
      <c r="D13" s="185"/>
      <c r="E13" s="185"/>
      <c r="F13" s="185"/>
      <c r="G13" s="185"/>
      <c r="H13" s="185"/>
      <c r="I13" s="186"/>
      <c r="J13" s="13">
        <v>1</v>
      </c>
      <c r="K13" s="13">
        <v>0.5</v>
      </c>
      <c r="L13" s="104" t="s">
        <v>14</v>
      </c>
      <c r="M13" s="102"/>
      <c r="N13" s="56">
        <f t="shared" si="0"/>
        <v>0</v>
      </c>
      <c r="O13" s="105"/>
    </row>
    <row r="14" spans="1:15" ht="18" customHeight="1" x14ac:dyDescent="0.15">
      <c r="A14" s="193"/>
      <c r="B14" s="16" t="s">
        <v>10</v>
      </c>
      <c r="C14" s="184" t="s">
        <v>151</v>
      </c>
      <c r="D14" s="185"/>
      <c r="E14" s="185"/>
      <c r="F14" s="185"/>
      <c r="G14" s="185"/>
      <c r="H14" s="185"/>
      <c r="I14" s="186"/>
      <c r="J14" s="13">
        <v>20</v>
      </c>
      <c r="K14" s="13">
        <v>1</v>
      </c>
      <c r="L14" s="104" t="s">
        <v>15</v>
      </c>
      <c r="M14" s="102">
        <v>68</v>
      </c>
      <c r="N14" s="56">
        <f t="shared" si="0"/>
        <v>1360</v>
      </c>
      <c r="O14" s="173" t="s">
        <v>202</v>
      </c>
    </row>
    <row r="15" spans="1:15" ht="18" customHeight="1" x14ac:dyDescent="0.15">
      <c r="A15" s="193"/>
      <c r="B15" s="16" t="s">
        <v>11</v>
      </c>
      <c r="C15" s="184" t="s">
        <v>159</v>
      </c>
      <c r="D15" s="185"/>
      <c r="E15" s="185"/>
      <c r="F15" s="185"/>
      <c r="G15" s="185"/>
      <c r="H15" s="185"/>
      <c r="I15" s="186"/>
      <c r="J15" s="13">
        <v>3</v>
      </c>
      <c r="K15" s="13">
        <v>0.5</v>
      </c>
      <c r="L15" s="104" t="s">
        <v>12</v>
      </c>
      <c r="M15" s="102"/>
      <c r="N15" s="56">
        <f t="shared" si="0"/>
        <v>0</v>
      </c>
      <c r="O15" s="173" t="s">
        <v>200</v>
      </c>
    </row>
    <row r="16" spans="1:15" ht="18" customHeight="1" x14ac:dyDescent="0.15">
      <c r="A16" s="193"/>
      <c r="B16" s="34" t="s">
        <v>13</v>
      </c>
      <c r="C16" s="184" t="s">
        <v>156</v>
      </c>
      <c r="D16" s="185"/>
      <c r="E16" s="185"/>
      <c r="F16" s="185"/>
      <c r="G16" s="185"/>
      <c r="H16" s="185"/>
      <c r="I16" s="186"/>
      <c r="J16" s="13">
        <v>1</v>
      </c>
      <c r="K16" s="13">
        <v>0.5</v>
      </c>
      <c r="L16" s="104" t="s">
        <v>14</v>
      </c>
      <c r="M16" s="102">
        <v>0</v>
      </c>
      <c r="N16" s="56">
        <f t="shared" si="0"/>
        <v>0</v>
      </c>
      <c r="O16" s="105" t="s">
        <v>224</v>
      </c>
    </row>
    <row r="17" spans="1:15" ht="18" customHeight="1" x14ac:dyDescent="0.15">
      <c r="A17" s="193"/>
      <c r="B17" s="34" t="s">
        <v>29</v>
      </c>
      <c r="C17" s="184" t="s">
        <v>187</v>
      </c>
      <c r="D17" s="185"/>
      <c r="E17" s="185"/>
      <c r="F17" s="185"/>
      <c r="G17" s="185"/>
      <c r="H17" s="185"/>
      <c r="I17" s="186"/>
      <c r="J17" s="13">
        <v>1</v>
      </c>
      <c r="K17" s="13">
        <v>0.5</v>
      </c>
      <c r="L17" s="104" t="s">
        <v>12</v>
      </c>
      <c r="M17" s="102">
        <v>2000</v>
      </c>
      <c r="N17" s="56">
        <f t="shared" si="0"/>
        <v>1000</v>
      </c>
      <c r="O17" s="105" t="s">
        <v>219</v>
      </c>
    </row>
    <row r="18" spans="1:15" ht="26.25" customHeight="1" x14ac:dyDescent="0.15">
      <c r="A18" s="193"/>
      <c r="B18" s="163" t="s">
        <v>167</v>
      </c>
      <c r="C18" s="187" t="s">
        <v>157</v>
      </c>
      <c r="D18" s="188"/>
      <c r="E18" s="188"/>
      <c r="F18" s="188"/>
      <c r="G18" s="188"/>
      <c r="H18" s="188"/>
      <c r="I18" s="189"/>
      <c r="J18" s="13">
        <v>1</v>
      </c>
      <c r="K18" s="13">
        <v>0.5</v>
      </c>
      <c r="L18" s="104" t="s">
        <v>75</v>
      </c>
      <c r="M18" s="102">
        <v>8000</v>
      </c>
      <c r="N18" s="56">
        <f>M18*K18*J18</f>
        <v>4000</v>
      </c>
      <c r="O18" s="105" t="s">
        <v>222</v>
      </c>
    </row>
    <row r="19" spans="1:15" ht="18" customHeight="1" x14ac:dyDescent="0.15">
      <c r="A19" s="193"/>
      <c r="B19" s="16" t="s">
        <v>9</v>
      </c>
      <c r="C19" s="184" t="s">
        <v>158</v>
      </c>
      <c r="D19" s="185"/>
      <c r="E19" s="185"/>
      <c r="F19" s="185"/>
      <c r="G19" s="185"/>
      <c r="H19" s="185"/>
      <c r="I19" s="186"/>
      <c r="J19" s="13">
        <v>1</v>
      </c>
      <c r="K19" s="13">
        <v>0.5</v>
      </c>
      <c r="L19" s="104" t="s">
        <v>14</v>
      </c>
      <c r="M19" s="102"/>
      <c r="N19" s="56">
        <f t="shared" si="0"/>
        <v>0</v>
      </c>
      <c r="O19" s="173" t="s">
        <v>200</v>
      </c>
    </row>
    <row r="20" spans="1:15" ht="18" customHeight="1" x14ac:dyDescent="0.15">
      <c r="A20" s="193"/>
      <c r="B20" s="16" t="s">
        <v>10</v>
      </c>
      <c r="C20" s="184" t="s">
        <v>151</v>
      </c>
      <c r="D20" s="185"/>
      <c r="E20" s="185"/>
      <c r="F20" s="185"/>
      <c r="G20" s="185"/>
      <c r="H20" s="185"/>
      <c r="I20" s="186"/>
      <c r="J20" s="13">
        <v>20</v>
      </c>
      <c r="K20" s="13">
        <v>1</v>
      </c>
      <c r="L20" s="104" t="s">
        <v>15</v>
      </c>
      <c r="M20" s="102">
        <v>50</v>
      </c>
      <c r="N20" s="56">
        <f t="shared" si="0"/>
        <v>1000</v>
      </c>
      <c r="O20" s="173" t="s">
        <v>204</v>
      </c>
    </row>
    <row r="21" spans="1:15" ht="18" customHeight="1" x14ac:dyDescent="0.15">
      <c r="A21" s="193"/>
      <c r="B21" s="16" t="s">
        <v>11</v>
      </c>
      <c r="C21" s="184" t="s">
        <v>159</v>
      </c>
      <c r="D21" s="185"/>
      <c r="E21" s="185"/>
      <c r="F21" s="185"/>
      <c r="G21" s="185"/>
      <c r="H21" s="185"/>
      <c r="I21" s="186"/>
      <c r="J21" s="13">
        <v>3</v>
      </c>
      <c r="K21" s="13">
        <v>0.5</v>
      </c>
      <c r="L21" s="104" t="s">
        <v>12</v>
      </c>
      <c r="M21" s="102"/>
      <c r="N21" s="56">
        <f t="shared" si="0"/>
        <v>0</v>
      </c>
      <c r="O21" s="105" t="s">
        <v>224</v>
      </c>
    </row>
    <row r="22" spans="1:15" ht="18" customHeight="1" x14ac:dyDescent="0.15">
      <c r="A22" s="193"/>
      <c r="B22" s="34" t="s">
        <v>13</v>
      </c>
      <c r="C22" s="184" t="s">
        <v>156</v>
      </c>
      <c r="D22" s="185"/>
      <c r="E22" s="185"/>
      <c r="F22" s="185"/>
      <c r="G22" s="185"/>
      <c r="H22" s="185"/>
      <c r="I22" s="186"/>
      <c r="J22" s="13">
        <v>1</v>
      </c>
      <c r="K22" s="13">
        <v>0.5</v>
      </c>
      <c r="L22" s="104" t="s">
        <v>14</v>
      </c>
      <c r="M22" s="102">
        <v>0</v>
      </c>
      <c r="N22" s="56">
        <f t="shared" si="0"/>
        <v>0</v>
      </c>
      <c r="O22" s="105" t="s">
        <v>220</v>
      </c>
    </row>
    <row r="23" spans="1:15" ht="18" customHeight="1" x14ac:dyDescent="0.15">
      <c r="A23" s="193"/>
      <c r="B23" s="154" t="s">
        <v>29</v>
      </c>
      <c r="C23" s="184" t="s">
        <v>188</v>
      </c>
      <c r="D23" s="185"/>
      <c r="E23" s="185"/>
      <c r="F23" s="185"/>
      <c r="G23" s="185"/>
      <c r="H23" s="185"/>
      <c r="I23" s="186"/>
      <c r="J23" s="13">
        <v>1</v>
      </c>
      <c r="K23" s="13">
        <v>0.5</v>
      </c>
      <c r="L23" s="104" t="s">
        <v>12</v>
      </c>
      <c r="M23" s="106">
        <v>2000</v>
      </c>
      <c r="N23" s="57">
        <f t="shared" si="0"/>
        <v>1000</v>
      </c>
      <c r="O23" s="107" t="s">
        <v>218</v>
      </c>
    </row>
    <row r="24" spans="1:15" ht="24.75" customHeight="1" x14ac:dyDescent="0.15">
      <c r="A24" s="193"/>
      <c r="B24" s="163" t="s">
        <v>211</v>
      </c>
      <c r="C24" s="187" t="s">
        <v>157</v>
      </c>
      <c r="D24" s="188"/>
      <c r="E24" s="188"/>
      <c r="F24" s="188"/>
      <c r="G24" s="188"/>
      <c r="H24" s="188"/>
      <c r="I24" s="189"/>
      <c r="J24" s="13">
        <v>1</v>
      </c>
      <c r="K24" s="13">
        <v>0.5</v>
      </c>
      <c r="L24" s="104" t="s">
        <v>75</v>
      </c>
      <c r="M24" s="102">
        <v>8000</v>
      </c>
      <c r="N24" s="56">
        <f>M24*K24*J24</f>
        <v>4000</v>
      </c>
      <c r="O24" s="105" t="s">
        <v>223</v>
      </c>
    </row>
    <row r="25" spans="1:15" ht="18.75" customHeight="1" x14ac:dyDescent="0.15">
      <c r="A25" s="193"/>
      <c r="B25" s="16" t="s">
        <v>9</v>
      </c>
      <c r="C25" s="184" t="s">
        <v>158</v>
      </c>
      <c r="D25" s="185"/>
      <c r="E25" s="185"/>
      <c r="F25" s="185"/>
      <c r="G25" s="185"/>
      <c r="H25" s="185"/>
      <c r="I25" s="186"/>
      <c r="J25" s="13">
        <v>1</v>
      </c>
      <c r="K25" s="13">
        <v>0.5</v>
      </c>
      <c r="L25" s="104" t="s">
        <v>14</v>
      </c>
      <c r="M25" s="102"/>
      <c r="N25" s="56">
        <f t="shared" ref="N25:N29" si="1">J25*K25*M25</f>
        <v>0</v>
      </c>
      <c r="O25" s="173" t="s">
        <v>201</v>
      </c>
    </row>
    <row r="26" spans="1:15" ht="18" customHeight="1" x14ac:dyDescent="0.15">
      <c r="A26" s="193"/>
      <c r="B26" s="16" t="s">
        <v>10</v>
      </c>
      <c r="C26" s="184" t="s">
        <v>151</v>
      </c>
      <c r="D26" s="185"/>
      <c r="E26" s="185"/>
      <c r="F26" s="185"/>
      <c r="G26" s="185"/>
      <c r="H26" s="185"/>
      <c r="I26" s="186"/>
      <c r="J26" s="13">
        <v>20</v>
      </c>
      <c r="K26" s="13">
        <v>1</v>
      </c>
      <c r="L26" s="104" t="s">
        <v>15</v>
      </c>
      <c r="M26" s="102">
        <v>68</v>
      </c>
      <c r="N26" s="56">
        <f t="shared" si="1"/>
        <v>1360</v>
      </c>
      <c r="O26" s="105" t="s">
        <v>202</v>
      </c>
    </row>
    <row r="27" spans="1:15" ht="18" customHeight="1" x14ac:dyDescent="0.15">
      <c r="A27" s="193"/>
      <c r="B27" s="16" t="s">
        <v>11</v>
      </c>
      <c r="C27" s="184" t="s">
        <v>159</v>
      </c>
      <c r="D27" s="185"/>
      <c r="E27" s="185"/>
      <c r="F27" s="185"/>
      <c r="G27" s="185"/>
      <c r="H27" s="185"/>
      <c r="I27" s="186"/>
      <c r="J27" s="13">
        <v>3</v>
      </c>
      <c r="K27" s="13">
        <v>0.5</v>
      </c>
      <c r="L27" s="104" t="s">
        <v>12</v>
      </c>
      <c r="M27" s="102"/>
      <c r="N27" s="56">
        <f t="shared" si="1"/>
        <v>0</v>
      </c>
      <c r="O27" s="105" t="s">
        <v>224</v>
      </c>
    </row>
    <row r="28" spans="1:15" ht="18" customHeight="1" x14ac:dyDescent="0.15">
      <c r="A28" s="193"/>
      <c r="B28" s="34" t="s">
        <v>13</v>
      </c>
      <c r="C28" s="184" t="s">
        <v>156</v>
      </c>
      <c r="D28" s="185"/>
      <c r="E28" s="185"/>
      <c r="F28" s="185"/>
      <c r="G28" s="185"/>
      <c r="H28" s="185"/>
      <c r="I28" s="186"/>
      <c r="J28" s="13">
        <v>1</v>
      </c>
      <c r="K28" s="13">
        <v>0.5</v>
      </c>
      <c r="L28" s="104" t="s">
        <v>14</v>
      </c>
      <c r="M28" s="102">
        <v>9600</v>
      </c>
      <c r="N28" s="56">
        <f t="shared" si="1"/>
        <v>4800</v>
      </c>
      <c r="O28" s="105" t="s">
        <v>216</v>
      </c>
    </row>
    <row r="29" spans="1:15" ht="18" customHeight="1" x14ac:dyDescent="0.15">
      <c r="A29" s="193"/>
      <c r="B29" s="154" t="s">
        <v>29</v>
      </c>
      <c r="C29" s="184" t="s">
        <v>188</v>
      </c>
      <c r="D29" s="185"/>
      <c r="E29" s="185"/>
      <c r="F29" s="185"/>
      <c r="G29" s="185"/>
      <c r="H29" s="185"/>
      <c r="I29" s="186"/>
      <c r="J29" s="13">
        <v>1</v>
      </c>
      <c r="K29" s="13">
        <v>0.5</v>
      </c>
      <c r="L29" s="104" t="s">
        <v>12</v>
      </c>
      <c r="M29" s="106">
        <v>4000</v>
      </c>
      <c r="N29" s="57">
        <f t="shared" si="1"/>
        <v>2000</v>
      </c>
      <c r="O29" s="107" t="s">
        <v>212</v>
      </c>
    </row>
    <row r="30" spans="1:15" ht="27.75" customHeight="1" x14ac:dyDescent="0.15">
      <c r="A30" s="193"/>
      <c r="B30" s="175" t="s">
        <v>199</v>
      </c>
      <c r="C30" s="187" t="s">
        <v>190</v>
      </c>
      <c r="D30" s="188"/>
      <c r="E30" s="188"/>
      <c r="F30" s="188"/>
      <c r="G30" s="188"/>
      <c r="H30" s="188"/>
      <c r="I30" s="189"/>
      <c r="J30" s="13">
        <v>0</v>
      </c>
      <c r="K30" s="13">
        <v>0</v>
      </c>
      <c r="L30" s="104" t="s">
        <v>75</v>
      </c>
      <c r="M30" s="102"/>
      <c r="N30" s="56"/>
      <c r="O30" s="105"/>
    </row>
    <row r="31" spans="1:15" ht="15.95" customHeight="1" x14ac:dyDescent="0.15">
      <c r="A31" s="193"/>
      <c r="B31" s="16" t="s">
        <v>9</v>
      </c>
      <c r="C31" s="184" t="s">
        <v>158</v>
      </c>
      <c r="D31" s="185"/>
      <c r="E31" s="185"/>
      <c r="F31" s="185"/>
      <c r="G31" s="185"/>
      <c r="H31" s="185"/>
      <c r="I31" s="186"/>
      <c r="J31" s="13">
        <v>0</v>
      </c>
      <c r="K31" s="13">
        <v>0</v>
      </c>
      <c r="L31" s="104" t="s">
        <v>14</v>
      </c>
      <c r="M31" s="102"/>
      <c r="N31" s="56">
        <f t="shared" ref="N31:N35" si="2">J31*K31*M31</f>
        <v>0</v>
      </c>
      <c r="O31" s="105"/>
    </row>
    <row r="32" spans="1:15" ht="15.95" customHeight="1" x14ac:dyDescent="0.15">
      <c r="A32" s="193"/>
      <c r="B32" s="16" t="s">
        <v>10</v>
      </c>
      <c r="C32" s="184" t="s">
        <v>191</v>
      </c>
      <c r="D32" s="185"/>
      <c r="E32" s="185"/>
      <c r="F32" s="185"/>
      <c r="G32" s="185"/>
      <c r="H32" s="185"/>
      <c r="I32" s="186"/>
      <c r="J32" s="13">
        <v>20</v>
      </c>
      <c r="K32" s="13">
        <v>1</v>
      </c>
      <c r="L32" s="104" t="s">
        <v>15</v>
      </c>
      <c r="M32" s="102">
        <v>80</v>
      </c>
      <c r="N32" s="56">
        <f t="shared" si="2"/>
        <v>1600</v>
      </c>
      <c r="O32" s="105"/>
    </row>
    <row r="33" spans="1:15" ht="15.95" customHeight="1" x14ac:dyDescent="0.15">
      <c r="A33" s="193"/>
      <c r="B33" s="16" t="s">
        <v>11</v>
      </c>
      <c r="C33" s="184" t="s">
        <v>159</v>
      </c>
      <c r="D33" s="185"/>
      <c r="E33" s="185"/>
      <c r="F33" s="185"/>
      <c r="G33" s="185"/>
      <c r="H33" s="185"/>
      <c r="I33" s="186"/>
      <c r="J33" s="13">
        <v>3</v>
      </c>
      <c r="K33" s="13">
        <v>0.5</v>
      </c>
      <c r="L33" s="104" t="s">
        <v>12</v>
      </c>
      <c r="M33" s="102"/>
      <c r="N33" s="56">
        <f t="shared" si="2"/>
        <v>0</v>
      </c>
      <c r="O33" s="105"/>
    </row>
    <row r="34" spans="1:15" ht="15.95" customHeight="1" x14ac:dyDescent="0.15">
      <c r="A34" s="193"/>
      <c r="B34" s="34" t="s">
        <v>13</v>
      </c>
      <c r="C34" s="184" t="s">
        <v>156</v>
      </c>
      <c r="D34" s="185"/>
      <c r="E34" s="185"/>
      <c r="F34" s="185"/>
      <c r="G34" s="185"/>
      <c r="H34" s="185"/>
      <c r="I34" s="186"/>
      <c r="J34" s="13">
        <v>1</v>
      </c>
      <c r="K34" s="13">
        <v>0.5</v>
      </c>
      <c r="L34" s="104" t="s">
        <v>14</v>
      </c>
      <c r="M34" s="102">
        <v>9600</v>
      </c>
      <c r="N34" s="56">
        <f t="shared" si="2"/>
        <v>4800</v>
      </c>
      <c r="O34" s="105" t="s">
        <v>214</v>
      </c>
    </row>
    <row r="35" spans="1:15" ht="15.95" customHeight="1" x14ac:dyDescent="0.15">
      <c r="A35" s="193"/>
      <c r="B35" s="154" t="s">
        <v>29</v>
      </c>
      <c r="C35" s="184" t="s">
        <v>188</v>
      </c>
      <c r="D35" s="185"/>
      <c r="E35" s="185"/>
      <c r="F35" s="185"/>
      <c r="G35" s="185"/>
      <c r="H35" s="185"/>
      <c r="I35" s="186"/>
      <c r="J35" s="13">
        <v>1</v>
      </c>
      <c r="K35" s="13">
        <v>0.5</v>
      </c>
      <c r="L35" s="104" t="s">
        <v>12</v>
      </c>
      <c r="M35" s="106"/>
      <c r="N35" s="57">
        <f t="shared" si="2"/>
        <v>0</v>
      </c>
      <c r="O35" s="107"/>
    </row>
    <row r="36" spans="1:15" ht="27.75" customHeight="1" x14ac:dyDescent="0.15">
      <c r="A36" s="193"/>
      <c r="B36" s="175" t="s">
        <v>203</v>
      </c>
      <c r="C36" s="187" t="s">
        <v>190</v>
      </c>
      <c r="D36" s="188"/>
      <c r="E36" s="188"/>
      <c r="F36" s="188"/>
      <c r="G36" s="188"/>
      <c r="H36" s="188"/>
      <c r="I36" s="189"/>
      <c r="J36" s="13">
        <v>0</v>
      </c>
      <c r="K36" s="13">
        <v>0</v>
      </c>
      <c r="L36" s="104" t="s">
        <v>75</v>
      </c>
      <c r="M36" s="102"/>
      <c r="N36" s="56"/>
      <c r="O36" s="105"/>
    </row>
    <row r="37" spans="1:15" ht="15.95" customHeight="1" x14ac:dyDescent="0.15">
      <c r="A37" s="193"/>
      <c r="B37" s="16" t="s">
        <v>9</v>
      </c>
      <c r="C37" s="184" t="s">
        <v>158</v>
      </c>
      <c r="D37" s="185"/>
      <c r="E37" s="185"/>
      <c r="F37" s="185"/>
      <c r="G37" s="185"/>
      <c r="H37" s="185"/>
      <c r="I37" s="186"/>
      <c r="J37" s="13">
        <v>0</v>
      </c>
      <c r="K37" s="13">
        <v>0</v>
      </c>
      <c r="L37" s="104" t="s">
        <v>14</v>
      </c>
      <c r="M37" s="102"/>
      <c r="N37" s="56">
        <f t="shared" ref="N37:N41" si="3">J37*K37*M37</f>
        <v>0</v>
      </c>
      <c r="O37" s="105"/>
    </row>
    <row r="38" spans="1:15" ht="15.95" customHeight="1" x14ac:dyDescent="0.15">
      <c r="A38" s="193"/>
      <c r="B38" s="16" t="s">
        <v>10</v>
      </c>
      <c r="C38" s="184" t="s">
        <v>191</v>
      </c>
      <c r="D38" s="185"/>
      <c r="E38" s="185"/>
      <c r="F38" s="185"/>
      <c r="G38" s="185"/>
      <c r="H38" s="185"/>
      <c r="I38" s="186"/>
      <c r="J38" s="13">
        <v>20</v>
      </c>
      <c r="K38" s="13">
        <v>1</v>
      </c>
      <c r="L38" s="104" t="s">
        <v>15</v>
      </c>
      <c r="M38" s="102">
        <v>80</v>
      </c>
      <c r="N38" s="56">
        <f t="shared" si="3"/>
        <v>1600</v>
      </c>
      <c r="O38" s="105"/>
    </row>
    <row r="39" spans="1:15" ht="15.95" customHeight="1" x14ac:dyDescent="0.15">
      <c r="A39" s="193"/>
      <c r="B39" s="16" t="s">
        <v>11</v>
      </c>
      <c r="C39" s="184" t="s">
        <v>159</v>
      </c>
      <c r="D39" s="185"/>
      <c r="E39" s="185"/>
      <c r="F39" s="185"/>
      <c r="G39" s="185"/>
      <c r="H39" s="185"/>
      <c r="I39" s="186"/>
      <c r="J39" s="13">
        <v>3</v>
      </c>
      <c r="K39" s="13">
        <v>0.5</v>
      </c>
      <c r="L39" s="104" t="s">
        <v>12</v>
      </c>
      <c r="M39" s="102"/>
      <c r="N39" s="56">
        <f t="shared" si="3"/>
        <v>0</v>
      </c>
      <c r="O39" s="105"/>
    </row>
    <row r="40" spans="1:15" ht="15.95" customHeight="1" x14ac:dyDescent="0.15">
      <c r="A40" s="193"/>
      <c r="B40" s="34" t="s">
        <v>13</v>
      </c>
      <c r="C40" s="184" t="s">
        <v>156</v>
      </c>
      <c r="D40" s="185"/>
      <c r="E40" s="185"/>
      <c r="F40" s="185"/>
      <c r="G40" s="185"/>
      <c r="H40" s="185"/>
      <c r="I40" s="186"/>
      <c r="J40" s="13">
        <v>1</v>
      </c>
      <c r="K40" s="13">
        <v>0.5</v>
      </c>
      <c r="L40" s="104" t="s">
        <v>14</v>
      </c>
      <c r="M40" s="102">
        <v>9600</v>
      </c>
      <c r="N40" s="56">
        <f t="shared" si="3"/>
        <v>4800</v>
      </c>
      <c r="O40" s="105" t="s">
        <v>214</v>
      </c>
    </row>
    <row r="41" spans="1:15" ht="15.95" customHeight="1" x14ac:dyDescent="0.15">
      <c r="A41" s="193"/>
      <c r="B41" s="154" t="s">
        <v>29</v>
      </c>
      <c r="C41" s="184" t="s">
        <v>189</v>
      </c>
      <c r="D41" s="185"/>
      <c r="E41" s="185"/>
      <c r="F41" s="185"/>
      <c r="G41" s="185"/>
      <c r="H41" s="185"/>
      <c r="I41" s="186"/>
      <c r="J41" s="13">
        <v>1</v>
      </c>
      <c r="K41" s="13">
        <v>0.5</v>
      </c>
      <c r="L41" s="104" t="s">
        <v>12</v>
      </c>
      <c r="M41" s="106"/>
      <c r="N41" s="57">
        <f t="shared" si="3"/>
        <v>0</v>
      </c>
      <c r="O41" s="107"/>
    </row>
    <row r="42" spans="1:15" ht="15.95" customHeight="1" thickBot="1" x14ac:dyDescent="0.2">
      <c r="A42" s="58" t="s">
        <v>93</v>
      </c>
      <c r="B42" s="59"/>
      <c r="C42" s="59"/>
      <c r="D42" s="59"/>
      <c r="E42" s="59"/>
      <c r="F42" s="59"/>
      <c r="G42" s="59"/>
      <c r="H42" s="59"/>
      <c r="I42" s="59"/>
      <c r="J42" s="17"/>
      <c r="K42" s="17"/>
      <c r="L42" s="17"/>
      <c r="M42" s="108"/>
      <c r="N42" s="60">
        <f>SUM(N10:N41)</f>
        <v>43920</v>
      </c>
      <c r="O42" s="109"/>
    </row>
    <row r="43" spans="1:15" ht="15.95" customHeight="1" x14ac:dyDescent="0.15">
      <c r="A43" s="18" t="s">
        <v>130</v>
      </c>
      <c r="B43" s="95" t="s">
        <v>72</v>
      </c>
      <c r="C43" s="194" t="s">
        <v>69</v>
      </c>
      <c r="D43" s="195"/>
      <c r="E43" s="195"/>
      <c r="F43" s="195"/>
      <c r="G43" s="195"/>
      <c r="H43" s="195"/>
      <c r="I43" s="195"/>
      <c r="J43" s="95" t="s">
        <v>52</v>
      </c>
      <c r="K43" s="95" t="s">
        <v>94</v>
      </c>
      <c r="L43" s="110" t="s">
        <v>133</v>
      </c>
      <c r="M43" s="111" t="s">
        <v>87</v>
      </c>
      <c r="N43" s="95" t="s">
        <v>16</v>
      </c>
      <c r="O43" s="112" t="s">
        <v>0</v>
      </c>
    </row>
    <row r="44" spans="1:15" ht="15.95" customHeight="1" x14ac:dyDescent="0.15">
      <c r="A44" s="61" t="s">
        <v>18</v>
      </c>
      <c r="B44" s="62" t="s">
        <v>95</v>
      </c>
      <c r="C44" s="62"/>
      <c r="D44" s="62"/>
      <c r="E44" s="62"/>
      <c r="F44" s="62"/>
      <c r="G44" s="62"/>
      <c r="H44" s="62"/>
      <c r="I44" s="62"/>
      <c r="J44" s="19"/>
      <c r="K44" s="19"/>
      <c r="L44" s="19"/>
      <c r="M44" s="113"/>
      <c r="N44" s="62"/>
      <c r="O44" s="114"/>
    </row>
    <row r="45" spans="1:15" ht="15.95" customHeight="1" x14ac:dyDescent="0.15">
      <c r="A45" s="3" t="s">
        <v>19</v>
      </c>
      <c r="B45" s="162" t="s">
        <v>168</v>
      </c>
      <c r="C45" s="73" t="s">
        <v>146</v>
      </c>
      <c r="D45" s="10">
        <v>2</v>
      </c>
      <c r="E45" s="11" t="s">
        <v>90</v>
      </c>
      <c r="F45" s="10">
        <v>26</v>
      </c>
      <c r="G45" s="11" t="s">
        <v>91</v>
      </c>
      <c r="H45" s="10" t="s">
        <v>92</v>
      </c>
      <c r="I45" s="11" t="s">
        <v>96</v>
      </c>
      <c r="J45" s="161">
        <v>22</v>
      </c>
      <c r="K45" s="161">
        <v>1</v>
      </c>
      <c r="L45" s="171" t="s">
        <v>22</v>
      </c>
      <c r="M45" s="169">
        <v>300</v>
      </c>
      <c r="N45" s="55">
        <f>J45*K45*M45</f>
        <v>6600</v>
      </c>
      <c r="O45" s="174" t="s">
        <v>198</v>
      </c>
    </row>
    <row r="46" spans="1:15" ht="15.95" customHeight="1" x14ac:dyDescent="0.15">
      <c r="A46" s="90" t="s">
        <v>20</v>
      </c>
      <c r="B46" s="21" t="s">
        <v>213</v>
      </c>
      <c r="C46" s="64" t="s">
        <v>146</v>
      </c>
      <c r="D46" s="13">
        <v>2</v>
      </c>
      <c r="E46" s="14" t="s">
        <v>90</v>
      </c>
      <c r="F46" s="13">
        <v>26</v>
      </c>
      <c r="G46" s="14" t="s">
        <v>91</v>
      </c>
      <c r="H46" s="13" t="s">
        <v>92</v>
      </c>
      <c r="I46" s="14" t="s">
        <v>96</v>
      </c>
      <c r="J46" s="160">
        <v>22</v>
      </c>
      <c r="K46" s="160">
        <v>1</v>
      </c>
      <c r="L46" s="172" t="s">
        <v>22</v>
      </c>
      <c r="M46" s="170">
        <v>300</v>
      </c>
      <c r="N46" s="56">
        <f t="shared" ref="N46:N48" si="4">J46*K46*M46</f>
        <v>6600</v>
      </c>
      <c r="O46" s="174" t="s">
        <v>198</v>
      </c>
    </row>
    <row r="47" spans="1:15" ht="15.95" customHeight="1" x14ac:dyDescent="0.15">
      <c r="A47" s="90" t="s">
        <v>21</v>
      </c>
      <c r="B47" s="21" t="s">
        <v>169</v>
      </c>
      <c r="C47" s="64" t="s">
        <v>146</v>
      </c>
      <c r="D47" s="13">
        <v>2</v>
      </c>
      <c r="E47" s="14" t="s">
        <v>90</v>
      </c>
      <c r="F47" s="13">
        <v>26</v>
      </c>
      <c r="G47" s="14" t="s">
        <v>91</v>
      </c>
      <c r="H47" s="13" t="s">
        <v>92</v>
      </c>
      <c r="I47" s="14" t="s">
        <v>96</v>
      </c>
      <c r="J47" s="160">
        <v>22</v>
      </c>
      <c r="K47" s="160">
        <v>1</v>
      </c>
      <c r="L47" s="172" t="s">
        <v>22</v>
      </c>
      <c r="M47" s="170">
        <v>300</v>
      </c>
      <c r="N47" s="56">
        <f t="shared" si="4"/>
        <v>6600</v>
      </c>
      <c r="O47" s="174" t="s">
        <v>198</v>
      </c>
    </row>
    <row r="48" spans="1:15" ht="33.75" x14ac:dyDescent="0.15">
      <c r="A48" s="159" t="s">
        <v>23</v>
      </c>
      <c r="B48" s="21" t="s">
        <v>178</v>
      </c>
      <c r="C48" s="64" t="s">
        <v>146</v>
      </c>
      <c r="D48" s="13">
        <v>2</v>
      </c>
      <c r="E48" s="14" t="s">
        <v>90</v>
      </c>
      <c r="F48" s="13">
        <v>26</v>
      </c>
      <c r="G48" s="14" t="s">
        <v>91</v>
      </c>
      <c r="H48" s="13" t="s">
        <v>92</v>
      </c>
      <c r="I48" s="14" t="s">
        <v>96</v>
      </c>
      <c r="J48" s="160">
        <v>22</v>
      </c>
      <c r="K48" s="160">
        <v>1</v>
      </c>
      <c r="L48" s="172" t="s">
        <v>22</v>
      </c>
      <c r="M48" s="170">
        <v>300</v>
      </c>
      <c r="N48" s="56">
        <f t="shared" si="4"/>
        <v>6600</v>
      </c>
      <c r="O48" s="176" t="s">
        <v>205</v>
      </c>
    </row>
    <row r="49" spans="1:15" ht="45" x14ac:dyDescent="0.15">
      <c r="A49" s="94" t="s">
        <v>24</v>
      </c>
      <c r="B49" s="93" t="s">
        <v>179</v>
      </c>
      <c r="C49" s="65" t="s">
        <v>146</v>
      </c>
      <c r="D49" s="22">
        <v>2</v>
      </c>
      <c r="E49" s="23" t="s">
        <v>90</v>
      </c>
      <c r="F49" s="22">
        <v>26</v>
      </c>
      <c r="G49" s="23" t="s">
        <v>91</v>
      </c>
      <c r="H49" s="22" t="s">
        <v>92</v>
      </c>
      <c r="I49" s="23" t="s">
        <v>96</v>
      </c>
      <c r="J49" s="24">
        <v>22</v>
      </c>
      <c r="K49" s="24">
        <v>1</v>
      </c>
      <c r="L49" s="118" t="s">
        <v>22</v>
      </c>
      <c r="M49" s="170">
        <v>300</v>
      </c>
      <c r="N49" s="66">
        <f t="shared" ref="N49" si="5">J49*K49*M49</f>
        <v>6600</v>
      </c>
      <c r="O49" s="178" t="s">
        <v>210</v>
      </c>
    </row>
    <row r="50" spans="1:15" ht="15.95" customHeight="1" thickBot="1" x14ac:dyDescent="0.2">
      <c r="A50" s="67" t="s">
        <v>93</v>
      </c>
      <c r="B50" s="68"/>
      <c r="C50" s="68"/>
      <c r="D50" s="68"/>
      <c r="E50" s="68"/>
      <c r="F50" s="68"/>
      <c r="G50" s="68"/>
      <c r="H50" s="68"/>
      <c r="I50" s="68"/>
      <c r="J50" s="25"/>
      <c r="K50" s="25"/>
      <c r="L50" s="25"/>
      <c r="M50" s="121"/>
      <c r="N50" s="69">
        <f>SUM(N45:N49)</f>
        <v>33000</v>
      </c>
      <c r="O50" s="122"/>
    </row>
    <row r="51" spans="1:15" ht="15.95" customHeight="1" x14ac:dyDescent="0.15">
      <c r="A51" s="26" t="s">
        <v>130</v>
      </c>
      <c r="B51" s="86" t="s">
        <v>72</v>
      </c>
      <c r="C51" s="196" t="s">
        <v>69</v>
      </c>
      <c r="D51" s="180"/>
      <c r="E51" s="180"/>
      <c r="F51" s="180"/>
      <c r="G51" s="180"/>
      <c r="H51" s="180"/>
      <c r="I51" s="180"/>
      <c r="J51" s="86" t="s">
        <v>52</v>
      </c>
      <c r="K51" s="86" t="s">
        <v>17</v>
      </c>
      <c r="L51" s="87" t="s">
        <v>133</v>
      </c>
      <c r="M51" s="123" t="s">
        <v>87</v>
      </c>
      <c r="N51" s="86" t="s">
        <v>16</v>
      </c>
      <c r="O51" s="124" t="s">
        <v>0</v>
      </c>
    </row>
    <row r="52" spans="1:15" ht="15.95" customHeight="1" x14ac:dyDescent="0.15">
      <c r="A52" s="70" t="s">
        <v>25</v>
      </c>
      <c r="B52" s="71" t="s">
        <v>97</v>
      </c>
      <c r="C52" s="71"/>
      <c r="D52" s="71"/>
      <c r="E52" s="71"/>
      <c r="F52" s="71"/>
      <c r="G52" s="71"/>
      <c r="H52" s="71"/>
      <c r="I52" s="71"/>
      <c r="J52" s="27"/>
      <c r="K52" s="27"/>
      <c r="L52" s="27"/>
      <c r="M52" s="125"/>
      <c r="N52" s="71"/>
      <c r="O52" s="126"/>
    </row>
    <row r="53" spans="1:15" ht="15.95" customHeight="1" x14ac:dyDescent="0.15">
      <c r="A53" s="197" t="s">
        <v>26</v>
      </c>
      <c r="B53" s="166"/>
      <c r="C53" s="199" t="s">
        <v>162</v>
      </c>
      <c r="D53" s="200"/>
      <c r="E53" s="200"/>
      <c r="F53" s="200"/>
      <c r="G53" s="200"/>
      <c r="H53" s="200"/>
      <c r="I53" s="201"/>
      <c r="J53" s="28">
        <v>6</v>
      </c>
      <c r="K53" s="29">
        <v>2</v>
      </c>
      <c r="L53" s="127" t="s">
        <v>134</v>
      </c>
      <c r="M53" s="128">
        <v>420</v>
      </c>
      <c r="N53" s="72">
        <f>J53*K53*M53</f>
        <v>5040</v>
      </c>
      <c r="O53" s="105" t="s">
        <v>217</v>
      </c>
    </row>
    <row r="54" spans="1:15" ht="15.95" customHeight="1" x14ac:dyDescent="0.15">
      <c r="A54" s="197"/>
      <c r="B54" s="208" t="s">
        <v>98</v>
      </c>
      <c r="C54" s="202" t="s">
        <v>163</v>
      </c>
      <c r="D54" s="203"/>
      <c r="E54" s="203"/>
      <c r="F54" s="203"/>
      <c r="G54" s="203"/>
      <c r="H54" s="203"/>
      <c r="I54" s="204"/>
      <c r="J54" s="88">
        <v>8</v>
      </c>
      <c r="K54" s="88">
        <v>2</v>
      </c>
      <c r="L54" s="129" t="s">
        <v>134</v>
      </c>
      <c r="M54" s="102">
        <v>370</v>
      </c>
      <c r="N54" s="56">
        <f t="shared" ref="N54:N57" si="6">J54*K54*M54</f>
        <v>5920</v>
      </c>
      <c r="O54" s="105" t="s">
        <v>217</v>
      </c>
    </row>
    <row r="55" spans="1:15" ht="15.95" customHeight="1" x14ac:dyDescent="0.15">
      <c r="A55" s="197"/>
      <c r="B55" s="208"/>
      <c r="C55" s="199" t="s">
        <v>170</v>
      </c>
      <c r="D55" s="200"/>
      <c r="E55" s="200"/>
      <c r="F55" s="200"/>
      <c r="G55" s="200"/>
      <c r="H55" s="200"/>
      <c r="I55" s="201"/>
      <c r="J55" s="88">
        <v>6</v>
      </c>
      <c r="K55" s="88">
        <v>2</v>
      </c>
      <c r="L55" s="129" t="s">
        <v>134</v>
      </c>
      <c r="M55" s="102">
        <v>400</v>
      </c>
      <c r="N55" s="56">
        <f t="shared" si="6"/>
        <v>4800</v>
      </c>
      <c r="O55" s="173" t="s">
        <v>209</v>
      </c>
    </row>
    <row r="56" spans="1:15" ht="15.95" customHeight="1" x14ac:dyDescent="0.15">
      <c r="A56" s="197"/>
      <c r="B56" s="208"/>
      <c r="C56" s="202" t="s">
        <v>171</v>
      </c>
      <c r="D56" s="203"/>
      <c r="E56" s="203"/>
      <c r="F56" s="203"/>
      <c r="G56" s="203"/>
      <c r="H56" s="203"/>
      <c r="I56" s="204"/>
      <c r="J56" s="88">
        <v>8</v>
      </c>
      <c r="K56" s="88">
        <v>2</v>
      </c>
      <c r="L56" s="129" t="s">
        <v>134</v>
      </c>
      <c r="M56" s="102">
        <v>350</v>
      </c>
      <c r="N56" s="56">
        <f t="shared" si="6"/>
        <v>5600</v>
      </c>
      <c r="O56" s="173" t="s">
        <v>209</v>
      </c>
    </row>
    <row r="57" spans="1:15" ht="15.95" customHeight="1" x14ac:dyDescent="0.15">
      <c r="A57" s="198"/>
      <c r="B57" s="208"/>
      <c r="C57" s="205" t="s">
        <v>99</v>
      </c>
      <c r="D57" s="206"/>
      <c r="E57" s="206"/>
      <c r="F57" s="206"/>
      <c r="G57" s="206"/>
      <c r="H57" s="206"/>
      <c r="I57" s="207"/>
      <c r="J57" s="30"/>
      <c r="K57" s="24"/>
      <c r="L57" s="130" t="s">
        <v>134</v>
      </c>
      <c r="M57" s="119"/>
      <c r="N57" s="66">
        <f t="shared" si="6"/>
        <v>0</v>
      </c>
      <c r="O57" s="120"/>
    </row>
    <row r="58" spans="1:15" ht="15.95" customHeight="1" x14ac:dyDescent="0.15">
      <c r="A58" s="197" t="s">
        <v>30</v>
      </c>
      <c r="B58" s="208"/>
      <c r="C58" s="199" t="s">
        <v>160</v>
      </c>
      <c r="D58" s="200"/>
      <c r="E58" s="200"/>
      <c r="F58" s="200"/>
      <c r="G58" s="200"/>
      <c r="H58" s="200"/>
      <c r="I58" s="201"/>
      <c r="J58" s="28">
        <v>6</v>
      </c>
      <c r="K58" s="29">
        <v>2</v>
      </c>
      <c r="L58" s="131" t="s">
        <v>135</v>
      </c>
      <c r="M58" s="128">
        <v>350</v>
      </c>
      <c r="N58" s="72">
        <f>J58*K58*M58</f>
        <v>4200</v>
      </c>
      <c r="O58" s="173" t="s">
        <v>208</v>
      </c>
    </row>
    <row r="59" spans="1:15" ht="15.95" customHeight="1" x14ac:dyDescent="0.15">
      <c r="A59" s="197"/>
      <c r="B59" s="208"/>
      <c r="C59" s="202" t="s">
        <v>161</v>
      </c>
      <c r="D59" s="203"/>
      <c r="E59" s="203"/>
      <c r="F59" s="203"/>
      <c r="G59" s="203"/>
      <c r="H59" s="203"/>
      <c r="I59" s="204"/>
      <c r="J59" s="88">
        <v>8</v>
      </c>
      <c r="K59" s="88">
        <v>2</v>
      </c>
      <c r="L59" s="129" t="s">
        <v>135</v>
      </c>
      <c r="M59" s="102">
        <v>300</v>
      </c>
      <c r="N59" s="56">
        <f t="shared" ref="N59:N62" si="7">J59*K59*M59</f>
        <v>4800</v>
      </c>
      <c r="O59" s="173" t="s">
        <v>208</v>
      </c>
    </row>
    <row r="60" spans="1:15" ht="15.95" customHeight="1" x14ac:dyDescent="0.15">
      <c r="A60" s="197"/>
      <c r="B60" s="208"/>
      <c r="C60" s="199" t="s">
        <v>172</v>
      </c>
      <c r="D60" s="200"/>
      <c r="E60" s="200"/>
      <c r="F60" s="200"/>
      <c r="G60" s="200"/>
      <c r="H60" s="200"/>
      <c r="I60" s="201"/>
      <c r="J60" s="88">
        <v>6</v>
      </c>
      <c r="K60" s="88">
        <v>2</v>
      </c>
      <c r="L60" s="129" t="s">
        <v>135</v>
      </c>
      <c r="M60" s="102">
        <v>400</v>
      </c>
      <c r="N60" s="56">
        <f t="shared" si="7"/>
        <v>4800</v>
      </c>
      <c r="O60" s="173" t="s">
        <v>207</v>
      </c>
    </row>
    <row r="61" spans="1:15" ht="15.95" customHeight="1" x14ac:dyDescent="0.15">
      <c r="A61" s="197"/>
      <c r="B61" s="164"/>
      <c r="C61" s="202" t="s">
        <v>173</v>
      </c>
      <c r="D61" s="203"/>
      <c r="E61" s="203"/>
      <c r="F61" s="203"/>
      <c r="G61" s="203"/>
      <c r="H61" s="203"/>
      <c r="I61" s="204"/>
      <c r="J61" s="88">
        <v>8</v>
      </c>
      <c r="K61" s="88">
        <v>2</v>
      </c>
      <c r="L61" s="129" t="s">
        <v>135</v>
      </c>
      <c r="M61" s="102">
        <v>350</v>
      </c>
      <c r="N61" s="56">
        <f t="shared" si="7"/>
        <v>5600</v>
      </c>
      <c r="O61" s="173" t="s">
        <v>207</v>
      </c>
    </row>
    <row r="62" spans="1:15" ht="15.95" customHeight="1" x14ac:dyDescent="0.15">
      <c r="A62" s="198"/>
      <c r="B62" s="165"/>
      <c r="C62" s="205" t="s">
        <v>99</v>
      </c>
      <c r="D62" s="206"/>
      <c r="E62" s="206"/>
      <c r="F62" s="206"/>
      <c r="G62" s="206"/>
      <c r="H62" s="206"/>
      <c r="I62" s="207"/>
      <c r="J62" s="30"/>
      <c r="K62" s="24"/>
      <c r="L62" s="132" t="s">
        <v>135</v>
      </c>
      <c r="M62" s="119"/>
      <c r="N62" s="66">
        <f t="shared" si="7"/>
        <v>0</v>
      </c>
      <c r="O62" s="120"/>
    </row>
    <row r="63" spans="1:15" ht="15.95" customHeight="1" x14ac:dyDescent="0.15">
      <c r="A63" s="197" t="s">
        <v>31</v>
      </c>
      <c r="B63" s="209" t="s">
        <v>185</v>
      </c>
      <c r="C63" s="199" t="s">
        <v>183</v>
      </c>
      <c r="D63" s="200"/>
      <c r="E63" s="200"/>
      <c r="F63" s="200"/>
      <c r="G63" s="200"/>
      <c r="H63" s="200"/>
      <c r="I63" s="201"/>
      <c r="J63" s="28">
        <v>6</v>
      </c>
      <c r="K63" s="29">
        <v>2</v>
      </c>
      <c r="L63" s="127" t="s">
        <v>134</v>
      </c>
      <c r="M63" s="128">
        <v>350</v>
      </c>
      <c r="N63" s="72">
        <f>J63*K63*M63</f>
        <v>4200</v>
      </c>
      <c r="O63" s="177" t="s">
        <v>206</v>
      </c>
    </row>
    <row r="64" spans="1:15" ht="15.95" customHeight="1" x14ac:dyDescent="0.15">
      <c r="A64" s="197"/>
      <c r="B64" s="208"/>
      <c r="C64" s="202" t="s">
        <v>184</v>
      </c>
      <c r="D64" s="203"/>
      <c r="E64" s="203"/>
      <c r="F64" s="203"/>
      <c r="G64" s="203"/>
      <c r="H64" s="203"/>
      <c r="I64" s="204"/>
      <c r="J64" s="88">
        <v>8</v>
      </c>
      <c r="K64" s="88">
        <v>2</v>
      </c>
      <c r="L64" s="129" t="s">
        <v>134</v>
      </c>
      <c r="M64" s="102">
        <v>300</v>
      </c>
      <c r="N64" s="56">
        <f t="shared" ref="N64:N70" si="8">J64*K64*M64</f>
        <v>4800</v>
      </c>
      <c r="O64" s="177" t="s">
        <v>206</v>
      </c>
    </row>
    <row r="65" spans="1:15" ht="15.95" customHeight="1" x14ac:dyDescent="0.15">
      <c r="A65" s="197"/>
      <c r="B65" s="208"/>
      <c r="C65" s="202" t="s">
        <v>27</v>
      </c>
      <c r="D65" s="203"/>
      <c r="E65" s="203"/>
      <c r="F65" s="203"/>
      <c r="G65" s="203"/>
      <c r="H65" s="203"/>
      <c r="I65" s="204"/>
      <c r="J65" s="88"/>
      <c r="K65" s="88"/>
      <c r="L65" s="129" t="s">
        <v>134</v>
      </c>
      <c r="M65" s="102"/>
      <c r="N65" s="56">
        <f t="shared" si="8"/>
        <v>0</v>
      </c>
      <c r="O65" s="105"/>
    </row>
    <row r="66" spans="1:15" ht="15.95" customHeight="1" x14ac:dyDescent="0.15">
      <c r="A66" s="197"/>
      <c r="B66" s="208"/>
      <c r="C66" s="202" t="s">
        <v>28</v>
      </c>
      <c r="D66" s="203"/>
      <c r="E66" s="203"/>
      <c r="F66" s="203"/>
      <c r="G66" s="203"/>
      <c r="H66" s="203"/>
      <c r="I66" s="204"/>
      <c r="J66" s="88"/>
      <c r="K66" s="88"/>
      <c r="L66" s="129" t="s">
        <v>134</v>
      </c>
      <c r="M66" s="102"/>
      <c r="N66" s="56">
        <f t="shared" si="8"/>
        <v>0</v>
      </c>
      <c r="O66" s="105"/>
    </row>
    <row r="67" spans="1:15" ht="15.95" customHeight="1" x14ac:dyDescent="0.15">
      <c r="A67" s="198"/>
      <c r="B67" s="210"/>
      <c r="C67" s="205" t="s">
        <v>99</v>
      </c>
      <c r="D67" s="206"/>
      <c r="E67" s="206"/>
      <c r="F67" s="206"/>
      <c r="G67" s="206"/>
      <c r="H67" s="206"/>
      <c r="I67" s="207"/>
      <c r="J67" s="30"/>
      <c r="K67" s="24"/>
      <c r="L67" s="130" t="s">
        <v>134</v>
      </c>
      <c r="M67" s="119"/>
      <c r="N67" s="66">
        <f t="shared" si="8"/>
        <v>0</v>
      </c>
      <c r="O67" s="120"/>
    </row>
    <row r="68" spans="1:15" ht="15.95" customHeight="1" x14ac:dyDescent="0.15">
      <c r="A68" s="222" t="s">
        <v>32</v>
      </c>
      <c r="B68" s="225" t="s">
        <v>100</v>
      </c>
      <c r="C68" s="228" t="s">
        <v>174</v>
      </c>
      <c r="D68" s="228"/>
      <c r="E68" s="228"/>
      <c r="F68" s="228"/>
      <c r="G68" s="228"/>
      <c r="H68" s="64" t="s">
        <v>139</v>
      </c>
      <c r="I68" s="157" t="s">
        <v>101</v>
      </c>
      <c r="J68" s="158">
        <v>2</v>
      </c>
      <c r="K68" s="158">
        <v>2</v>
      </c>
      <c r="L68" s="156" t="s">
        <v>136</v>
      </c>
      <c r="M68" s="133">
        <v>316</v>
      </c>
      <c r="N68" s="55">
        <f t="shared" si="8"/>
        <v>1264</v>
      </c>
      <c r="O68" s="134"/>
    </row>
    <row r="69" spans="1:15" ht="15.95" customHeight="1" x14ac:dyDescent="0.15">
      <c r="A69" s="223"/>
      <c r="B69" s="226"/>
      <c r="C69" s="228" t="s">
        <v>182</v>
      </c>
      <c r="D69" s="228"/>
      <c r="E69" s="228"/>
      <c r="F69" s="228"/>
      <c r="G69" s="228"/>
      <c r="H69" s="64" t="s">
        <v>139</v>
      </c>
      <c r="I69" s="14" t="s">
        <v>101</v>
      </c>
      <c r="J69" s="88">
        <v>2</v>
      </c>
      <c r="K69" s="88">
        <v>2</v>
      </c>
      <c r="L69" s="129" t="s">
        <v>136</v>
      </c>
      <c r="M69" s="102">
        <v>207</v>
      </c>
      <c r="N69" s="56">
        <f t="shared" si="8"/>
        <v>828</v>
      </c>
      <c r="O69" s="105"/>
    </row>
    <row r="70" spans="1:15" ht="15.95" customHeight="1" x14ac:dyDescent="0.15">
      <c r="A70" s="224"/>
      <c r="B70" s="227"/>
      <c r="C70" s="229" t="s">
        <v>175</v>
      </c>
      <c r="D70" s="229"/>
      <c r="E70" s="229"/>
      <c r="F70" s="229"/>
      <c r="G70" s="229"/>
      <c r="H70" s="153"/>
      <c r="I70" s="31" t="s">
        <v>101</v>
      </c>
      <c r="J70" s="30"/>
      <c r="K70" s="30"/>
      <c r="L70" s="130" t="s">
        <v>136</v>
      </c>
      <c r="M70" s="135">
        <v>0</v>
      </c>
      <c r="N70" s="74">
        <f t="shared" si="8"/>
        <v>0</v>
      </c>
      <c r="O70" s="136"/>
    </row>
    <row r="71" spans="1:15" ht="15.95" customHeight="1" thickBot="1" x14ac:dyDescent="0.2">
      <c r="A71" s="67" t="s">
        <v>93</v>
      </c>
      <c r="B71" s="68"/>
      <c r="C71" s="68"/>
      <c r="D71" s="68"/>
      <c r="E71" s="68"/>
      <c r="F71" s="68"/>
      <c r="G71" s="68"/>
      <c r="H71" s="68"/>
      <c r="I71" s="68"/>
      <c r="J71" s="25"/>
      <c r="K71" s="25"/>
      <c r="L71" s="25"/>
      <c r="M71" s="121"/>
      <c r="N71" s="69">
        <f>SUM(N53:N70)</f>
        <v>51852</v>
      </c>
      <c r="O71" s="122"/>
    </row>
    <row r="72" spans="1:15" ht="15.95" customHeight="1" x14ac:dyDescent="0.15">
      <c r="A72" s="26" t="s">
        <v>130</v>
      </c>
      <c r="B72" s="86" t="s">
        <v>72</v>
      </c>
      <c r="C72" s="196" t="s">
        <v>69</v>
      </c>
      <c r="D72" s="180"/>
      <c r="E72" s="180"/>
      <c r="F72" s="180"/>
      <c r="G72" s="180"/>
      <c r="H72" s="180"/>
      <c r="I72" s="180"/>
      <c r="J72" s="211" t="s">
        <v>70</v>
      </c>
      <c r="K72" s="196"/>
      <c r="L72" s="87" t="s">
        <v>133</v>
      </c>
      <c r="M72" s="123" t="s">
        <v>87</v>
      </c>
      <c r="N72" s="86" t="s">
        <v>16</v>
      </c>
      <c r="O72" s="124" t="s">
        <v>0</v>
      </c>
    </row>
    <row r="73" spans="1:15" ht="15.95" customHeight="1" x14ac:dyDescent="0.15">
      <c r="A73" s="70" t="s">
        <v>33</v>
      </c>
      <c r="B73" s="71" t="s">
        <v>81</v>
      </c>
      <c r="C73" s="71"/>
      <c r="D73" s="71"/>
      <c r="E73" s="71"/>
      <c r="F73" s="71"/>
      <c r="G73" s="71"/>
      <c r="H73" s="71"/>
      <c r="I73" s="71"/>
      <c r="J73" s="27"/>
      <c r="K73" s="27"/>
      <c r="L73" s="27"/>
      <c r="M73" s="125"/>
      <c r="N73" s="71"/>
      <c r="O73" s="126"/>
    </row>
    <row r="74" spans="1:15" ht="15.95" customHeight="1" x14ac:dyDescent="0.15">
      <c r="A74" s="75" t="s">
        <v>34</v>
      </c>
      <c r="B74" s="92" t="s">
        <v>80</v>
      </c>
      <c r="C74" s="212" t="s">
        <v>102</v>
      </c>
      <c r="D74" s="213"/>
      <c r="E74" s="213"/>
      <c r="F74" s="213"/>
      <c r="G74" s="213"/>
      <c r="H74" s="213"/>
      <c r="I74" s="214"/>
      <c r="J74" s="215"/>
      <c r="K74" s="216"/>
      <c r="L74" s="131" t="s">
        <v>137</v>
      </c>
      <c r="M74" s="116"/>
      <c r="N74" s="55">
        <f>J74*M74</f>
        <v>0</v>
      </c>
      <c r="O74" s="134"/>
    </row>
    <row r="75" spans="1:15" ht="15.95" customHeight="1" x14ac:dyDescent="0.15">
      <c r="A75" s="76" t="s">
        <v>35</v>
      </c>
      <c r="B75" s="21" t="s">
        <v>65</v>
      </c>
      <c r="C75" s="217" t="s">
        <v>103</v>
      </c>
      <c r="D75" s="218"/>
      <c r="E75" s="218"/>
      <c r="F75" s="218"/>
      <c r="G75" s="218"/>
      <c r="H75" s="218"/>
      <c r="I75" s="219"/>
      <c r="J75" s="220"/>
      <c r="K75" s="221"/>
      <c r="L75" s="129" t="s">
        <v>22</v>
      </c>
      <c r="M75" s="102"/>
      <c r="N75" s="56">
        <f t="shared" ref="N75:N84" si="9">J75*M75</f>
        <v>0</v>
      </c>
      <c r="O75" s="105"/>
    </row>
    <row r="76" spans="1:15" ht="15.95" customHeight="1" x14ac:dyDescent="0.15">
      <c r="A76" s="76" t="s">
        <v>37</v>
      </c>
      <c r="B76" s="21" t="s">
        <v>36</v>
      </c>
      <c r="C76" s="217" t="s">
        <v>76</v>
      </c>
      <c r="D76" s="218"/>
      <c r="E76" s="218"/>
      <c r="F76" s="218"/>
      <c r="G76" s="218"/>
      <c r="H76" s="218"/>
      <c r="I76" s="219"/>
      <c r="J76" s="220"/>
      <c r="K76" s="221"/>
      <c r="L76" s="129" t="s">
        <v>22</v>
      </c>
      <c r="M76" s="102"/>
      <c r="N76" s="56">
        <f t="shared" si="9"/>
        <v>0</v>
      </c>
      <c r="O76" s="105"/>
    </row>
    <row r="77" spans="1:15" ht="15.95" customHeight="1" x14ac:dyDescent="0.15">
      <c r="A77" s="76" t="s">
        <v>40</v>
      </c>
      <c r="B77" s="155" t="s">
        <v>152</v>
      </c>
      <c r="C77" s="230" t="s">
        <v>153</v>
      </c>
      <c r="D77" s="231"/>
      <c r="E77" s="231"/>
      <c r="F77" s="231"/>
      <c r="G77" s="231"/>
      <c r="H77" s="231"/>
      <c r="I77" s="232"/>
      <c r="J77" s="233">
        <v>5</v>
      </c>
      <c r="K77" s="234"/>
      <c r="L77" s="156" t="s">
        <v>154</v>
      </c>
      <c r="M77" s="102">
        <v>280</v>
      </c>
      <c r="N77" s="56">
        <f t="shared" si="9"/>
        <v>1400</v>
      </c>
      <c r="O77" s="105"/>
    </row>
    <row r="78" spans="1:15" ht="15.95" customHeight="1" x14ac:dyDescent="0.15">
      <c r="A78" s="76" t="s">
        <v>42</v>
      </c>
      <c r="B78" s="155" t="s">
        <v>41</v>
      </c>
      <c r="C78" s="230" t="s">
        <v>192</v>
      </c>
      <c r="D78" s="231"/>
      <c r="E78" s="231"/>
      <c r="F78" s="231"/>
      <c r="G78" s="231"/>
      <c r="H78" s="231"/>
      <c r="I78" s="232"/>
      <c r="J78" s="233">
        <v>5</v>
      </c>
      <c r="K78" s="234"/>
      <c r="L78" s="156" t="s">
        <v>17</v>
      </c>
      <c r="M78" s="102">
        <v>350</v>
      </c>
      <c r="N78" s="56">
        <f t="shared" si="9"/>
        <v>1750</v>
      </c>
      <c r="O78" s="105"/>
    </row>
    <row r="79" spans="1:15" ht="15.95" customHeight="1" x14ac:dyDescent="0.15">
      <c r="A79" s="76" t="s">
        <v>43</v>
      </c>
      <c r="B79" s="155" t="s">
        <v>50</v>
      </c>
      <c r="C79" s="230" t="s">
        <v>193</v>
      </c>
      <c r="D79" s="231"/>
      <c r="E79" s="231"/>
      <c r="F79" s="231"/>
      <c r="G79" s="231"/>
      <c r="H79" s="231"/>
      <c r="I79" s="232"/>
      <c r="J79" s="233">
        <v>100</v>
      </c>
      <c r="K79" s="234"/>
      <c r="L79" s="156" t="s">
        <v>39</v>
      </c>
      <c r="M79" s="102">
        <v>8</v>
      </c>
      <c r="N79" s="56">
        <f t="shared" si="9"/>
        <v>800</v>
      </c>
      <c r="O79" s="105"/>
    </row>
    <row r="80" spans="1:15" ht="15.95" customHeight="1" x14ac:dyDescent="0.15">
      <c r="A80" s="76" t="s">
        <v>45</v>
      </c>
      <c r="B80" s="21" t="s">
        <v>44</v>
      </c>
      <c r="C80" s="217" t="s">
        <v>194</v>
      </c>
      <c r="D80" s="218"/>
      <c r="E80" s="218"/>
      <c r="F80" s="218"/>
      <c r="G80" s="218"/>
      <c r="H80" s="218"/>
      <c r="I80" s="219"/>
      <c r="J80" s="220">
        <v>5</v>
      </c>
      <c r="K80" s="221"/>
      <c r="L80" s="129" t="s">
        <v>39</v>
      </c>
      <c r="M80" s="102">
        <v>280</v>
      </c>
      <c r="N80" s="56">
        <f t="shared" si="9"/>
        <v>1400</v>
      </c>
      <c r="O80" s="105"/>
    </row>
    <row r="81" spans="1:15" ht="15.95" customHeight="1" x14ac:dyDescent="0.15">
      <c r="A81" s="76" t="s">
        <v>48</v>
      </c>
      <c r="B81" s="21" t="s">
        <v>46</v>
      </c>
      <c r="C81" s="217"/>
      <c r="D81" s="218"/>
      <c r="E81" s="218"/>
      <c r="F81" s="218"/>
      <c r="G81" s="218"/>
      <c r="H81" s="218"/>
      <c r="I81" s="219"/>
      <c r="J81" s="220"/>
      <c r="K81" s="221"/>
      <c r="L81" s="129" t="s">
        <v>47</v>
      </c>
      <c r="M81" s="102"/>
      <c r="N81" s="56">
        <f t="shared" si="9"/>
        <v>0</v>
      </c>
      <c r="O81" s="105"/>
    </row>
    <row r="82" spans="1:15" ht="15.95" customHeight="1" x14ac:dyDescent="0.15">
      <c r="A82" s="76" t="s">
        <v>49</v>
      </c>
      <c r="B82" s="21" t="s">
        <v>155</v>
      </c>
      <c r="C82" s="217"/>
      <c r="D82" s="218"/>
      <c r="E82" s="218"/>
      <c r="F82" s="218"/>
      <c r="G82" s="218"/>
      <c r="H82" s="218"/>
      <c r="I82" s="219"/>
      <c r="J82" s="220"/>
      <c r="K82" s="221"/>
      <c r="L82" s="129" t="s">
        <v>47</v>
      </c>
      <c r="M82" s="102"/>
      <c r="N82" s="56">
        <f t="shared" si="9"/>
        <v>0</v>
      </c>
      <c r="O82" s="105"/>
    </row>
    <row r="83" spans="1:15" ht="15.95" customHeight="1" x14ac:dyDescent="0.15">
      <c r="A83" s="76" t="s">
        <v>51</v>
      </c>
      <c r="B83" s="21" t="s">
        <v>38</v>
      </c>
      <c r="C83" s="217"/>
      <c r="D83" s="218"/>
      <c r="E83" s="218"/>
      <c r="F83" s="218"/>
      <c r="G83" s="218"/>
      <c r="H83" s="218"/>
      <c r="I83" s="219"/>
      <c r="J83" s="220"/>
      <c r="K83" s="221"/>
      <c r="L83" s="129" t="s">
        <v>39</v>
      </c>
      <c r="M83" s="102"/>
      <c r="N83" s="56">
        <f t="shared" si="9"/>
        <v>0</v>
      </c>
      <c r="O83" s="105"/>
    </row>
    <row r="84" spans="1:15" ht="15.95" customHeight="1" x14ac:dyDescent="0.15">
      <c r="A84" s="77" t="s">
        <v>82</v>
      </c>
      <c r="B84" s="32" t="s">
        <v>66</v>
      </c>
      <c r="C84" s="257"/>
      <c r="D84" s="258"/>
      <c r="E84" s="258"/>
      <c r="F84" s="258"/>
      <c r="G84" s="258"/>
      <c r="H84" s="258"/>
      <c r="I84" s="259"/>
      <c r="J84" s="260">
        <v>100</v>
      </c>
      <c r="K84" s="261"/>
      <c r="L84" s="130" t="s">
        <v>77</v>
      </c>
      <c r="M84" s="135">
        <v>3</v>
      </c>
      <c r="N84" s="74">
        <f t="shared" si="9"/>
        <v>300</v>
      </c>
      <c r="O84" s="136"/>
    </row>
    <row r="85" spans="1:15" ht="15.95" customHeight="1" thickBot="1" x14ac:dyDescent="0.2">
      <c r="A85" s="67" t="s">
        <v>93</v>
      </c>
      <c r="B85" s="68"/>
      <c r="C85" s="68"/>
      <c r="D85" s="68"/>
      <c r="E85" s="68"/>
      <c r="F85" s="68"/>
      <c r="G85" s="68"/>
      <c r="H85" s="68"/>
      <c r="I85" s="68"/>
      <c r="J85" s="25"/>
      <c r="K85" s="25"/>
      <c r="L85" s="25"/>
      <c r="M85" s="121"/>
      <c r="N85" s="69">
        <f>SUM(N74:N84)</f>
        <v>5650</v>
      </c>
      <c r="O85" s="122"/>
    </row>
    <row r="86" spans="1:15" ht="15.95" customHeight="1" x14ac:dyDescent="0.15">
      <c r="A86" s="26" t="s">
        <v>130</v>
      </c>
      <c r="B86" s="86" t="s">
        <v>72</v>
      </c>
      <c r="C86" s="196" t="s">
        <v>69</v>
      </c>
      <c r="D86" s="180"/>
      <c r="E86" s="180"/>
      <c r="F86" s="180"/>
      <c r="G86" s="180"/>
      <c r="H86" s="180"/>
      <c r="I86" s="180"/>
      <c r="J86" s="86" t="s">
        <v>52</v>
      </c>
      <c r="K86" s="86" t="s">
        <v>53</v>
      </c>
      <c r="L86" s="87" t="s">
        <v>133</v>
      </c>
      <c r="M86" s="123" t="s">
        <v>87</v>
      </c>
      <c r="N86" s="86" t="s">
        <v>16</v>
      </c>
      <c r="O86" s="124" t="s">
        <v>0</v>
      </c>
    </row>
    <row r="87" spans="1:15" ht="15.95" customHeight="1" x14ac:dyDescent="0.15">
      <c r="A87" s="61" t="s">
        <v>104</v>
      </c>
      <c r="B87" s="62" t="s">
        <v>128</v>
      </c>
      <c r="C87" s="62"/>
      <c r="D87" s="62"/>
      <c r="E87" s="62"/>
      <c r="F87" s="62"/>
      <c r="G87" s="62"/>
      <c r="H87" s="62"/>
      <c r="I87" s="62"/>
      <c r="J87" s="19"/>
      <c r="K87" s="19"/>
      <c r="L87" s="19"/>
      <c r="M87" s="113"/>
      <c r="N87" s="62"/>
      <c r="O87" s="114"/>
    </row>
    <row r="88" spans="1:15" ht="15.95" customHeight="1" x14ac:dyDescent="0.15">
      <c r="A88" s="3" t="s">
        <v>54</v>
      </c>
      <c r="B88" s="33" t="s">
        <v>105</v>
      </c>
      <c r="C88" s="262"/>
      <c r="D88" s="263"/>
      <c r="E88" s="263"/>
      <c r="F88" s="263"/>
      <c r="G88" s="263"/>
      <c r="H88" s="263"/>
      <c r="I88" s="264"/>
      <c r="J88" s="20"/>
      <c r="K88" s="20"/>
      <c r="L88" s="115" t="s">
        <v>15</v>
      </c>
      <c r="M88" s="116"/>
      <c r="N88" s="63">
        <f>J88*K88*M88</f>
        <v>0</v>
      </c>
      <c r="O88" s="117"/>
    </row>
    <row r="89" spans="1:15" ht="15.95" customHeight="1" x14ac:dyDescent="0.15">
      <c r="A89" s="90" t="s">
        <v>55</v>
      </c>
      <c r="B89" s="34" t="s">
        <v>85</v>
      </c>
      <c r="C89" s="220"/>
      <c r="D89" s="253"/>
      <c r="E89" s="253"/>
      <c r="F89" s="253"/>
      <c r="G89" s="253"/>
      <c r="H89" s="253"/>
      <c r="I89" s="221"/>
      <c r="J89" s="88"/>
      <c r="K89" s="88"/>
      <c r="L89" s="101" t="s">
        <v>15</v>
      </c>
      <c r="M89" s="102"/>
      <c r="N89" s="56">
        <f t="shared" ref="N89:N91" si="10">J89*K89*M89</f>
        <v>0</v>
      </c>
      <c r="O89" s="105"/>
    </row>
    <row r="90" spans="1:15" ht="15.95" customHeight="1" x14ac:dyDescent="0.15">
      <c r="A90" s="90" t="s">
        <v>78</v>
      </c>
      <c r="B90" s="34" t="s">
        <v>83</v>
      </c>
      <c r="C90" s="220"/>
      <c r="D90" s="253"/>
      <c r="E90" s="253"/>
      <c r="F90" s="253"/>
      <c r="G90" s="253"/>
      <c r="H90" s="253"/>
      <c r="I90" s="221"/>
      <c r="J90" s="88"/>
      <c r="K90" s="88"/>
      <c r="L90" s="101" t="s">
        <v>15</v>
      </c>
      <c r="M90" s="102"/>
      <c r="N90" s="56">
        <f t="shared" si="10"/>
        <v>0</v>
      </c>
      <c r="O90" s="105"/>
    </row>
    <row r="91" spans="1:15" ht="15.95" customHeight="1" x14ac:dyDescent="0.15">
      <c r="A91" s="91" t="s">
        <v>84</v>
      </c>
      <c r="B91" s="35" t="s">
        <v>67</v>
      </c>
      <c r="C91" s="254" t="s">
        <v>176</v>
      </c>
      <c r="D91" s="255"/>
      <c r="E91" s="255"/>
      <c r="F91" s="255"/>
      <c r="G91" s="255"/>
      <c r="H91" s="255"/>
      <c r="I91" s="256"/>
      <c r="J91" s="30">
        <v>5</v>
      </c>
      <c r="K91" s="30">
        <v>1</v>
      </c>
      <c r="L91" s="137" t="s">
        <v>15</v>
      </c>
      <c r="M91" s="135">
        <v>800</v>
      </c>
      <c r="N91" s="74">
        <f t="shared" si="10"/>
        <v>4000</v>
      </c>
      <c r="O91" s="136"/>
    </row>
    <row r="92" spans="1:15" ht="15.95" customHeight="1" x14ac:dyDescent="0.15">
      <c r="A92" s="70" t="s">
        <v>93</v>
      </c>
      <c r="B92" s="71"/>
      <c r="C92" s="71"/>
      <c r="D92" s="71"/>
      <c r="E92" s="71"/>
      <c r="F92" s="71"/>
      <c r="G92" s="71"/>
      <c r="H92" s="71"/>
      <c r="I92" s="71"/>
      <c r="J92" s="27"/>
      <c r="K92" s="27"/>
      <c r="L92" s="27"/>
      <c r="M92" s="125"/>
      <c r="N92" s="78">
        <f>SUM(N88:N91)</f>
        <v>4000</v>
      </c>
      <c r="O92" s="126"/>
    </row>
    <row r="93" spans="1:15" ht="15.95" customHeight="1" thickBot="1" x14ac:dyDescent="0.2">
      <c r="A93" s="79" t="s">
        <v>106</v>
      </c>
      <c r="B93" s="80"/>
      <c r="C93" s="80"/>
      <c r="D93" s="80"/>
      <c r="E93" s="80"/>
      <c r="F93" s="80"/>
      <c r="G93" s="80"/>
      <c r="H93" s="80"/>
      <c r="I93" s="80"/>
      <c r="J93" s="36"/>
      <c r="K93" s="36"/>
      <c r="L93" s="36"/>
      <c r="M93" s="138"/>
      <c r="N93" s="81">
        <f>SUM(N42,N50,N71,N85,N92)</f>
        <v>138422</v>
      </c>
      <c r="O93" s="139"/>
    </row>
    <row r="94" spans="1:15" ht="15.95" customHeight="1" x14ac:dyDescent="0.15">
      <c r="A94" s="26" t="s">
        <v>130</v>
      </c>
      <c r="B94" s="86" t="s">
        <v>72</v>
      </c>
      <c r="C94" s="196" t="s">
        <v>69</v>
      </c>
      <c r="D94" s="180"/>
      <c r="E94" s="180"/>
      <c r="F94" s="180"/>
      <c r="G94" s="180"/>
      <c r="H94" s="180"/>
      <c r="I94" s="180"/>
      <c r="J94" s="211" t="s">
        <v>70</v>
      </c>
      <c r="K94" s="196"/>
      <c r="L94" s="87" t="s">
        <v>133</v>
      </c>
      <c r="M94" s="123" t="s">
        <v>87</v>
      </c>
      <c r="N94" s="86" t="s">
        <v>16</v>
      </c>
      <c r="O94" s="124" t="s">
        <v>0</v>
      </c>
    </row>
    <row r="95" spans="1:15" ht="15.95" customHeight="1" x14ac:dyDescent="0.15">
      <c r="A95" s="37" t="s">
        <v>107</v>
      </c>
      <c r="B95" s="62" t="s">
        <v>56</v>
      </c>
      <c r="C95" s="62"/>
      <c r="D95" s="62"/>
      <c r="E95" s="62"/>
      <c r="F95" s="62"/>
      <c r="G95" s="62"/>
      <c r="H95" s="62"/>
      <c r="I95" s="62"/>
      <c r="J95" s="19"/>
      <c r="K95" s="19"/>
      <c r="L95" s="19"/>
      <c r="M95" s="113"/>
      <c r="N95" s="62"/>
      <c r="O95" s="114"/>
    </row>
    <row r="96" spans="1:15" ht="15.95" customHeight="1" x14ac:dyDescent="0.15">
      <c r="A96" s="2" t="s">
        <v>57</v>
      </c>
      <c r="B96" s="38" t="s">
        <v>56</v>
      </c>
      <c r="C96" s="242" t="s">
        <v>108</v>
      </c>
      <c r="D96" s="243"/>
      <c r="E96" s="243"/>
      <c r="F96" s="243"/>
      <c r="G96" s="243"/>
      <c r="H96" s="243"/>
      <c r="I96" s="244"/>
      <c r="J96" s="238">
        <f>N93</f>
        <v>138422</v>
      </c>
      <c r="K96" s="239"/>
      <c r="L96" s="140"/>
      <c r="M96" s="141">
        <v>0.08</v>
      </c>
      <c r="N96" s="82">
        <f>J96*M96</f>
        <v>11073.76</v>
      </c>
      <c r="O96" s="142"/>
    </row>
    <row r="97" spans="1:15" ht="15.95" customHeight="1" thickBot="1" x14ac:dyDescent="0.2">
      <c r="A97" s="83" t="s">
        <v>93</v>
      </c>
      <c r="B97" s="84"/>
      <c r="C97" s="84"/>
      <c r="D97" s="84"/>
      <c r="E97" s="84"/>
      <c r="F97" s="84"/>
      <c r="G97" s="84"/>
      <c r="H97" s="84"/>
      <c r="I97" s="84"/>
      <c r="J97" s="39"/>
      <c r="K97" s="39"/>
      <c r="L97" s="39"/>
      <c r="M97" s="143"/>
      <c r="N97" s="85">
        <f>SUM(N96:N96)</f>
        <v>11073.76</v>
      </c>
      <c r="O97" s="144"/>
    </row>
    <row r="98" spans="1:15" ht="15.95" customHeight="1" x14ac:dyDescent="0.15">
      <c r="A98" s="26" t="s">
        <v>130</v>
      </c>
      <c r="B98" s="86" t="s">
        <v>72</v>
      </c>
      <c r="C98" s="196" t="s">
        <v>69</v>
      </c>
      <c r="D98" s="180"/>
      <c r="E98" s="180"/>
      <c r="F98" s="180"/>
      <c r="G98" s="180"/>
      <c r="H98" s="180"/>
      <c r="I98" s="180"/>
      <c r="J98" s="86" t="s">
        <v>52</v>
      </c>
      <c r="K98" s="86" t="s">
        <v>53</v>
      </c>
      <c r="L98" s="87" t="s">
        <v>133</v>
      </c>
      <c r="M98" s="123" t="s">
        <v>87</v>
      </c>
      <c r="N98" s="86" t="s">
        <v>16</v>
      </c>
      <c r="O98" s="124" t="s">
        <v>0</v>
      </c>
    </row>
    <row r="99" spans="1:15" ht="15.95" customHeight="1" x14ac:dyDescent="0.15">
      <c r="A99" s="37" t="s">
        <v>109</v>
      </c>
      <c r="B99" s="62" t="s">
        <v>110</v>
      </c>
      <c r="C99" s="62"/>
      <c r="D99" s="62"/>
      <c r="E99" s="62"/>
      <c r="F99" s="62"/>
      <c r="G99" s="62"/>
      <c r="H99" s="62"/>
      <c r="I99" s="62"/>
      <c r="J99" s="19"/>
      <c r="K99" s="19"/>
      <c r="L99" s="19"/>
      <c r="M99" s="113"/>
      <c r="N99" s="62"/>
      <c r="O99" s="114"/>
    </row>
    <row r="100" spans="1:15" ht="15.95" customHeight="1" x14ac:dyDescent="0.15">
      <c r="A100" s="2" t="s">
        <v>58</v>
      </c>
      <c r="B100" s="38" t="s">
        <v>111</v>
      </c>
      <c r="C100" s="242" t="s">
        <v>195</v>
      </c>
      <c r="D100" s="243"/>
      <c r="E100" s="243"/>
      <c r="F100" s="243"/>
      <c r="G100" s="243"/>
      <c r="H100" s="243"/>
      <c r="I100" s="244"/>
      <c r="J100" s="40">
        <v>3</v>
      </c>
      <c r="K100" s="40">
        <v>1</v>
      </c>
      <c r="L100" s="140" t="s">
        <v>15</v>
      </c>
      <c r="M100" s="145">
        <v>2000</v>
      </c>
      <c r="N100" s="82">
        <f>M100*K100*J100</f>
        <v>6000</v>
      </c>
      <c r="O100" s="142" t="s">
        <v>215</v>
      </c>
    </row>
    <row r="101" spans="1:15" ht="15.95" customHeight="1" thickBot="1" x14ac:dyDescent="0.2">
      <c r="A101" s="83" t="s">
        <v>93</v>
      </c>
      <c r="B101" s="84"/>
      <c r="C101" s="84"/>
      <c r="D101" s="84"/>
      <c r="E101" s="84"/>
      <c r="F101" s="84"/>
      <c r="G101" s="84"/>
      <c r="H101" s="84"/>
      <c r="I101" s="84"/>
      <c r="J101" s="39"/>
      <c r="K101" s="39"/>
      <c r="L101" s="39"/>
      <c r="M101" s="143"/>
      <c r="N101" s="85">
        <f>SUM(N100:N100)</f>
        <v>6000</v>
      </c>
      <c r="O101" s="144"/>
    </row>
    <row r="102" spans="1:15" ht="15.95" customHeight="1" x14ac:dyDescent="0.15">
      <c r="A102" s="26" t="s">
        <v>130</v>
      </c>
      <c r="B102" s="86" t="s">
        <v>72</v>
      </c>
      <c r="C102" s="211" t="s">
        <v>69</v>
      </c>
      <c r="D102" s="245"/>
      <c r="E102" s="245"/>
      <c r="F102" s="245"/>
      <c r="G102" s="196"/>
      <c r="H102" s="86" t="s">
        <v>112</v>
      </c>
      <c r="I102" s="86" t="s">
        <v>113</v>
      </c>
      <c r="J102" s="211" t="s">
        <v>52</v>
      </c>
      <c r="K102" s="196"/>
      <c r="L102" s="87" t="s">
        <v>133</v>
      </c>
      <c r="M102" s="123" t="s">
        <v>87</v>
      </c>
      <c r="N102" s="86" t="s">
        <v>16</v>
      </c>
      <c r="O102" s="124" t="s">
        <v>0</v>
      </c>
    </row>
    <row r="103" spans="1:15" ht="15.95" customHeight="1" x14ac:dyDescent="0.15">
      <c r="A103" s="61" t="s">
        <v>59</v>
      </c>
      <c r="B103" s="62" t="s">
        <v>60</v>
      </c>
      <c r="C103" s="62"/>
      <c r="D103" s="62"/>
      <c r="E103" s="62"/>
      <c r="F103" s="62"/>
      <c r="G103" s="62"/>
      <c r="H103" s="62"/>
      <c r="I103" s="62"/>
      <c r="J103" s="19"/>
      <c r="K103" s="19"/>
      <c r="L103" s="19"/>
      <c r="M103" s="113"/>
      <c r="N103" s="62"/>
      <c r="O103" s="114"/>
    </row>
    <row r="104" spans="1:15" ht="15" customHeight="1" x14ac:dyDescent="0.15">
      <c r="A104" s="89" t="s">
        <v>61</v>
      </c>
      <c r="B104" s="41" t="s">
        <v>114</v>
      </c>
      <c r="C104" s="246" t="s">
        <v>177</v>
      </c>
      <c r="D104" s="246"/>
      <c r="E104" s="246"/>
      <c r="F104" s="246"/>
      <c r="G104" s="246"/>
      <c r="H104" s="73" t="s">
        <v>140</v>
      </c>
      <c r="I104" s="73" t="s">
        <v>141</v>
      </c>
      <c r="J104" s="247">
        <v>2</v>
      </c>
      <c r="K104" s="247"/>
      <c r="L104" s="97" t="s">
        <v>71</v>
      </c>
      <c r="M104" s="133">
        <v>1150</v>
      </c>
      <c r="N104" s="55">
        <f>J104*M104</f>
        <v>2300</v>
      </c>
      <c r="O104" s="134"/>
    </row>
    <row r="105" spans="1:15" ht="15" customHeight="1" x14ac:dyDescent="0.15">
      <c r="A105" s="90" t="s">
        <v>116</v>
      </c>
      <c r="B105" s="34" t="s">
        <v>117</v>
      </c>
      <c r="C105" s="240" t="s">
        <v>115</v>
      </c>
      <c r="D105" s="240"/>
      <c r="E105" s="240"/>
      <c r="F105" s="240"/>
      <c r="G105" s="240"/>
      <c r="H105" s="64"/>
      <c r="I105" s="64"/>
      <c r="J105" s="241"/>
      <c r="K105" s="241"/>
      <c r="L105" s="101" t="s">
        <v>71</v>
      </c>
      <c r="M105" s="102">
        <v>0</v>
      </c>
      <c r="N105" s="56">
        <f t="shared" ref="N105:N107" si="11">J105*M105</f>
        <v>0</v>
      </c>
      <c r="O105" s="105"/>
    </row>
    <row r="106" spans="1:15" ht="15" customHeight="1" x14ac:dyDescent="0.15">
      <c r="A106" s="90" t="s">
        <v>118</v>
      </c>
      <c r="B106" s="34" t="s">
        <v>119</v>
      </c>
      <c r="C106" s="240" t="s">
        <v>115</v>
      </c>
      <c r="D106" s="240"/>
      <c r="E106" s="240"/>
      <c r="F106" s="240"/>
      <c r="G106" s="240"/>
      <c r="H106" s="64"/>
      <c r="I106" s="64"/>
      <c r="J106" s="241"/>
      <c r="K106" s="241"/>
      <c r="L106" s="101" t="s">
        <v>71</v>
      </c>
      <c r="M106" s="102"/>
      <c r="N106" s="56">
        <f t="shared" si="11"/>
        <v>0</v>
      </c>
      <c r="O106" s="105"/>
    </row>
    <row r="107" spans="1:15" ht="15" customHeight="1" x14ac:dyDescent="0.15">
      <c r="A107" s="90" t="s">
        <v>120</v>
      </c>
      <c r="B107" s="34" t="s">
        <v>121</v>
      </c>
      <c r="C107" s="240" t="s">
        <v>115</v>
      </c>
      <c r="D107" s="240"/>
      <c r="E107" s="240"/>
      <c r="F107" s="240"/>
      <c r="G107" s="240"/>
      <c r="H107" s="64"/>
      <c r="I107" s="64"/>
      <c r="J107" s="241"/>
      <c r="K107" s="241"/>
      <c r="L107" s="101" t="s">
        <v>71</v>
      </c>
      <c r="M107" s="102"/>
      <c r="N107" s="56">
        <f t="shared" si="11"/>
        <v>0</v>
      </c>
      <c r="O107" s="105"/>
    </row>
    <row r="108" spans="1:15" ht="15" customHeight="1" x14ac:dyDescent="0.15">
      <c r="A108" s="94"/>
      <c r="B108" s="42" t="s">
        <v>56</v>
      </c>
      <c r="C108" s="252" t="s">
        <v>122</v>
      </c>
      <c r="D108" s="252"/>
      <c r="E108" s="252"/>
      <c r="F108" s="252"/>
      <c r="G108" s="252"/>
      <c r="H108" s="252"/>
      <c r="I108" s="252"/>
      <c r="J108" s="252"/>
      <c r="K108" s="252"/>
      <c r="L108" s="252"/>
      <c r="M108" s="146">
        <v>0.03</v>
      </c>
      <c r="N108" s="66">
        <f>N104*M108</f>
        <v>69</v>
      </c>
      <c r="O108" s="120"/>
    </row>
    <row r="109" spans="1:15" ht="15" customHeight="1" thickBot="1" x14ac:dyDescent="0.2">
      <c r="A109" s="83" t="s">
        <v>93</v>
      </c>
      <c r="B109" s="84"/>
      <c r="C109" s="84"/>
      <c r="D109" s="84"/>
      <c r="E109" s="84"/>
      <c r="F109" s="84"/>
      <c r="G109" s="84"/>
      <c r="H109" s="84"/>
      <c r="I109" s="84"/>
      <c r="J109" s="39"/>
      <c r="K109" s="39"/>
      <c r="L109" s="39"/>
      <c r="M109" s="143"/>
      <c r="N109" s="85">
        <f>N108+N104</f>
        <v>2369</v>
      </c>
      <c r="O109" s="144"/>
    </row>
    <row r="110" spans="1:15" ht="15" customHeight="1" x14ac:dyDescent="0.15">
      <c r="A110" s="26" t="s">
        <v>130</v>
      </c>
      <c r="B110" s="86" t="s">
        <v>72</v>
      </c>
      <c r="C110" s="196" t="s">
        <v>69</v>
      </c>
      <c r="D110" s="180"/>
      <c r="E110" s="180"/>
      <c r="F110" s="180"/>
      <c r="G110" s="180"/>
      <c r="H110" s="180"/>
      <c r="I110" s="180"/>
      <c r="J110" s="211" t="s">
        <v>70</v>
      </c>
      <c r="K110" s="196"/>
      <c r="L110" s="87" t="s">
        <v>133</v>
      </c>
      <c r="M110" s="123" t="s">
        <v>87</v>
      </c>
      <c r="N110" s="86" t="s">
        <v>16</v>
      </c>
      <c r="O110" s="124" t="s">
        <v>0</v>
      </c>
    </row>
    <row r="111" spans="1:15" ht="15" customHeight="1" x14ac:dyDescent="0.15">
      <c r="A111" s="37" t="s">
        <v>62</v>
      </c>
      <c r="B111" s="62" t="s">
        <v>63</v>
      </c>
      <c r="C111" s="62"/>
      <c r="D111" s="62"/>
      <c r="E111" s="62"/>
      <c r="F111" s="62"/>
      <c r="G111" s="62"/>
      <c r="H111" s="62"/>
      <c r="I111" s="62"/>
      <c r="J111" s="19"/>
      <c r="K111" s="19"/>
      <c r="L111" s="19"/>
      <c r="M111" s="113"/>
      <c r="N111" s="62"/>
      <c r="O111" s="114"/>
    </row>
    <row r="112" spans="1:15" ht="15" customHeight="1" x14ac:dyDescent="0.15">
      <c r="A112" s="2" t="s">
        <v>64</v>
      </c>
      <c r="B112" s="38" t="s">
        <v>63</v>
      </c>
      <c r="C112" s="235"/>
      <c r="D112" s="236"/>
      <c r="E112" s="236"/>
      <c r="F112" s="236"/>
      <c r="G112" s="236"/>
      <c r="H112" s="236"/>
      <c r="I112" s="237"/>
      <c r="J112" s="238">
        <f>N109+N101+N97+N93</f>
        <v>157864.76</v>
      </c>
      <c r="K112" s="239"/>
      <c r="L112" s="140"/>
      <c r="M112" s="141">
        <v>0.06</v>
      </c>
      <c r="N112" s="82">
        <f>J112*M112</f>
        <v>9471.8855999999996</v>
      </c>
      <c r="O112" s="142"/>
    </row>
    <row r="113" spans="1:15" ht="15" customHeight="1" x14ac:dyDescent="0.15">
      <c r="A113" s="79" t="s">
        <v>93</v>
      </c>
      <c r="B113" s="80"/>
      <c r="C113" s="80"/>
      <c r="D113" s="80"/>
      <c r="E113" s="80"/>
      <c r="F113" s="80"/>
      <c r="G113" s="80"/>
      <c r="H113" s="80"/>
      <c r="I113" s="80"/>
      <c r="J113" s="36"/>
      <c r="K113" s="36"/>
      <c r="L113" s="36"/>
      <c r="M113" s="138"/>
      <c r="N113" s="81">
        <f>SUM(N112,J112)</f>
        <v>167336.64560000002</v>
      </c>
      <c r="O113" s="139"/>
    </row>
    <row r="114" spans="1:15" ht="15" customHeight="1" thickBot="1" x14ac:dyDescent="0.2">
      <c r="A114" s="58"/>
      <c r="B114" s="59" t="s">
        <v>127</v>
      </c>
      <c r="C114" s="59"/>
      <c r="D114" s="59"/>
      <c r="E114" s="59"/>
      <c r="F114" s="59"/>
      <c r="G114" s="59"/>
      <c r="H114" s="59"/>
      <c r="I114" s="59"/>
      <c r="J114" s="17"/>
      <c r="K114" s="17"/>
      <c r="L114" s="17"/>
      <c r="M114" s="147"/>
      <c r="N114" s="148"/>
      <c r="O114" s="149"/>
    </row>
    <row r="115" spans="1:15" ht="15" customHeight="1" x14ac:dyDescent="0.15"/>
    <row r="116" spans="1:15" ht="15" customHeight="1" x14ac:dyDescent="0.15"/>
    <row r="117" spans="1:15" ht="15" customHeight="1" x14ac:dyDescent="0.15"/>
    <row r="118" spans="1:15" ht="15" customHeight="1" x14ac:dyDescent="0.15"/>
    <row r="119" spans="1:15" ht="15" customHeight="1" x14ac:dyDescent="0.15"/>
    <row r="120" spans="1:15" ht="15" customHeight="1" x14ac:dyDescent="0.15"/>
    <row r="121" spans="1:15" ht="15" customHeight="1" x14ac:dyDescent="0.15"/>
    <row r="122" spans="1:15" ht="15" customHeight="1" x14ac:dyDescent="0.15"/>
    <row r="123" spans="1:15" ht="15" customHeight="1" x14ac:dyDescent="0.15"/>
    <row r="124" spans="1:15" ht="15" customHeight="1" x14ac:dyDescent="0.15"/>
    <row r="125" spans="1:15" ht="15" customHeight="1" x14ac:dyDescent="0.15"/>
    <row r="126" spans="1:15" ht="15" customHeight="1" x14ac:dyDescent="0.15"/>
    <row r="127" spans="1:15" ht="15" customHeight="1" x14ac:dyDescent="0.15"/>
    <row r="128" spans="1:15" ht="15" customHeight="1" x14ac:dyDescent="0.15"/>
    <row r="129" spans="1:5" ht="15" customHeight="1" x14ac:dyDescent="0.15"/>
    <row r="130" spans="1:5" ht="15" customHeight="1" x14ac:dyDescent="0.15"/>
    <row r="131" spans="1:5" ht="15" customHeight="1" x14ac:dyDescent="0.15"/>
    <row r="132" spans="1:5" ht="15" customHeight="1" x14ac:dyDescent="0.15"/>
    <row r="133" spans="1:5" ht="15" customHeight="1" x14ac:dyDescent="0.15"/>
    <row r="134" spans="1:5" ht="15" customHeight="1" x14ac:dyDescent="0.15"/>
    <row r="135" spans="1:5" ht="15" customHeight="1" x14ac:dyDescent="0.15"/>
    <row r="136" spans="1:5" ht="15" customHeight="1" x14ac:dyDescent="0.15"/>
    <row r="137" spans="1:5" ht="15" customHeight="1" x14ac:dyDescent="0.15"/>
    <row r="138" spans="1:5" ht="15" customHeight="1" x14ac:dyDescent="0.15">
      <c r="A138" s="150"/>
      <c r="B138" s="150"/>
      <c r="C138" s="150"/>
      <c r="D138" s="151"/>
      <c r="E138" s="152"/>
    </row>
    <row r="139" spans="1:5" ht="15" customHeight="1" x14ac:dyDescent="0.15">
      <c r="A139" s="150" t="s">
        <v>138</v>
      </c>
      <c r="B139" s="150" t="s">
        <v>139</v>
      </c>
      <c r="C139" s="150" t="s">
        <v>140</v>
      </c>
      <c r="D139" s="151" t="s">
        <v>141</v>
      </c>
      <c r="E139" s="152" t="s">
        <v>142</v>
      </c>
    </row>
    <row r="140" spans="1:5" ht="15" customHeight="1" x14ac:dyDescent="0.15">
      <c r="A140" s="150" t="s">
        <v>92</v>
      </c>
      <c r="B140" s="150" t="s">
        <v>143</v>
      </c>
      <c r="C140" s="150" t="s">
        <v>144</v>
      </c>
      <c r="D140" s="151" t="s">
        <v>145</v>
      </c>
      <c r="E140" s="152" t="s">
        <v>146</v>
      </c>
    </row>
    <row r="141" spans="1:5" ht="15" customHeight="1" x14ac:dyDescent="0.15">
      <c r="A141" s="150"/>
      <c r="B141" s="150" t="s">
        <v>147</v>
      </c>
      <c r="C141" s="150" t="s">
        <v>148</v>
      </c>
      <c r="D141" s="151"/>
      <c r="E141" s="152" t="s">
        <v>149</v>
      </c>
    </row>
    <row r="142" spans="1:5" ht="15" customHeight="1" x14ac:dyDescent="0.15">
      <c r="A142" s="150">
        <v>1</v>
      </c>
      <c r="B142" s="150"/>
    </row>
    <row r="143" spans="1:5" ht="15" customHeight="1" x14ac:dyDescent="0.15">
      <c r="A143" s="150">
        <f>A142+1</f>
        <v>2</v>
      </c>
      <c r="B143" s="150"/>
    </row>
    <row r="144" spans="1:5" ht="15" customHeight="1" x14ac:dyDescent="0.15">
      <c r="A144" s="150">
        <f t="shared" ref="A144:A172" si="12">A143+1</f>
        <v>3</v>
      </c>
      <c r="B144" s="150"/>
    </row>
    <row r="145" spans="1:2" ht="15" customHeight="1" x14ac:dyDescent="0.15">
      <c r="A145" s="150">
        <f t="shared" si="12"/>
        <v>4</v>
      </c>
      <c r="B145" s="150"/>
    </row>
    <row r="146" spans="1:2" ht="15" customHeight="1" x14ac:dyDescent="0.15">
      <c r="A146" s="150">
        <f t="shared" si="12"/>
        <v>5</v>
      </c>
      <c r="B146" s="150"/>
    </row>
    <row r="147" spans="1:2" ht="15" customHeight="1" x14ac:dyDescent="0.15">
      <c r="A147" s="150">
        <f t="shared" si="12"/>
        <v>6</v>
      </c>
      <c r="B147" s="150"/>
    </row>
    <row r="148" spans="1:2" ht="15" customHeight="1" x14ac:dyDescent="0.15">
      <c r="A148" s="150">
        <f t="shared" si="12"/>
        <v>7</v>
      </c>
      <c r="B148" s="150"/>
    </row>
    <row r="149" spans="1:2" ht="15" customHeight="1" x14ac:dyDescent="0.15">
      <c r="A149" s="150">
        <f t="shared" si="12"/>
        <v>8</v>
      </c>
      <c r="B149" s="150"/>
    </row>
    <row r="150" spans="1:2" ht="15" customHeight="1" x14ac:dyDescent="0.15">
      <c r="A150" s="150">
        <f t="shared" si="12"/>
        <v>9</v>
      </c>
      <c r="B150" s="150"/>
    </row>
    <row r="151" spans="1:2" ht="15" customHeight="1" x14ac:dyDescent="0.15">
      <c r="A151" s="150">
        <f t="shared" si="12"/>
        <v>10</v>
      </c>
      <c r="B151" s="150"/>
    </row>
    <row r="152" spans="1:2" ht="15" customHeight="1" x14ac:dyDescent="0.15">
      <c r="A152" s="150">
        <f t="shared" si="12"/>
        <v>11</v>
      </c>
      <c r="B152" s="150"/>
    </row>
    <row r="153" spans="1:2" ht="15" customHeight="1" x14ac:dyDescent="0.15">
      <c r="A153" s="150">
        <f t="shared" si="12"/>
        <v>12</v>
      </c>
      <c r="B153" s="150"/>
    </row>
    <row r="154" spans="1:2" ht="15" customHeight="1" x14ac:dyDescent="0.15">
      <c r="A154" s="150">
        <f t="shared" si="12"/>
        <v>13</v>
      </c>
      <c r="B154" s="150"/>
    </row>
    <row r="155" spans="1:2" ht="15" customHeight="1" x14ac:dyDescent="0.15">
      <c r="A155" s="150">
        <f t="shared" si="12"/>
        <v>14</v>
      </c>
      <c r="B155" s="150"/>
    </row>
    <row r="156" spans="1:2" ht="15" customHeight="1" x14ac:dyDescent="0.15">
      <c r="A156" s="150">
        <f t="shared" si="12"/>
        <v>15</v>
      </c>
      <c r="B156" s="150"/>
    </row>
    <row r="157" spans="1:2" ht="15" customHeight="1" x14ac:dyDescent="0.15">
      <c r="A157" s="150">
        <f t="shared" si="12"/>
        <v>16</v>
      </c>
      <c r="B157" s="150"/>
    </row>
    <row r="158" spans="1:2" ht="15" customHeight="1" x14ac:dyDescent="0.15">
      <c r="A158" s="150">
        <f t="shared" si="12"/>
        <v>17</v>
      </c>
      <c r="B158" s="150"/>
    </row>
    <row r="159" spans="1:2" ht="15" customHeight="1" x14ac:dyDescent="0.15">
      <c r="A159" s="150">
        <f t="shared" si="12"/>
        <v>18</v>
      </c>
      <c r="B159" s="150"/>
    </row>
    <row r="160" spans="1:2" ht="15" customHeight="1" x14ac:dyDescent="0.15">
      <c r="A160" s="150">
        <f t="shared" si="12"/>
        <v>19</v>
      </c>
      <c r="B160" s="150"/>
    </row>
    <row r="161" spans="1:2" ht="15" customHeight="1" x14ac:dyDescent="0.15">
      <c r="A161" s="150">
        <f t="shared" si="12"/>
        <v>20</v>
      </c>
      <c r="B161" s="150"/>
    </row>
    <row r="162" spans="1:2" ht="15" customHeight="1" x14ac:dyDescent="0.15">
      <c r="A162" s="150">
        <f t="shared" si="12"/>
        <v>21</v>
      </c>
      <c r="B162" s="150"/>
    </row>
    <row r="163" spans="1:2" ht="15" customHeight="1" x14ac:dyDescent="0.15">
      <c r="A163" s="150">
        <f t="shared" si="12"/>
        <v>22</v>
      </c>
      <c r="B163" s="150"/>
    </row>
    <row r="164" spans="1:2" ht="15" customHeight="1" x14ac:dyDescent="0.15">
      <c r="A164" s="150">
        <f t="shared" si="12"/>
        <v>23</v>
      </c>
      <c r="B164" s="150"/>
    </row>
    <row r="165" spans="1:2" ht="15" customHeight="1" x14ac:dyDescent="0.15">
      <c r="A165" s="150">
        <f t="shared" si="12"/>
        <v>24</v>
      </c>
      <c r="B165" s="150"/>
    </row>
    <row r="166" spans="1:2" ht="15" customHeight="1" x14ac:dyDescent="0.15">
      <c r="A166" s="150">
        <f t="shared" si="12"/>
        <v>25</v>
      </c>
      <c r="B166" s="150"/>
    </row>
    <row r="167" spans="1:2" ht="15" customHeight="1" x14ac:dyDescent="0.15">
      <c r="A167" s="150">
        <f t="shared" si="12"/>
        <v>26</v>
      </c>
      <c r="B167" s="150"/>
    </row>
    <row r="168" spans="1:2" ht="15" customHeight="1" x14ac:dyDescent="0.15">
      <c r="A168" s="150">
        <f t="shared" si="12"/>
        <v>27</v>
      </c>
      <c r="B168" s="150"/>
    </row>
    <row r="169" spans="1:2" ht="15" customHeight="1" x14ac:dyDescent="0.15">
      <c r="A169" s="150">
        <f t="shared" si="12"/>
        <v>28</v>
      </c>
      <c r="B169" s="150"/>
    </row>
    <row r="170" spans="1:2" ht="15" customHeight="1" x14ac:dyDescent="0.15">
      <c r="A170" s="150">
        <f t="shared" si="12"/>
        <v>29</v>
      </c>
      <c r="B170" s="150"/>
    </row>
    <row r="171" spans="1:2" ht="15" customHeight="1" x14ac:dyDescent="0.15">
      <c r="A171" s="150">
        <f t="shared" si="12"/>
        <v>30</v>
      </c>
      <c r="B171" s="150"/>
    </row>
    <row r="172" spans="1:2" ht="15" customHeight="1" x14ac:dyDescent="0.15">
      <c r="A172" s="150">
        <f t="shared" si="12"/>
        <v>31</v>
      </c>
      <c r="B172" s="150"/>
    </row>
    <row r="173" spans="1:2" ht="15" customHeight="1" x14ac:dyDescent="0.15"/>
    <row r="174" spans="1:2" ht="15" customHeight="1" x14ac:dyDescent="0.15"/>
    <row r="175" spans="1:2" ht="15" customHeight="1" x14ac:dyDescent="0.15"/>
    <row r="176" spans="1:2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</sheetData>
  <dataConsolidate/>
  <mergeCells count="128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108:L108"/>
    <mergeCell ref="C110:I110"/>
    <mergeCell ref="J110:K110"/>
    <mergeCell ref="C89:I89"/>
    <mergeCell ref="C90:I90"/>
    <mergeCell ref="C91:I91"/>
    <mergeCell ref="C94:I94"/>
    <mergeCell ref="J94:K94"/>
    <mergeCell ref="C96:I96"/>
    <mergeCell ref="J96:K96"/>
    <mergeCell ref="C83:I83"/>
    <mergeCell ref="J83:K83"/>
    <mergeCell ref="C84:I84"/>
    <mergeCell ref="J84:K84"/>
    <mergeCell ref="C86:I86"/>
    <mergeCell ref="C88:I88"/>
    <mergeCell ref="C80:I80"/>
    <mergeCell ref="J80:K80"/>
    <mergeCell ref="C112:I112"/>
    <mergeCell ref="J112:K112"/>
    <mergeCell ref="C105:G105"/>
    <mergeCell ref="J105:K105"/>
    <mergeCell ref="C106:G106"/>
    <mergeCell ref="J106:K106"/>
    <mergeCell ref="C107:G107"/>
    <mergeCell ref="J107:K107"/>
    <mergeCell ref="C98:I98"/>
    <mergeCell ref="C100:I100"/>
    <mergeCell ref="C102:G102"/>
    <mergeCell ref="J102:K102"/>
    <mergeCell ref="C104:G104"/>
    <mergeCell ref="J104:K104"/>
    <mergeCell ref="C81:I81"/>
    <mergeCell ref="J81:K81"/>
    <mergeCell ref="C82:I82"/>
    <mergeCell ref="J82:K82"/>
    <mergeCell ref="C77:I77"/>
    <mergeCell ref="J77:K77"/>
    <mergeCell ref="C78:I78"/>
    <mergeCell ref="J78:K78"/>
    <mergeCell ref="C79:I79"/>
    <mergeCell ref="J79:K79"/>
    <mergeCell ref="J72:K72"/>
    <mergeCell ref="C74:I74"/>
    <mergeCell ref="J74:K74"/>
    <mergeCell ref="C75:I75"/>
    <mergeCell ref="J75:K75"/>
    <mergeCell ref="C76:I76"/>
    <mergeCell ref="J76:K76"/>
    <mergeCell ref="A68:A70"/>
    <mergeCell ref="B68:B70"/>
    <mergeCell ref="C68:G68"/>
    <mergeCell ref="C69:G69"/>
    <mergeCell ref="C70:G70"/>
    <mergeCell ref="C72:I72"/>
    <mergeCell ref="A63:A67"/>
    <mergeCell ref="B63:B67"/>
    <mergeCell ref="C63:I63"/>
    <mergeCell ref="C64:I64"/>
    <mergeCell ref="C65:I65"/>
    <mergeCell ref="C66:I66"/>
    <mergeCell ref="C67:I67"/>
    <mergeCell ref="A58:A62"/>
    <mergeCell ref="C58:I58"/>
    <mergeCell ref="C59:I59"/>
    <mergeCell ref="C60:I60"/>
    <mergeCell ref="C61:I61"/>
    <mergeCell ref="C62:I62"/>
    <mergeCell ref="C43:I43"/>
    <mergeCell ref="C51:I51"/>
    <mergeCell ref="A53:A57"/>
    <mergeCell ref="C53:I53"/>
    <mergeCell ref="C54:I54"/>
    <mergeCell ref="C55:I55"/>
    <mergeCell ref="C56:I56"/>
    <mergeCell ref="C57:I57"/>
    <mergeCell ref="C31:I31"/>
    <mergeCell ref="C32:I32"/>
    <mergeCell ref="C33:I33"/>
    <mergeCell ref="C34:I34"/>
    <mergeCell ref="C35:I35"/>
    <mergeCell ref="B54:B60"/>
    <mergeCell ref="C36:I36"/>
    <mergeCell ref="C37:I37"/>
    <mergeCell ref="C38:I38"/>
    <mergeCell ref="C39:I39"/>
    <mergeCell ref="C40:I40"/>
    <mergeCell ref="C41:I41"/>
    <mergeCell ref="A7:L7"/>
    <mergeCell ref="M7:O7"/>
    <mergeCell ref="C8:I8"/>
    <mergeCell ref="C22:I22"/>
    <mergeCell ref="C23:I23"/>
    <mergeCell ref="C18:I18"/>
    <mergeCell ref="C12:I12"/>
    <mergeCell ref="C13:I13"/>
    <mergeCell ref="C14:I14"/>
    <mergeCell ref="C15:I15"/>
    <mergeCell ref="C16:I16"/>
    <mergeCell ref="C17:I17"/>
    <mergeCell ref="A10:A11"/>
    <mergeCell ref="A12:A41"/>
    <mergeCell ref="C30:I30"/>
    <mergeCell ref="C19:I19"/>
    <mergeCell ref="C20:I20"/>
    <mergeCell ref="C21:I21"/>
    <mergeCell ref="C25:I25"/>
    <mergeCell ref="C26:I26"/>
    <mergeCell ref="C27:I27"/>
    <mergeCell ref="C28:I28"/>
    <mergeCell ref="C29:I29"/>
    <mergeCell ref="C24:I24"/>
  </mergeCells>
  <phoneticPr fontId="23" type="noConversion"/>
  <dataValidations count="7">
    <dataValidation type="list" allowBlank="1" showInputMessage="1" showErrorMessage="1" sqref="C45:C49" xr:uid="{00000000-0002-0000-0000-000000000000}">
      <formula1>$E$138:$E$141</formula1>
    </dataValidation>
    <dataValidation type="list" allowBlank="1" showInputMessage="1" showErrorMessage="1" sqref="I104:I107" xr:uid="{00000000-0002-0000-0000-000001000000}">
      <formula1>$D$138:$D$140</formula1>
    </dataValidation>
    <dataValidation type="list" allowBlank="1" showInputMessage="1" showErrorMessage="1" sqref="H104:H107" xr:uid="{00000000-0002-0000-0000-000002000000}">
      <formula1>$C$138:$C$141</formula1>
    </dataValidation>
    <dataValidation type="list" allowBlank="1" showInputMessage="1" showErrorMessage="1" sqref="D45:D49 D10:D11" xr:uid="{00000000-0002-0000-0000-000003000000}">
      <formula1>$A$141:$A$153</formula1>
    </dataValidation>
    <dataValidation type="list" allowBlank="1" showInputMessage="1" showErrorMessage="1" sqref="F45:F49 F10:F11" xr:uid="{00000000-0002-0000-0000-000004000000}">
      <formula1>$A$141:$A$172</formula1>
    </dataValidation>
    <dataValidation type="list" allowBlank="1" showInputMessage="1" showErrorMessage="1" sqref="H45:H49" xr:uid="{00000000-0002-0000-0000-000005000000}">
      <formula1>$A$139:$A$140</formula1>
    </dataValidation>
    <dataValidation type="list" allowBlank="1" showInputMessage="1" showErrorMessage="1" sqref="H68:H70" xr:uid="{00000000-0002-0000-0000-000006000000}">
      <formula1>$B$139:$B$141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<ct:contentTypeSchema ct:_="" ma:_="" ma:contentTypeName="文档" ma:contentTypeID="0x010100F56F1F9B10126645A938A2C172AAEF0A" ma:contentTypeVersion="" ma:contentTypeDescription="新建文档。" ma:contentTypeScope="" ma:versionID="00f47992df8d857353dac75c08b64fe1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01ea3dbb3c10799ba2c9927a263a4dbe" ns2:_="" ns3:_="" xmlns:xsd="http://www.w3.org/2001/XMLSchema" xmlns:xs="http://www.w3.org/2001/XMLSchema" xmlns:p="http://schemas.microsoft.com/office/2006/metadata/properties" xmlns:ns2="82b4c3d6-c2e3-4d21-8ede-9f5db688bb4f" xmlns:ns3="$ListId:Shared Documents;">
<xsd:import namespace="82b4c3d6-c2e3-4d21-8ede-9f5db688bb4f"/>
<xsd:import namespace="$ListId:Shared Documents;"/>
<xsd:element name="properties">
<xsd:complexType>
<xsd:sequence>
<xsd:element name="documentManagement">
<xsd:complexType>
<xsd:all>
<xsd:element ref="ns2:TaxCatchAll" minOccurs="0"/>
<xsd:element ref="ns3:_x6587__x6863__x7c7b__x522b_" minOccurs="0"/>
</xsd:all>
</xsd:complexType>
</xsd:element>
</xsd:sequence>
</xsd:complexType>
</xsd:element>
</xsd:schema>
<xsd:schema targetNamespace="82b4c3d6-c2e3-4d21-8ede-9f5db688bb4f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TaxCatchAll" ma:index="8" nillable="true" ma:displayName="“分类捕捉所有”列" ma:description="" ma:hidden="true" ma:list="{B4FEC24D-24D0-4F77-BE33-1C74C9721437}" ma:internalName="TaxCatchAll" ma:showField="CatchAllData" ma:web="{c6456ee4-e5e5-47ab-8f25-719d7e9bc3e6}">
<xsd:complexType>
<xsd:complexContent>
<xsd:extension base="dms:MultiChoiceLookup">
<xsd:sequence>
<xsd:element name="Value" type="dms:Lookup" maxOccurs="unbounded" minOccurs="0" nillable="true"/>
</xsd:sequence>
</xsd:extension>
</xsd:complexContent>
</xsd:complex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_x6587__x6863__x7c7b__x522b_" ma:index="9" nillable="true" ma:displayName="文档类别" ma:internalName="_x6587__x6863__x7c7b__x522b_">
<xsd:simpleType>
<xsd:restriction base="dms:Text">
<xsd:maxLength value="255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0" ma:displayName="内容类型"/>
<xsd:element ref="dc:title" minOccurs="0" maxOccurs="1" ma:index="4" ma:displayName="标题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3.xml><?xml version="1.0" encoding="utf-8"?><p:properties xmlns:p="http://schemas.microsoft.com/office/2006/metadata/properties" xmlns:xsi="http://www.w3.org/2001/XMLSchema-instance" xmlns:pc="http://schemas.microsoft.com/office/infopath/2007/PartnerControls"><documentManagement><TaxCatchAll xmlns="82b4c3d6-c2e3-4d21-8ede-9f5db688bb4f"/><_x6587__x6863__x7c7b__x522b_ xmlns="$ListId:Shared Documents;" xsi:nil="true"/></documentManagement></p:properties>
</file>

<file path=customXml/itemProps1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AFB024-8293-4ECD-908E-2C6C2EC1A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4c3d6-c2e3-4d21-8ede-9f5db688bb4f"/>
    <ds:schemaRef ds:uri="$ListId:Shared Document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$ListId:Shared Documents;"/>
    <ds:schemaRef ds:uri="http://schemas.microsoft.com/office/2006/documentManagement/types"/>
    <ds:schemaRef ds:uri="82b4c3d6-c2e3-4d21-8ede-9f5db688bb4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2019-02-19T08:58:32Z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</Properties>
</file>