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 activeTab="1"/>
  </bookViews>
  <sheets>
    <sheet name="Summary" sheetId="4" r:id="rId1"/>
    <sheet name="Detail" sheetId="12" r:id="rId2"/>
    <sheet name="现场人员分工" sheetId="13" r:id="rId3"/>
  </sheets>
  <definedNames>
    <definedName name="_xlnm.Print_Area" localSheetId="0">Summary!$A$1:$B$41</definedName>
  </definedNames>
  <calcPr calcId="144525" concurrentCalc="0"/>
</workbook>
</file>

<file path=xl/sharedStrings.xml><?xml version="1.0" encoding="utf-8"?>
<sst xmlns="http://schemas.openxmlformats.org/spreadsheetml/2006/main" count="410" uniqueCount="283">
  <si>
    <t>Basic information and cost overview</t>
  </si>
  <si>
    <t>Project</t>
  </si>
  <si>
    <t>2022年南区销售技能大赛&amp;新媒体大赛决赛</t>
  </si>
  <si>
    <t>Company</t>
  </si>
  <si>
    <t>康辉集团北京国际会议展览有限公司</t>
  </si>
  <si>
    <t>Quotation Date</t>
  </si>
  <si>
    <t>2020.09.07</t>
  </si>
  <si>
    <t>Quotation Version</t>
  </si>
  <si>
    <t>3rd</t>
  </si>
  <si>
    <t>Contact</t>
  </si>
  <si>
    <t>Name</t>
  </si>
  <si>
    <t>马可</t>
  </si>
  <si>
    <t>Surname</t>
  </si>
  <si>
    <t>马</t>
  </si>
  <si>
    <t>Position</t>
  </si>
  <si>
    <t>总监</t>
  </si>
  <si>
    <t>Mobile</t>
  </si>
  <si>
    <t>Fixed line</t>
  </si>
  <si>
    <t>无</t>
  </si>
  <si>
    <t>Email</t>
  </si>
  <si>
    <t>make@cct.cn</t>
  </si>
  <si>
    <t xml:space="preserve">Conference </t>
  </si>
  <si>
    <t>决赛</t>
  </si>
  <si>
    <t>Total Net</t>
  </si>
  <si>
    <t>BBA Net（70%）</t>
  </si>
  <si>
    <t>NSC Net（30%）</t>
  </si>
  <si>
    <t>VAT (6%) **</t>
  </si>
  <si>
    <t>Gross Total</t>
  </si>
  <si>
    <t>BBA Gross（70%）</t>
  </si>
  <si>
    <t>NSC Gross（30%）</t>
  </si>
  <si>
    <t>* Please state surcharges (i.e. Business Tax) clearly and indicate which modules are affected.</t>
  </si>
  <si>
    <t>** Please note that 3rd party invoices are paid net by BMW since VAT is claimed back by your company.</t>
  </si>
  <si>
    <t>结算金额（NET）</t>
  </si>
  <si>
    <t>原PO金额（NET）</t>
  </si>
  <si>
    <t>Total</t>
  </si>
  <si>
    <t>No.</t>
  </si>
  <si>
    <t>Item</t>
  </si>
  <si>
    <t>Unit</t>
  </si>
  <si>
    <t xml:space="preserve">Number of time </t>
  </si>
  <si>
    <t>Quantity/Time</t>
  </si>
  <si>
    <t>Days</t>
  </si>
  <si>
    <t>Unit price</t>
  </si>
  <si>
    <t>Sum</t>
  </si>
  <si>
    <t>Detailed Work load/ Comments / Deliverables</t>
  </si>
  <si>
    <t xml:space="preserve">Agency Fees </t>
  </si>
  <si>
    <t>Agency Fees (Preparation)</t>
  </si>
  <si>
    <t>I A 1</t>
  </si>
  <si>
    <t>Account Director</t>
  </si>
  <si>
    <t>pax/day</t>
  </si>
  <si>
    <r>
      <rPr>
        <sz val="14"/>
        <rFont val="宋体"/>
        <charset val="134"/>
      </rPr>
      <t>有主</t>
    </r>
    <r>
      <rPr>
        <sz val="14"/>
        <rFont val="Times New Roman"/>
        <charset val="134"/>
      </rPr>
      <t>KV</t>
    </r>
    <r>
      <rPr>
        <sz val="14"/>
        <rFont val="宋体"/>
        <charset val="134"/>
      </rPr>
      <t>的设计</t>
    </r>
    <r>
      <rPr>
        <sz val="14"/>
        <rFont val="Times New Roman"/>
        <charset val="134"/>
      </rPr>
      <t>&amp;</t>
    </r>
    <r>
      <rPr>
        <sz val="14"/>
        <rFont val="宋体"/>
        <charset val="134"/>
      </rPr>
      <t>流程简单，沟通准备时间短</t>
    </r>
  </si>
  <si>
    <t>I A 2</t>
  </si>
  <si>
    <t>Creative Director</t>
  </si>
  <si>
    <t>I A</t>
  </si>
  <si>
    <t>Sub-Total Agency Fees (Preparation)</t>
  </si>
  <si>
    <t>Agency Fees (On site)</t>
  </si>
  <si>
    <t>I B 1</t>
  </si>
  <si>
    <t>Account Manager</t>
  </si>
  <si>
    <t>会议现场工作人员工作时间</t>
  </si>
  <si>
    <t>I B 2</t>
  </si>
  <si>
    <t>Project Manager</t>
  </si>
  <si>
    <t>I B</t>
  </si>
  <si>
    <t>Sub-Total Agency Fees (On site)</t>
  </si>
  <si>
    <t>I</t>
  </si>
  <si>
    <t>Total Agency Fees</t>
  </si>
  <si>
    <t>Travel &amp;  Accomodation</t>
  </si>
  <si>
    <t>Details / Comments</t>
  </si>
  <si>
    <t>Site Check&amp;Onsite Event:</t>
  </si>
  <si>
    <t>Transportation, hotel and air ticket, all related expense, provide list of participants</t>
  </si>
  <si>
    <t>II A1</t>
  </si>
  <si>
    <t>Agency Staff working on site traffic</t>
  </si>
  <si>
    <t>unit</t>
  </si>
  <si>
    <t>严嘉彬上海-广州往返交通</t>
  </si>
  <si>
    <t>II A2</t>
  </si>
  <si>
    <t>Agency Staff working on site room</t>
  </si>
  <si>
    <r>
      <rPr>
        <sz val="14"/>
        <color theme="1"/>
        <rFont val="宋体"/>
        <charset val="134"/>
      </rPr>
      <t>严嘉彬住宿（10.</t>
    </r>
    <r>
      <rPr>
        <sz val="14"/>
        <color theme="1"/>
        <rFont val="MINI Serif"/>
        <charset val="134"/>
      </rPr>
      <t>17-21</t>
    </r>
    <r>
      <rPr>
        <sz val="14"/>
        <color theme="1"/>
        <rFont val="宋体"/>
        <charset val="134"/>
      </rPr>
      <t>五天四晚住宿）</t>
    </r>
  </si>
  <si>
    <t>II A</t>
  </si>
  <si>
    <t>Sub-Total Onsite Event</t>
  </si>
  <si>
    <t>II</t>
  </si>
  <si>
    <t>Total Travel &amp; Accomodation</t>
  </si>
  <si>
    <t>Logistics &amp; Operations</t>
  </si>
  <si>
    <t xml:space="preserve">Details / Comments </t>
  </si>
  <si>
    <t>Logistics</t>
  </si>
  <si>
    <t>III A</t>
  </si>
  <si>
    <t>Sub-Total Logistics</t>
  </si>
  <si>
    <t>Materials</t>
  </si>
  <si>
    <t>III B 1</t>
  </si>
  <si>
    <t>Flower</t>
  </si>
  <si>
    <r>
      <rPr>
        <sz val="14"/>
        <color theme="1"/>
        <rFont val="MINI Serif"/>
        <charset val="134"/>
      </rPr>
      <t xml:space="preserve">Table flower </t>
    </r>
    <r>
      <rPr>
        <sz val="14"/>
        <color theme="1"/>
        <rFont val="宋体"/>
        <charset val="134"/>
      </rPr>
      <t xml:space="preserve">
每场签到花一份，符合宝马标准</t>
    </r>
  </si>
  <si>
    <t>III B 2</t>
  </si>
  <si>
    <t>Mic cover</t>
  </si>
  <si>
    <t>Mic cover
麦克风套</t>
  </si>
  <si>
    <t>III B 3</t>
  </si>
  <si>
    <t>RSVP</t>
  </si>
  <si>
    <t>定制程序：来宾信息收集、酒店入住信息确认</t>
  </si>
  <si>
    <t>III B 4</t>
  </si>
  <si>
    <t>Direction board  指示牌</t>
  </si>
  <si>
    <t>0.8m*2m，木结构喷绘，符合宝马标准 1. 茶歇区；2. 午餐区；3. 销售机会；4. 试乘试驾；5. 充电服务；6. 备考间；7. 备考间；8、10月19日新媒体运营赛，10月20日运营管理赛；9. 午餐区 由此上楼。详细请参考执行手册</t>
  </si>
  <si>
    <t>III B 5</t>
  </si>
  <si>
    <t>氛围装饰</t>
  </si>
  <si>
    <t>异形手举牌，雪弗板，8个</t>
  </si>
  <si>
    <t>III B 6</t>
  </si>
  <si>
    <t>桌位指引牌</t>
  </si>
  <si>
    <t>评委区&amp;选手区&amp;观众区（3套9个）</t>
  </si>
  <si>
    <t>III B 7</t>
  </si>
  <si>
    <t>签到桌A4日程台卡</t>
  </si>
  <si>
    <t>签到桌A4日程台卡+云相册二维码台卡，金属底座亚克力</t>
  </si>
  <si>
    <t>III B 8</t>
  </si>
  <si>
    <t>手卡</t>
  </si>
  <si>
    <t>铜版纸，logo，B5</t>
  </si>
  <si>
    <t>III B 9</t>
  </si>
  <si>
    <t>防疫物料</t>
  </si>
  <si>
    <r>
      <rPr>
        <sz val="14"/>
        <color theme="1"/>
        <rFont val="宋体"/>
        <charset val="134"/>
      </rPr>
      <t>签到台消毒液</t>
    </r>
    <r>
      <rPr>
        <sz val="14"/>
        <color theme="1"/>
        <rFont val="Times New Roman"/>
        <charset val="134"/>
      </rPr>
      <t>&amp;</t>
    </r>
    <r>
      <rPr>
        <sz val="14"/>
        <color theme="1"/>
        <rFont val="宋体"/>
        <charset val="134"/>
      </rPr>
      <t>免洗洗手液，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宋体"/>
        <charset val="134"/>
      </rPr>
      <t>个普通口罩</t>
    </r>
  </si>
  <si>
    <t>III B 10</t>
  </si>
  <si>
    <t>T恤-工作人员</t>
  </si>
  <si>
    <t>黑色polo带宝马LOGO</t>
  </si>
  <si>
    <t>III B 11</t>
  </si>
  <si>
    <t>证书相框</t>
  </si>
  <si>
    <t>III B 12</t>
  </si>
  <si>
    <t>圆形白色臂贴</t>
  </si>
  <si>
    <t>圆形白色臂贴，直径10cm，模切，不干胶</t>
  </si>
  <si>
    <t>III B 13</t>
  </si>
  <si>
    <t>方形带KV臂贴</t>
  </si>
  <si>
    <t>方形带KV臂贴，A6，不干胶</t>
  </si>
  <si>
    <t>III B 14</t>
  </si>
  <si>
    <t>打印、签到笔、文具袋、信封等</t>
  </si>
  <si>
    <t>打印、签到笔、文具袋、信封等（赠送）</t>
  </si>
  <si>
    <t>III B 15</t>
  </si>
  <si>
    <t>电子证书制作费（赠送）</t>
  </si>
  <si>
    <t>III B 16</t>
  </si>
  <si>
    <t>增加物料跑腿费、离场快递费</t>
  </si>
  <si>
    <t>III B</t>
  </si>
  <si>
    <t>Sub-Total Materials</t>
  </si>
  <si>
    <t>III</t>
  </si>
  <si>
    <t>Total Logistics &amp; Operation</t>
  </si>
  <si>
    <t>Hospitality</t>
  </si>
  <si>
    <t>I C 1</t>
  </si>
  <si>
    <t>Etiquette personnel</t>
  </si>
  <si>
    <r>
      <rPr>
        <sz val="14"/>
        <rFont val="宋体"/>
        <charset val="134"/>
      </rPr>
      <t>礼仪人员，每天</t>
    </r>
    <r>
      <rPr>
        <b/>
        <sz val="14"/>
        <rFont val="MINI Serif"/>
        <charset val="134"/>
      </rPr>
      <t>2</t>
    </r>
    <r>
      <rPr>
        <sz val="14"/>
        <rFont val="宋体"/>
        <charset val="134"/>
      </rPr>
      <t>人，负责签到、指引、颁奖等等。10.18下午彩排；10.19-20活动</t>
    </r>
  </si>
  <si>
    <t>I C 2</t>
  </si>
  <si>
    <r>
      <rPr>
        <sz val="14"/>
        <color theme="1"/>
        <rFont val="宋体"/>
        <charset val="134"/>
      </rPr>
      <t>黑色</t>
    </r>
    <r>
      <rPr>
        <sz val="14"/>
        <color theme="1"/>
        <rFont val="Times New Roman"/>
        <charset val="134"/>
      </rPr>
      <t xml:space="preserve">POLO Staff </t>
    </r>
    <r>
      <rPr>
        <sz val="14"/>
        <color theme="1"/>
        <rFont val="宋体"/>
        <charset val="134"/>
      </rPr>
      <t>每天</t>
    </r>
    <r>
      <rPr>
        <sz val="14"/>
        <color theme="1"/>
        <rFont val="MINI Serif"/>
        <charset val="134"/>
      </rPr>
      <t>8</t>
    </r>
    <r>
      <rPr>
        <sz val="14"/>
        <color theme="1"/>
        <rFont val="宋体"/>
        <charset val="134"/>
      </rPr>
      <t>个，负责控比赛流程、场内机动协助等等。10.18下午彩排；10.19-20活动；具体见现场人员分工（优惠价格）</t>
    </r>
  </si>
  <si>
    <t>I C 3</t>
  </si>
  <si>
    <t>上会人员住宿（早晚无法乘坐公共交通而产生的住宿费）</t>
  </si>
  <si>
    <t>IV A</t>
  </si>
  <si>
    <t xml:space="preserve">Subtotal </t>
  </si>
  <si>
    <t>IV</t>
  </si>
  <si>
    <t>Total Hospitality</t>
  </si>
  <si>
    <t>Setup / Construction</t>
  </si>
  <si>
    <t>Setup Vendor</t>
  </si>
  <si>
    <r>
      <rPr>
        <b/>
        <sz val="14"/>
        <color theme="1"/>
        <rFont val="MINI Serif"/>
        <charset val="134"/>
      </rPr>
      <t xml:space="preserve">Details / Comments
</t>
    </r>
    <r>
      <rPr>
        <sz val="14"/>
        <color theme="1"/>
        <rFont val="MINI Serif"/>
        <charset val="134"/>
      </rPr>
      <t>All descriptions shall be written in EN and CN</t>
    </r>
  </si>
  <si>
    <t>V A 4</t>
  </si>
  <si>
    <t>Backboard签到背板</t>
  </si>
  <si>
    <t>入口处-接待台背景板，L3.5×H4×W0.6，木制贴写真</t>
  </si>
  <si>
    <t>V A 5</t>
  </si>
  <si>
    <t>Chair椅子</t>
  </si>
  <si>
    <t>类似场馆黑色椅子，100张</t>
  </si>
  <si>
    <t>IBM桌子，1.45*0.43，配蓝色桌布</t>
  </si>
  <si>
    <t>V A 10</t>
  </si>
  <si>
    <t>stage舞台</t>
  </si>
  <si>
    <t>110大会议室-舞台L14×W3.66×H0.3</t>
  </si>
  <si>
    <t>V A 11</t>
  </si>
  <si>
    <t>Backboard展示背景板</t>
  </si>
  <si>
    <t>110大会议室-舞台背景板，与LED搭配</t>
  </si>
  <si>
    <t>V A 12</t>
  </si>
  <si>
    <t>Trunk bulkhead 围壁</t>
  </si>
  <si>
    <t>110大会议室-围蔽，桁架搭盖黑绒布，162方</t>
  </si>
  <si>
    <t>V A 14</t>
  </si>
  <si>
    <t>运输及搭建</t>
  </si>
  <si>
    <t>包含搭建制作的往返运输，人工搭建（含分开两天搭建人工费）</t>
  </si>
  <si>
    <t>V A</t>
  </si>
  <si>
    <t>Subtotal Setup/ Construction</t>
  </si>
  <si>
    <t>V</t>
  </si>
  <si>
    <t>Total Setup / Construction</t>
  </si>
  <si>
    <t xml:space="preserve">VI </t>
  </si>
  <si>
    <t>AV</t>
  </si>
  <si>
    <t>A</t>
  </si>
  <si>
    <t>VI A 1</t>
  </si>
  <si>
    <t>LED屏幕</t>
  </si>
  <si>
    <t>P3 舞台背景板，与背景板搭配，按照成本低方式进行</t>
  </si>
  <si>
    <t>VI A 2</t>
  </si>
  <si>
    <t>Laser pointer and page turner 激光笔和翻页器</t>
  </si>
  <si>
    <t>VI A 4</t>
  </si>
  <si>
    <t>LED the processor LED处理器</t>
  </si>
  <si>
    <t>VI A 5</t>
  </si>
  <si>
    <t>Video console V3 视频控台V3</t>
  </si>
  <si>
    <t>VI A 6</t>
  </si>
  <si>
    <t>PHILIPS  HNS7170T  Monitor   17寸液晶监视器</t>
  </si>
  <si>
    <t>VI A 7</t>
  </si>
  <si>
    <r>
      <rPr>
        <sz val="14"/>
        <color theme="1"/>
        <rFont val="MINI Serif"/>
        <charset val="134"/>
      </rPr>
      <t>MACBOOK  pro</t>
    </r>
    <r>
      <rPr>
        <sz val="14"/>
        <color theme="1"/>
        <rFont val="宋体"/>
        <charset val="134"/>
      </rPr>
      <t>笔记本电脑</t>
    </r>
  </si>
  <si>
    <t>VI A 8</t>
  </si>
  <si>
    <t>Power Distributor 配电箱</t>
  </si>
  <si>
    <t>VI A 9</t>
  </si>
  <si>
    <t>All Necessary Patching Cable &amp; Power Distro所有信号线及电源</t>
  </si>
  <si>
    <t>VI A 10</t>
  </si>
  <si>
    <t>Software 互动软件</t>
  </si>
  <si>
    <t>弹幕上墙，扫码进入房间，参与者的留言在大屏幕可以不断滚动播放</t>
  </si>
  <si>
    <t>VI A</t>
  </si>
  <si>
    <t>B</t>
  </si>
  <si>
    <t>音响</t>
  </si>
  <si>
    <t>VI B1</t>
  </si>
  <si>
    <t>Wireless head-set mic无线手持麦</t>
  </si>
  <si>
    <t>VI B2</t>
  </si>
  <si>
    <t>Full frequency line array speaker 线阵列全频音箱</t>
  </si>
  <si>
    <t>VI B3</t>
  </si>
  <si>
    <t>Low frequency linear array speaker 线阵列低频音箱</t>
  </si>
  <si>
    <t>VI B4</t>
  </si>
  <si>
    <t>Sound console 音响控制台</t>
  </si>
  <si>
    <t>VI B5</t>
  </si>
  <si>
    <t>The power amplifier 功放</t>
  </si>
  <si>
    <t>VI B6</t>
  </si>
  <si>
    <t>SHURE  UA845E  UHF   U段天线放大传输系统</t>
  </si>
  <si>
    <t>VI B7</t>
  </si>
  <si>
    <t>Mac-book 笔记本电脑</t>
  </si>
  <si>
    <t>VI B8</t>
  </si>
  <si>
    <t>对讲机talkies</t>
  </si>
  <si>
    <t>VI B9</t>
  </si>
  <si>
    <t>Wire rod 、Silicon box 电源线材，电箱，硅箱等</t>
  </si>
  <si>
    <t>VI B</t>
  </si>
  <si>
    <t>C</t>
  </si>
  <si>
    <t>灯光</t>
  </si>
  <si>
    <t>VI C1</t>
  </si>
  <si>
    <t>面光灯</t>
  </si>
  <si>
    <t>2面光8背光</t>
  </si>
  <si>
    <t>VI C2</t>
  </si>
  <si>
    <t>lighting console 灯光控制台</t>
  </si>
  <si>
    <t>VI C3</t>
  </si>
  <si>
    <t>TRUSS 桁架</t>
  </si>
  <si>
    <t>VI C4</t>
  </si>
  <si>
    <t>All Necessary Patching Cable 、 Power Distro&amp;Silicon box ect. 电源线材，电箱，硅箱等</t>
  </si>
  <si>
    <t>VI C5</t>
  </si>
  <si>
    <t>包含AV设备的往返运输，人工搭建。</t>
  </si>
  <si>
    <t>VI C</t>
  </si>
  <si>
    <t>VI</t>
  </si>
  <si>
    <t>Total AV</t>
  </si>
  <si>
    <t>Photo &amp; Video</t>
  </si>
  <si>
    <t>Photo &amp;Video crew</t>
  </si>
  <si>
    <t>VII  1</t>
  </si>
  <si>
    <t>Photo crew</t>
  </si>
  <si>
    <t>day/person</t>
  </si>
  <si>
    <r>
      <rPr>
        <sz val="14"/>
        <color theme="1"/>
        <rFont val="MINI Serif"/>
        <charset val="134"/>
      </rPr>
      <t>V photo</t>
    </r>
    <r>
      <rPr>
        <sz val="14"/>
        <color theme="1"/>
        <rFont val="宋体"/>
        <charset val="134"/>
      </rPr>
      <t>，</t>
    </r>
    <r>
      <rPr>
        <sz val="14"/>
        <color theme="1"/>
        <rFont val="MINI Serif"/>
        <charset val="134"/>
      </rPr>
      <t>based on standard requirements</t>
    </r>
    <r>
      <rPr>
        <sz val="14"/>
        <color theme="1"/>
        <rFont val="宋体"/>
        <charset val="134"/>
      </rPr>
      <t>，</t>
    </r>
    <r>
      <rPr>
        <sz val="14"/>
        <color theme="1"/>
        <rFont val="MINI Serif"/>
        <charset val="134"/>
      </rPr>
      <t xml:space="preserve">including equipment
</t>
    </r>
    <r>
      <rPr>
        <sz val="14"/>
        <color theme="1"/>
        <rFont val="宋体"/>
        <charset val="134"/>
      </rPr>
      <t>云摄影，含设备，</t>
    </r>
    <r>
      <rPr>
        <sz val="14"/>
        <color theme="1"/>
        <rFont val="MINI Serif"/>
        <charset val="134"/>
      </rPr>
      <t>8</t>
    </r>
    <r>
      <rPr>
        <sz val="14"/>
        <color theme="1"/>
        <rFont val="宋体"/>
        <charset val="134"/>
      </rPr>
      <t>小时工作时间</t>
    </r>
  </si>
  <si>
    <t>VII  2</t>
  </si>
  <si>
    <t>Video crew</t>
  </si>
  <si>
    <r>
      <rPr>
        <sz val="14"/>
        <rFont val="宋体"/>
        <charset val="134"/>
      </rPr>
      <t>固定机位</t>
    </r>
    <r>
      <rPr>
        <sz val="14"/>
        <rFont val="MINI Serif"/>
        <charset val="134"/>
      </rPr>
      <t>,</t>
    </r>
    <r>
      <rPr>
        <sz val="14"/>
        <rFont val="宋体"/>
        <charset val="134"/>
      </rPr>
      <t>10.20团队运营赛</t>
    </r>
  </si>
  <si>
    <t>VII  3</t>
  </si>
  <si>
    <t>花絮记录2天（1019~1020）</t>
  </si>
  <si>
    <t>VII  5</t>
  </si>
  <si>
    <t>Video clip-总结视频剪辑</t>
  </si>
  <si>
    <t>剪辑成3段不同长度的Vlog（预计30S、120S,180s）</t>
  </si>
  <si>
    <t>VII A</t>
  </si>
  <si>
    <t>VII</t>
  </si>
  <si>
    <t>Total Photo &amp; Video</t>
  </si>
  <si>
    <t>现场人员分工</t>
  </si>
  <si>
    <t>序号</t>
  </si>
  <si>
    <t>活动日期</t>
  </si>
  <si>
    <t>工作内容</t>
  </si>
  <si>
    <t>上会人员</t>
  </si>
  <si>
    <t>工作地点</t>
  </si>
  <si>
    <t>天数</t>
  </si>
  <si>
    <t>工作时间</t>
  </si>
  <si>
    <t>超时</t>
  </si>
  <si>
    <t>备注</t>
  </si>
  <si>
    <t>10月18-20日</t>
  </si>
  <si>
    <t>108备考间</t>
  </si>
  <si>
    <t>阮智玲</t>
  </si>
  <si>
    <t>黄埔区广州宝马培训中心</t>
  </si>
  <si>
    <t>19号7:00-23:00,20号7:30-8:30，合计超9小时</t>
  </si>
  <si>
    <t>签到台</t>
  </si>
  <si>
    <t>刘旖旎</t>
  </si>
  <si>
    <t>202充电服务</t>
  </si>
  <si>
    <t>邓铭宗</t>
  </si>
  <si>
    <t>19号7:00-8:00:00,20号7:30-8:30，合计超6小时</t>
  </si>
  <si>
    <t>103试乘试驾</t>
  </si>
  <si>
    <t>张智斌</t>
  </si>
  <si>
    <t>110新媒体</t>
  </si>
  <si>
    <t>吴雪珍</t>
  </si>
  <si>
    <t>101销售机会</t>
  </si>
  <si>
    <t>黄丹丹</t>
  </si>
  <si>
    <t>苏杰沛</t>
  </si>
  <si>
    <t>19号7:00-01:30+1,20号7:30-8:00，合计超12小时</t>
  </si>
  <si>
    <t>205备考室</t>
  </si>
  <si>
    <t>邱德熙</t>
  </si>
  <si>
    <t>10月19-20日</t>
  </si>
  <si>
    <t>吴漫晶</t>
  </si>
  <si>
    <t>王波</t>
  </si>
</sst>
</file>

<file path=xl/styles.xml><?xml version="1.0" encoding="utf-8"?>
<styleSheet xmlns="http://schemas.openxmlformats.org/spreadsheetml/2006/main">
  <numFmts count="1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[$¥-804]#,##0.00"/>
    <numFmt numFmtId="178" formatCode="[$¥-411]#,##0.00;\-[$¥-411]#,##0.00"/>
    <numFmt numFmtId="179" formatCode="[$¥-804]#,##0"/>
    <numFmt numFmtId="180" formatCode="_-[$¥-411]* #,##0_-;\-[$¥-411]* #,##0_-;_-[$¥-411]* &quot;-&quot;_-;_-@_-"/>
    <numFmt numFmtId="181" formatCode="_(* #,##0.00_);_(* \(#,##0.00\);_(* &quot;-&quot;??_);_(@_)"/>
    <numFmt numFmtId="182" formatCode="[$￥-804]#,##0.00"/>
    <numFmt numFmtId="183" formatCode="[$¥-411]#,##0"/>
    <numFmt numFmtId="184" formatCode="[$¥-411]#,##0.00"/>
    <numFmt numFmtId="185" formatCode="0.00_ "/>
    <numFmt numFmtId="186" formatCode="m&quot;月&quot;d&quot;日&quot;;@"/>
    <numFmt numFmtId="187" formatCode="h:mm;@"/>
    <numFmt numFmtId="188" formatCode="_(* #,##0_);_(* \(#,##0\);_(* &quot;-&quot;??_);_(@_)"/>
    <numFmt numFmtId="189" formatCode="0_);[Red]\(0\)"/>
  </numFmts>
  <fonts count="48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sz val="9"/>
      <color indexed="8"/>
      <name val="宋体"/>
      <charset val="0"/>
      <scheme val="minor"/>
    </font>
    <font>
      <sz val="14"/>
      <color theme="1"/>
      <name val="MINI Serif"/>
      <charset val="134"/>
    </font>
    <font>
      <b/>
      <sz val="14"/>
      <color theme="1"/>
      <name val="MINI Serif"/>
      <charset val="134"/>
    </font>
    <font>
      <b/>
      <sz val="14"/>
      <color theme="1"/>
      <name val="宋体"/>
      <charset val="134"/>
    </font>
    <font>
      <sz val="14"/>
      <name val="MINI Serif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1"/>
      <color indexed="8"/>
      <name val="BMW Type Global Regular"/>
      <charset val="134"/>
    </font>
    <font>
      <sz val="11"/>
      <name val="BMW Group Condensed"/>
      <charset val="134"/>
    </font>
    <font>
      <b/>
      <sz val="16"/>
      <color indexed="8"/>
      <name val="BMW Type Global Regular"/>
      <charset val="134"/>
    </font>
    <font>
      <b/>
      <sz val="12"/>
      <color indexed="8"/>
      <name val="BMW Type Global Regular"/>
      <charset val="134"/>
    </font>
    <font>
      <b/>
      <sz val="9"/>
      <color indexed="8"/>
      <name val="BMW Type Global Regular"/>
      <charset val="134"/>
    </font>
    <font>
      <sz val="12"/>
      <color theme="1"/>
      <name val="BMW Group Condensed"/>
      <charset val="134"/>
    </font>
    <font>
      <sz val="12"/>
      <color theme="1"/>
      <name val="BMW Group"/>
      <charset val="134"/>
    </font>
    <font>
      <u/>
      <sz val="10"/>
      <color indexed="12"/>
      <name val="Verdana"/>
      <charset val="134"/>
    </font>
    <font>
      <sz val="9"/>
      <color theme="1"/>
      <name val="BMW Group"/>
      <charset val="134"/>
    </font>
    <font>
      <b/>
      <sz val="12"/>
      <color theme="1"/>
      <name val="BMW Type Global Regular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Verdana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ahoma"/>
      <charset val="134"/>
    </font>
    <font>
      <sz val="11"/>
      <color indexed="8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b/>
      <sz val="14"/>
      <name val="MINI Serif"/>
      <charset val="134"/>
    </font>
  </fonts>
  <fills count="41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8DB4E2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9" fontId="21" fillId="0" borderId="0"/>
    <xf numFmtId="0" fontId="22" fillId="11" borderId="0" applyNumberFormat="0" applyBorder="0" applyAlignment="0" applyProtection="0">
      <alignment vertical="center"/>
    </xf>
    <xf numFmtId="0" fontId="23" fillId="12" borderId="2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4" fillId="0" borderId="0"/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2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26" applyNumberFormat="0" applyFont="0" applyAlignment="0" applyProtection="0">
      <alignment vertical="center"/>
    </xf>
    <xf numFmtId="180" fontId="0" fillId="0" borderId="0"/>
    <xf numFmtId="0" fontId="2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24" fillId="0" borderId="0">
      <alignment vertical="center"/>
    </xf>
    <xf numFmtId="0" fontId="32" fillId="0" borderId="27" applyNumberFormat="0" applyFill="0" applyAlignment="0" applyProtection="0">
      <alignment vertical="center"/>
    </xf>
    <xf numFmtId="178" fontId="24" fillId="0" borderId="0"/>
    <xf numFmtId="0" fontId="33" fillId="0" borderId="27" applyNumberFormat="0" applyFill="0" applyAlignment="0" applyProtection="0">
      <alignment vertical="center"/>
    </xf>
    <xf numFmtId="177" fontId="0" fillId="0" borderId="0"/>
    <xf numFmtId="0" fontId="34" fillId="0" borderId="0"/>
    <xf numFmtId="0" fontId="26" fillId="18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20" borderId="29" applyNumberFormat="0" applyAlignment="0" applyProtection="0">
      <alignment vertical="center"/>
    </xf>
    <xf numFmtId="0" fontId="36" fillId="20" borderId="25" applyNumberFormat="0" applyAlignment="0" applyProtection="0">
      <alignment vertical="center"/>
    </xf>
    <xf numFmtId="179" fontId="24" fillId="0" borderId="0"/>
    <xf numFmtId="0" fontId="37" fillId="21" borderId="30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184" fontId="38" fillId="0" borderId="0"/>
    <xf numFmtId="0" fontId="22" fillId="23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177" fontId="24" fillId="0" borderId="0"/>
    <xf numFmtId="0" fontId="2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183" fontId="24" fillId="0" borderId="0"/>
    <xf numFmtId="0" fontId="22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9" fontId="38" fillId="0" borderId="0">
      <alignment vertical="center"/>
    </xf>
    <xf numFmtId="0" fontId="43" fillId="0" borderId="0">
      <alignment vertical="center"/>
    </xf>
    <xf numFmtId="0" fontId="22" fillId="33" borderId="0" applyNumberFormat="0" applyBorder="0" applyAlignment="0" applyProtection="0">
      <alignment vertical="center"/>
    </xf>
    <xf numFmtId="183" fontId="24" fillId="0" borderId="0"/>
    <xf numFmtId="179" fontId="0" fillId="0" borderId="0"/>
    <xf numFmtId="0" fontId="22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184" fontId="24" fillId="0" borderId="0"/>
    <xf numFmtId="179" fontId="24" fillId="0" borderId="0"/>
    <xf numFmtId="179" fontId="24" fillId="0" borderId="0"/>
    <xf numFmtId="179" fontId="24" fillId="0" borderId="0">
      <alignment vertical="center"/>
    </xf>
    <xf numFmtId="0" fontId="24" fillId="0" borderId="0"/>
    <xf numFmtId="179" fontId="0" fillId="0" borderId="0"/>
    <xf numFmtId="0" fontId="34" fillId="0" borderId="0">
      <alignment vertical="center"/>
    </xf>
    <xf numFmtId="178" fontId="0" fillId="0" borderId="0"/>
    <xf numFmtId="178" fontId="0" fillId="0" borderId="0"/>
    <xf numFmtId="178" fontId="0" fillId="0" borderId="0"/>
    <xf numFmtId="178" fontId="21" fillId="0" borderId="0"/>
    <xf numFmtId="0" fontId="21" fillId="0" borderId="0"/>
    <xf numFmtId="0" fontId="44" fillId="0" borderId="0">
      <alignment vertical="center"/>
    </xf>
    <xf numFmtId="0" fontId="0" fillId="0" borderId="0"/>
    <xf numFmtId="0" fontId="0" fillId="0" borderId="0"/>
    <xf numFmtId="0" fontId="44" fillId="0" borderId="0">
      <alignment vertical="center"/>
    </xf>
    <xf numFmtId="179" fontId="0" fillId="0" borderId="0"/>
    <xf numFmtId="177" fontId="0" fillId="0" borderId="0"/>
    <xf numFmtId="0" fontId="34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176" fontId="38" fillId="0" borderId="0"/>
    <xf numFmtId="178" fontId="38" fillId="0" borderId="0"/>
    <xf numFmtId="177" fontId="38" fillId="0" borderId="0"/>
    <xf numFmtId="179" fontId="38" fillId="0" borderId="0"/>
    <xf numFmtId="183" fontId="38" fillId="0" borderId="0">
      <alignment vertical="center"/>
    </xf>
    <xf numFmtId="183" fontId="38" fillId="0" borderId="0"/>
  </cellStyleXfs>
  <cellXfs count="131">
    <xf numFmtId="0" fontId="0" fillId="0" borderId="0" xfId="0"/>
    <xf numFmtId="182" fontId="1" fillId="2" borderId="1" xfId="0" applyNumberFormat="1" applyFont="1" applyFill="1" applyBorder="1" applyAlignment="1" applyProtection="1">
      <alignment horizontal="center" vertical="center" wrapText="1"/>
    </xf>
    <xf numFmtId="182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186" fontId="1" fillId="2" borderId="4" xfId="0" applyNumberFormat="1" applyFont="1" applyFill="1" applyBorder="1" applyAlignment="1" applyProtection="1">
      <alignment horizontal="center" vertical="center" wrapText="1"/>
    </xf>
    <xf numFmtId="182" fontId="1" fillId="2" borderId="4" xfId="0" applyNumberFormat="1" applyFont="1" applyFill="1" applyBorder="1" applyAlignment="1" applyProtection="1">
      <alignment horizontal="center" vertical="center" wrapText="1"/>
    </xf>
    <xf numFmtId="187" fontId="1" fillId="2" borderId="4" xfId="0" applyNumberFormat="1" applyFont="1" applyFill="1" applyBorder="1" applyAlignment="1" applyProtection="1">
      <alignment horizontal="center" vertical="center" wrapText="1"/>
    </xf>
    <xf numFmtId="187" fontId="1" fillId="2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86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87" fontId="2" fillId="0" borderId="6" xfId="0" applyNumberFormat="1" applyFont="1" applyFill="1" applyBorder="1" applyAlignment="1" applyProtection="1">
      <alignment horizontal="center" vertical="center" wrapText="1"/>
    </xf>
    <xf numFmtId="58" fontId="2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182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179" fontId="4" fillId="0" borderId="0" xfId="56" applyFont="1" applyFill="1" applyAlignment="1">
      <alignment horizontal="left" vertical="center"/>
    </xf>
    <xf numFmtId="49" fontId="4" fillId="0" borderId="0" xfId="56" applyNumberFormat="1" applyFont="1" applyAlignment="1">
      <alignment horizontal="left" vertical="center"/>
    </xf>
    <xf numFmtId="179" fontId="4" fillId="0" borderId="0" xfId="56" applyFont="1" applyAlignment="1">
      <alignment horizontal="left" vertical="center"/>
    </xf>
    <xf numFmtId="188" fontId="4" fillId="0" borderId="0" xfId="10" applyNumberFormat="1" applyFont="1" applyAlignment="1">
      <alignment horizontal="left" vertical="center"/>
    </xf>
    <xf numFmtId="177" fontId="4" fillId="0" borderId="0" xfId="56" applyNumberFormat="1" applyFont="1" applyAlignment="1">
      <alignment horizontal="left" vertical="center"/>
    </xf>
    <xf numFmtId="49" fontId="5" fillId="3" borderId="12" xfId="56" applyNumberFormat="1" applyFont="1" applyFill="1" applyBorder="1" applyAlignment="1">
      <alignment vertical="center"/>
    </xf>
    <xf numFmtId="49" fontId="6" fillId="3" borderId="12" xfId="56" applyNumberFormat="1" applyFont="1" applyFill="1" applyBorder="1" applyAlignment="1">
      <alignment vertical="center"/>
    </xf>
    <xf numFmtId="49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188" fontId="5" fillId="4" borderId="6" xfId="10" applyNumberFormat="1" applyFont="1" applyFill="1" applyBorder="1" applyAlignment="1">
      <alignment horizontal="left" vertical="center"/>
    </xf>
    <xf numFmtId="177" fontId="5" fillId="4" borderId="6" xfId="0" applyNumberFormat="1" applyFont="1" applyFill="1" applyBorder="1" applyAlignment="1">
      <alignment horizontal="left" vertical="center"/>
    </xf>
    <xf numFmtId="177" fontId="5" fillId="5" borderId="6" xfId="7" applyFont="1" applyFill="1" applyBorder="1" applyAlignment="1">
      <alignment horizontal="left" vertical="center"/>
    </xf>
    <xf numFmtId="188" fontId="5" fillId="5" borderId="6" xfId="10" applyNumberFormat="1" applyFont="1" applyFill="1" applyBorder="1" applyAlignment="1">
      <alignment horizontal="left" vertical="center"/>
    </xf>
    <xf numFmtId="188" fontId="5" fillId="5" borderId="6" xfId="10" applyNumberFormat="1" applyFont="1" applyFill="1" applyBorder="1" applyAlignment="1">
      <alignment horizontal="left" vertical="center" wrapText="1"/>
    </xf>
    <xf numFmtId="177" fontId="5" fillId="5" borderId="6" xfId="7" applyFont="1" applyFill="1" applyBorder="1" applyAlignment="1">
      <alignment horizontal="left" vertical="center" wrapText="1"/>
    </xf>
    <xf numFmtId="49" fontId="5" fillId="6" borderId="6" xfId="0" applyNumberFormat="1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188" fontId="5" fillId="6" borderId="6" xfId="10" applyNumberFormat="1" applyFont="1" applyFill="1" applyBorder="1" applyAlignment="1">
      <alignment horizontal="left" vertical="center"/>
    </xf>
    <xf numFmtId="179" fontId="5" fillId="6" borderId="6" xfId="0" applyNumberFormat="1" applyFont="1" applyFill="1" applyBorder="1" applyAlignment="1">
      <alignment horizontal="left" vertical="center"/>
    </xf>
    <xf numFmtId="177" fontId="5" fillId="6" borderId="6" xfId="0" applyNumberFormat="1" applyFont="1" applyFill="1" applyBorder="1" applyAlignment="1">
      <alignment horizontal="left" vertical="center"/>
    </xf>
    <xf numFmtId="49" fontId="5" fillId="7" borderId="13" xfId="81" applyNumberFormat="1" applyFont="1" applyFill="1" applyBorder="1" applyAlignment="1">
      <alignment horizontal="left" vertical="center"/>
    </xf>
    <xf numFmtId="177" fontId="5" fillId="7" borderId="6" xfId="86" applyFont="1" applyFill="1" applyBorder="1" applyAlignment="1">
      <alignment horizontal="left" vertical="center"/>
    </xf>
    <xf numFmtId="188" fontId="5" fillId="7" borderId="6" xfId="10" applyNumberFormat="1" applyFont="1" applyFill="1" applyBorder="1" applyAlignment="1">
      <alignment horizontal="left" vertical="center"/>
    </xf>
    <xf numFmtId="188" fontId="5" fillId="7" borderId="6" xfId="10" applyNumberFormat="1" applyFont="1" applyFill="1" applyBorder="1" applyAlignment="1">
      <alignment horizontal="left" vertical="center" wrapText="1"/>
    </xf>
    <xf numFmtId="177" fontId="5" fillId="7" borderId="6" xfId="42" applyFont="1" applyFill="1" applyBorder="1" applyAlignment="1">
      <alignment horizontal="left" vertical="center" wrapText="1"/>
    </xf>
    <xf numFmtId="0" fontId="4" fillId="0" borderId="6" xfId="33" applyNumberFormat="1" applyFont="1" applyBorder="1" applyAlignment="1">
      <alignment horizontal="left" vertical="center"/>
    </xf>
    <xf numFmtId="179" fontId="4" fillId="0" borderId="6" xfId="69" applyFont="1" applyBorder="1" applyAlignment="1">
      <alignment horizontal="left" vertical="center" wrapText="1"/>
    </xf>
    <xf numFmtId="188" fontId="4" fillId="0" borderId="6" xfId="10" applyNumberFormat="1" applyFont="1" applyFill="1" applyBorder="1" applyAlignment="1">
      <alignment horizontal="left" vertical="center" wrapText="1"/>
    </xf>
    <xf numFmtId="188" fontId="4" fillId="0" borderId="6" xfId="10" applyNumberFormat="1" applyFont="1" applyFill="1" applyBorder="1" applyAlignment="1">
      <alignment horizontal="right" vertical="center" wrapText="1"/>
    </xf>
    <xf numFmtId="179" fontId="4" fillId="8" borderId="6" xfId="69" applyFont="1" applyFill="1" applyBorder="1" applyAlignment="1">
      <alignment horizontal="left" vertical="center"/>
    </xf>
    <xf numFmtId="179" fontId="4" fillId="8" borderId="6" xfId="56" applyFont="1" applyFill="1" applyBorder="1" applyAlignment="1">
      <alignment horizontal="left" vertical="center"/>
    </xf>
    <xf numFmtId="179" fontId="5" fillId="5" borderId="14" xfId="33" applyFont="1" applyFill="1" applyBorder="1" applyAlignment="1">
      <alignment horizontal="left" vertical="center"/>
    </xf>
    <xf numFmtId="179" fontId="5" fillId="5" borderId="15" xfId="33" applyFont="1" applyFill="1" applyBorder="1" applyAlignment="1">
      <alignment horizontal="left" vertical="center"/>
    </xf>
    <xf numFmtId="188" fontId="5" fillId="5" borderId="15" xfId="10" applyNumberFormat="1" applyFont="1" applyFill="1" applyBorder="1" applyAlignment="1">
      <alignment horizontal="left" vertical="center"/>
    </xf>
    <xf numFmtId="188" fontId="5" fillId="5" borderId="15" xfId="10" applyNumberFormat="1" applyFont="1" applyFill="1" applyBorder="1" applyAlignment="1">
      <alignment horizontal="left" vertical="center" wrapText="1"/>
    </xf>
    <xf numFmtId="177" fontId="5" fillId="5" borderId="15" xfId="33" applyNumberFormat="1" applyFont="1" applyFill="1" applyBorder="1" applyAlignment="1">
      <alignment horizontal="left" vertical="center" wrapText="1"/>
    </xf>
    <xf numFmtId="0" fontId="4" fillId="0" borderId="6" xfId="3" applyNumberFormat="1" applyFont="1" applyBorder="1" applyAlignment="1">
      <alignment horizontal="left" vertical="center"/>
    </xf>
    <xf numFmtId="188" fontId="4" fillId="8" borderId="6" xfId="10" applyNumberFormat="1" applyFont="1" applyFill="1" applyBorder="1" applyAlignment="1">
      <alignment horizontal="right" vertical="center" wrapText="1"/>
    </xf>
    <xf numFmtId="179" fontId="4" fillId="0" borderId="6" xfId="69" applyFont="1" applyBorder="1" applyAlignment="1">
      <alignment horizontal="left" vertical="center"/>
    </xf>
    <xf numFmtId="177" fontId="4" fillId="0" borderId="6" xfId="3" applyNumberFormat="1" applyFont="1" applyBorder="1" applyAlignment="1">
      <alignment horizontal="left" vertical="center" wrapText="1"/>
    </xf>
    <xf numFmtId="188" fontId="4" fillId="0" borderId="6" xfId="10" applyNumberFormat="1" applyFont="1" applyFill="1" applyBorder="1" applyAlignment="1">
      <alignment horizontal="center" vertical="center" wrapText="1"/>
    </xf>
    <xf numFmtId="188" fontId="7" fillId="0" borderId="6" xfId="10" applyNumberFormat="1" applyFont="1" applyFill="1" applyBorder="1" applyAlignment="1">
      <alignment horizontal="left" vertical="center" wrapText="1"/>
    </xf>
    <xf numFmtId="188" fontId="8" fillId="0" borderId="6" xfId="10" applyNumberFormat="1" applyFont="1" applyFill="1" applyBorder="1" applyAlignment="1">
      <alignment vertical="center" wrapText="1"/>
    </xf>
    <xf numFmtId="179" fontId="8" fillId="0" borderId="6" xfId="56" applyFont="1" applyBorder="1" applyAlignment="1">
      <alignment horizontal="left" vertical="center"/>
    </xf>
    <xf numFmtId="188" fontId="4" fillId="0" borderId="6" xfId="10" applyNumberFormat="1" applyFont="1" applyBorder="1" applyAlignment="1">
      <alignment horizontal="center" vertical="center"/>
    </xf>
    <xf numFmtId="185" fontId="4" fillId="0" borderId="6" xfId="10" applyNumberFormat="1" applyFont="1" applyFill="1" applyBorder="1" applyAlignment="1">
      <alignment horizontal="left" vertical="center" wrapText="1"/>
    </xf>
    <xf numFmtId="179" fontId="4" fillId="0" borderId="6" xfId="69" applyFont="1" applyFill="1" applyBorder="1" applyAlignment="1">
      <alignment horizontal="left" vertical="center"/>
    </xf>
    <xf numFmtId="179" fontId="8" fillId="0" borderId="6" xfId="3" applyFont="1" applyBorder="1" applyAlignment="1">
      <alignment horizontal="left" vertical="center" wrapText="1"/>
    </xf>
    <xf numFmtId="179" fontId="4" fillId="0" borderId="6" xfId="10" applyNumberFormat="1" applyFont="1" applyFill="1" applyBorder="1" applyAlignment="1">
      <alignment horizontal="left" vertical="center" wrapText="1"/>
    </xf>
    <xf numFmtId="183" fontId="4" fillId="0" borderId="6" xfId="88" applyFont="1" applyBorder="1" applyAlignment="1">
      <alignment horizontal="left" vertical="center" wrapText="1"/>
    </xf>
    <xf numFmtId="188" fontId="7" fillId="0" borderId="6" xfId="10" applyNumberFormat="1" applyFont="1" applyFill="1" applyBorder="1" applyAlignment="1">
      <alignment horizontal="right" vertical="center" wrapText="1"/>
    </xf>
    <xf numFmtId="7" fontId="5" fillId="4" borderId="6" xfId="33" applyNumberFormat="1" applyFont="1" applyFill="1" applyBorder="1" applyAlignment="1">
      <alignment horizontal="left" vertical="center" wrapText="1"/>
    </xf>
    <xf numFmtId="179" fontId="5" fillId="6" borderId="6" xfId="33" applyFont="1" applyFill="1" applyBorder="1" applyAlignment="1">
      <alignment horizontal="left" vertical="center" wrapText="1"/>
    </xf>
    <xf numFmtId="49" fontId="5" fillId="7" borderId="16" xfId="81" applyNumberFormat="1" applyFont="1" applyFill="1" applyBorder="1" applyAlignment="1">
      <alignment horizontal="left" vertical="center"/>
    </xf>
    <xf numFmtId="179" fontId="9" fillId="0" borderId="6" xfId="69" applyFont="1" applyBorder="1" applyAlignment="1">
      <alignment vertical="center" wrapText="1"/>
    </xf>
    <xf numFmtId="179" fontId="5" fillId="5" borderId="17" xfId="33" applyFont="1" applyFill="1" applyBorder="1" applyAlignment="1">
      <alignment horizontal="left" vertical="center" wrapText="1"/>
    </xf>
    <xf numFmtId="179" fontId="8" fillId="0" borderId="6" xfId="69" applyFont="1" applyBorder="1" applyAlignment="1">
      <alignment vertical="center" wrapText="1"/>
    </xf>
    <xf numFmtId="179" fontId="4" fillId="0" borderId="6" xfId="3" applyFont="1" applyBorder="1" applyAlignment="1">
      <alignment horizontal="left" vertical="center" wrapText="1"/>
    </xf>
    <xf numFmtId="179" fontId="8" fillId="0" borderId="16" xfId="3" applyFont="1" applyBorder="1" applyAlignment="1">
      <alignment horizontal="left" vertical="center" wrapText="1"/>
    </xf>
    <xf numFmtId="49" fontId="4" fillId="0" borderId="6" xfId="56" applyNumberFormat="1" applyFont="1" applyBorder="1" applyAlignment="1">
      <alignment horizontal="left" vertical="center"/>
    </xf>
    <xf numFmtId="49" fontId="5" fillId="6" borderId="8" xfId="0" applyNumberFormat="1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188" fontId="5" fillId="6" borderId="8" xfId="10" applyNumberFormat="1" applyFont="1" applyFill="1" applyBorder="1" applyAlignment="1">
      <alignment horizontal="left" vertical="center"/>
    </xf>
    <xf numFmtId="179" fontId="5" fillId="6" borderId="8" xfId="0" applyNumberFormat="1" applyFont="1" applyFill="1" applyBorder="1" applyAlignment="1">
      <alignment horizontal="left" vertical="center"/>
    </xf>
    <xf numFmtId="49" fontId="5" fillId="0" borderId="18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88" fontId="5" fillId="0" borderId="19" xfId="10" applyNumberFormat="1" applyFont="1" applyFill="1" applyBorder="1" applyAlignment="1">
      <alignment horizontal="left" vertical="center"/>
    </xf>
    <xf numFmtId="179" fontId="5" fillId="0" borderId="19" xfId="0" applyNumberFormat="1" applyFont="1" applyBorder="1" applyAlignment="1">
      <alignment horizontal="left" vertical="center"/>
    </xf>
    <xf numFmtId="179" fontId="5" fillId="0" borderId="16" xfId="0" applyNumberFormat="1" applyFont="1" applyBorder="1" applyAlignment="1">
      <alignment horizontal="left" vertical="center"/>
    </xf>
    <xf numFmtId="49" fontId="5" fillId="6" borderId="9" xfId="0" applyNumberFormat="1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188" fontId="5" fillId="6" borderId="9" xfId="10" applyNumberFormat="1" applyFont="1" applyFill="1" applyBorder="1" applyAlignment="1">
      <alignment horizontal="left" vertical="center"/>
    </xf>
    <xf numFmtId="179" fontId="5" fillId="6" borderId="9" xfId="0" applyNumberFormat="1" applyFont="1" applyFill="1" applyBorder="1" applyAlignment="1">
      <alignment horizontal="left" vertical="center"/>
    </xf>
    <xf numFmtId="177" fontId="5" fillId="6" borderId="9" xfId="0" applyNumberFormat="1" applyFont="1" applyFill="1" applyBorder="1" applyAlignment="1">
      <alignment horizontal="left" vertical="center"/>
    </xf>
    <xf numFmtId="189" fontId="4" fillId="0" borderId="6" xfId="10" applyNumberFormat="1" applyFont="1" applyFill="1" applyBorder="1" applyAlignment="1">
      <alignment horizontal="right" vertical="center" wrapText="1"/>
    </xf>
    <xf numFmtId="179" fontId="10" fillId="0" borderId="6" xfId="3" applyFont="1" applyBorder="1" applyAlignment="1">
      <alignment horizontal="left" vertical="center" wrapText="1"/>
    </xf>
    <xf numFmtId="179" fontId="9" fillId="0" borderId="6" xfId="3" applyFont="1" applyBorder="1" applyAlignment="1">
      <alignment horizontal="left" vertical="center" wrapText="1"/>
    </xf>
    <xf numFmtId="179" fontId="4" fillId="0" borderId="16" xfId="3" applyFont="1" applyBorder="1" applyAlignment="1">
      <alignment horizontal="left" vertical="center" wrapText="1"/>
    </xf>
    <xf numFmtId="0" fontId="11" fillId="0" borderId="0" xfId="0" applyFont="1"/>
    <xf numFmtId="0" fontId="12" fillId="0" borderId="0" xfId="75" applyFont="1"/>
    <xf numFmtId="49" fontId="13" fillId="9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vertical="center"/>
    </xf>
    <xf numFmtId="40" fontId="11" fillId="9" borderId="6" xfId="0" applyNumberFormat="1" applyFont="1" applyFill="1" applyBorder="1" applyAlignment="1">
      <alignment horizontal="center" vertical="center"/>
    </xf>
    <xf numFmtId="49" fontId="14" fillId="10" borderId="6" xfId="0" applyNumberFormat="1" applyFont="1" applyFill="1" applyBorder="1" applyAlignment="1">
      <alignment vertical="center"/>
    </xf>
    <xf numFmtId="40" fontId="15" fillId="10" borderId="6" xfId="0" applyNumberFormat="1" applyFont="1" applyFill="1" applyBorder="1" applyAlignment="1">
      <alignment horizontal="center" vertical="center" wrapText="1"/>
    </xf>
    <xf numFmtId="49" fontId="11" fillId="9" borderId="6" xfId="0" applyNumberFormat="1" applyFont="1" applyFill="1" applyBorder="1" applyAlignment="1">
      <alignment vertical="center"/>
    </xf>
    <xf numFmtId="0" fontId="16" fillId="8" borderId="20" xfId="16" applyNumberFormat="1" applyFont="1" applyFill="1" applyBorder="1" applyAlignment="1">
      <alignment horizontal="right" vertical="center" wrapText="1"/>
    </xf>
    <xf numFmtId="14" fontId="17" fillId="0" borderId="6" xfId="0" applyNumberFormat="1" applyFont="1" applyBorder="1" applyAlignment="1">
      <alignment horizontal="right" vertical="center"/>
    </xf>
    <xf numFmtId="40" fontId="11" fillId="9" borderId="6" xfId="0" applyNumberFormat="1" applyFont="1" applyFill="1" applyBorder="1" applyAlignment="1">
      <alignment horizontal="right" vertical="center"/>
    </xf>
    <xf numFmtId="40" fontId="11" fillId="10" borderId="6" xfId="0" applyNumberFormat="1" applyFont="1" applyFill="1" applyBorder="1" applyAlignment="1">
      <alignment horizontal="right" vertical="center"/>
    </xf>
    <xf numFmtId="49" fontId="11" fillId="9" borderId="18" xfId="0" applyNumberFormat="1" applyFont="1" applyFill="1" applyBorder="1" applyAlignment="1">
      <alignment vertical="center"/>
    </xf>
    <xf numFmtId="0" fontId="16" fillId="0" borderId="6" xfId="0" applyFont="1" applyBorder="1" applyAlignment="1">
      <alignment horizontal="right" vertical="center" wrapText="1"/>
    </xf>
    <xf numFmtId="0" fontId="18" fillId="0" borderId="6" xfId="12" applyNumberFormat="1" applyBorder="1" applyAlignment="1" applyProtection="1">
      <alignment horizontal="right" vertical="center" wrapText="1"/>
    </xf>
    <xf numFmtId="0" fontId="11" fillId="9" borderId="8" xfId="0" applyFont="1" applyFill="1" applyBorder="1" applyAlignment="1">
      <alignment vertical="center"/>
    </xf>
    <xf numFmtId="14" fontId="17" fillId="0" borderId="10" xfId="0" applyNumberFormat="1" applyFont="1" applyBorder="1" applyAlignment="1">
      <alignment horizontal="center" vertical="center"/>
    </xf>
    <xf numFmtId="40" fontId="11" fillId="10" borderId="6" xfId="0" applyNumberFormat="1" applyFont="1" applyFill="1" applyBorder="1" applyAlignment="1">
      <alignment horizontal="center" vertical="center"/>
    </xf>
    <xf numFmtId="14" fontId="19" fillId="0" borderId="6" xfId="0" applyNumberFormat="1" applyFont="1" applyBorder="1" applyAlignment="1">
      <alignment horizontal="left" vertical="center"/>
    </xf>
    <xf numFmtId="0" fontId="14" fillId="10" borderId="6" xfId="0" applyFont="1" applyFill="1" applyBorder="1" applyAlignment="1">
      <alignment vertical="center"/>
    </xf>
    <xf numFmtId="0" fontId="11" fillId="0" borderId="6" xfId="0" applyFont="1" applyBorder="1"/>
    <xf numFmtId="49" fontId="20" fillId="10" borderId="6" xfId="0" applyNumberFormat="1" applyFont="1" applyFill="1" applyBorder="1" applyAlignment="1">
      <alignment horizontal="left" vertical="center" wrapText="1"/>
    </xf>
    <xf numFmtId="40" fontId="14" fillId="10" borderId="6" xfId="0" applyNumberFormat="1" applyFont="1" applyFill="1" applyBorder="1" applyAlignment="1">
      <alignment vertical="center"/>
    </xf>
    <xf numFmtId="0" fontId="11" fillId="9" borderId="21" xfId="0" applyFont="1" applyFill="1" applyBorder="1" applyAlignment="1">
      <alignment vertical="center"/>
    </xf>
    <xf numFmtId="40" fontId="11" fillId="9" borderId="22" xfId="0" applyNumberFormat="1" applyFont="1" applyFill="1" applyBorder="1" applyAlignment="1">
      <alignment vertical="center"/>
    </xf>
    <xf numFmtId="49" fontId="11" fillId="9" borderId="21" xfId="0" applyNumberFormat="1" applyFont="1" applyFill="1" applyBorder="1" applyAlignment="1">
      <alignment horizontal="left" vertical="center"/>
    </xf>
    <xf numFmtId="49" fontId="11" fillId="9" borderId="22" xfId="0" applyNumberFormat="1" applyFont="1" applyFill="1" applyBorder="1" applyAlignment="1">
      <alignment horizontal="left" vertical="center"/>
    </xf>
    <xf numFmtId="49" fontId="11" fillId="9" borderId="23" xfId="0" applyNumberFormat="1" applyFont="1" applyFill="1" applyBorder="1" applyAlignment="1">
      <alignment horizontal="left" vertical="center"/>
    </xf>
    <xf numFmtId="49" fontId="11" fillId="9" borderId="24" xfId="0" applyNumberFormat="1" applyFont="1" applyFill="1" applyBorder="1" applyAlignment="1">
      <alignment horizontal="left" vertical="center"/>
    </xf>
    <xf numFmtId="40" fontId="11" fillId="0" borderId="0" xfId="0" applyNumberFormat="1" applyFont="1" applyAlignment="1">
      <alignment horizontal="right"/>
    </xf>
    <xf numFmtId="40" fontId="11" fillId="0" borderId="0" xfId="0" applyNumberFormat="1" applyFont="1"/>
  </cellXfs>
  <cellStyles count="90">
    <cellStyle name="常规" xfId="0" builtinId="0"/>
    <cellStyle name="货币[0]" xfId="1" builtinId="7"/>
    <cellStyle name="货币" xfId="2" builtinId="4"/>
    <cellStyle name="Normal_mck_ceocircle_20060228 2" xfId="3"/>
    <cellStyle name="20% - 强调文字颜色 3" xfId="4" builtinId="38"/>
    <cellStyle name="输入" xfId="5" builtinId="20"/>
    <cellStyle name="千位分隔[0]" xfId="6" builtinId="6"/>
    <cellStyle name="Normal 2 2 2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Normal 2 2 3" xfId="22"/>
    <cellStyle name="标题 1" xfId="23" builtinId="16"/>
    <cellStyle name="Normal 2 2 4" xfId="24"/>
    <cellStyle name="标题 2" xfId="25" builtinId="17"/>
    <cellStyle name="常规 5 2 2" xfId="26"/>
    <cellStyle name="0,0_x000d__x000a_NA_x000d__x000a_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Normal 2 2" xfId="33"/>
    <cellStyle name="检查单元格" xfId="34" builtinId="23"/>
    <cellStyle name="强调文字颜色 2" xfId="35" builtinId="33"/>
    <cellStyle name="样式 1 2 2" xfId="36"/>
    <cellStyle name="20% - 强调文字颜色 6" xfId="37" builtinId="50"/>
    <cellStyle name="链接单元格" xfId="38" builtinId="24"/>
    <cellStyle name="汇总" xfId="39" builtinId="25"/>
    <cellStyle name="好" xfId="40" builtinId="26"/>
    <cellStyle name="适中" xfId="41" builtinId="28"/>
    <cellStyle name="Normal 2 2 3 2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Normal 2 2 2 2" xfId="48"/>
    <cellStyle name="40% - 强调文字颜色 2" xfId="49" builtinId="35"/>
    <cellStyle name="强调文字颜色 3" xfId="50" builtinId="37"/>
    <cellStyle name="强调文字颜色 4" xfId="51" builtinId="41"/>
    <cellStyle name="样式 1 2 4" xfId="52"/>
    <cellStyle name="0,0_x000a__x000a_NA_x000a__x000a_ 2" xfId="53"/>
    <cellStyle name="20% - 强调文字颜色 4" xfId="54" builtinId="42"/>
    <cellStyle name="Normal 2 2 2 4" xfId="55"/>
    <cellStyle name="Normal 2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Normal 2 2 2" xfId="64"/>
    <cellStyle name="Normal 2 2 2 3 2" xfId="65"/>
    <cellStyle name="Normal 2 2 3 2 2" xfId="66"/>
    <cellStyle name="Normal 2 2 4 2" xfId="67"/>
    <cellStyle name="Normal 2 3" xfId="68"/>
    <cellStyle name="Normal 3" xfId="69"/>
    <cellStyle name="Normal 3 7" xfId="70"/>
    <cellStyle name="Normal 4" xfId="71"/>
    <cellStyle name="Normal 5" xfId="72"/>
    <cellStyle name="Normal 6" xfId="73"/>
    <cellStyle name="Normal_mck_ceocircle_20060228" xfId="74"/>
    <cellStyle name="Normal_mck_ceocircle_20060228_budget_mini_ava_041207.xls" xfId="75"/>
    <cellStyle name="常规 14" xfId="76"/>
    <cellStyle name="常规 3" xfId="77"/>
    <cellStyle name="常规 3 2" xfId="78"/>
    <cellStyle name="常规 3 3" xfId="79"/>
    <cellStyle name="常规 5 2 2 2" xfId="80"/>
    <cellStyle name="常规 5 2 2 3" xfId="81"/>
    <cellStyle name="常规 9" xfId="82"/>
    <cellStyle name="千位分隔 2 2" xfId="83"/>
    <cellStyle name="样式 1" xfId="84"/>
    <cellStyle name="样式 1 2" xfId="85"/>
    <cellStyle name="样式 1 2 2 2" xfId="86"/>
    <cellStyle name="样式 1 2 2 2 2" xfId="87"/>
    <cellStyle name="样式 1 2 2 2 2 2" xfId="88"/>
    <cellStyle name="样式 1 2 2 3" xfId="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zoomScalePageLayoutView="75" topLeftCell="A6" workbookViewId="0">
      <selection activeCell="B3" sqref="B3"/>
    </sheetView>
  </sheetViews>
  <sheetFormatPr defaultColWidth="13" defaultRowHeight="14.25" outlineLevelCol="1"/>
  <cols>
    <col min="1" max="1" width="26.875" style="101" customWidth="1"/>
    <col min="2" max="2" width="47.375" style="101" customWidth="1"/>
    <col min="3" max="16384" width="13" style="101"/>
  </cols>
  <sheetData>
    <row r="1" s="100" customFormat="1" ht="20.25" spans="1:2">
      <c r="A1" s="102" t="s">
        <v>0</v>
      </c>
      <c r="B1" s="102"/>
    </row>
    <row r="2" s="100" customFormat="1" spans="1:2">
      <c r="A2" s="103"/>
      <c r="B2" s="104"/>
    </row>
    <row r="3" s="100" customFormat="1" ht="29.25" customHeight="1" spans="1:2">
      <c r="A3" s="105" t="s">
        <v>1</v>
      </c>
      <c r="B3" s="106" t="s">
        <v>2</v>
      </c>
    </row>
    <row r="4" s="100" customFormat="1" ht="42.95" customHeight="1" spans="1:2">
      <c r="A4" s="107" t="s">
        <v>3</v>
      </c>
      <c r="B4" s="108" t="s">
        <v>4</v>
      </c>
    </row>
    <row r="5" s="100" customFormat="1" ht="15" spans="1:2">
      <c r="A5" s="107" t="s">
        <v>5</v>
      </c>
      <c r="B5" s="109" t="s">
        <v>6</v>
      </c>
    </row>
    <row r="6" s="100" customFormat="1" ht="15" spans="1:2">
      <c r="A6" s="107" t="s">
        <v>7</v>
      </c>
      <c r="B6" s="109" t="s">
        <v>8</v>
      </c>
    </row>
    <row r="7" s="100" customFormat="1" spans="1:2">
      <c r="A7" s="103"/>
      <c r="B7" s="110"/>
    </row>
    <row r="8" s="100" customFormat="1" ht="15.75" spans="1:2">
      <c r="A8" s="105" t="s">
        <v>9</v>
      </c>
      <c r="B8" s="111"/>
    </row>
    <row r="9" s="100" customFormat="1" spans="1:2">
      <c r="A9" s="112" t="s">
        <v>10</v>
      </c>
      <c r="B9" s="113" t="s">
        <v>11</v>
      </c>
    </row>
    <row r="10" s="100" customFormat="1" spans="1:2">
      <c r="A10" s="112" t="s">
        <v>12</v>
      </c>
      <c r="B10" s="113" t="s">
        <v>13</v>
      </c>
    </row>
    <row r="11" s="100" customFormat="1" spans="1:2">
      <c r="A11" s="112" t="s">
        <v>14</v>
      </c>
      <c r="B11" s="113" t="s">
        <v>15</v>
      </c>
    </row>
    <row r="12" s="100" customFormat="1" ht="15" spans="1:2">
      <c r="A12" s="112" t="s">
        <v>16</v>
      </c>
      <c r="B12" s="113">
        <v>15801778313</v>
      </c>
    </row>
    <row r="13" s="100" customFormat="1" spans="1:2">
      <c r="A13" s="112" t="s">
        <v>17</v>
      </c>
      <c r="B13" s="113" t="s">
        <v>18</v>
      </c>
    </row>
    <row r="14" s="100" customFormat="1" spans="1:2">
      <c r="A14" s="112" t="s">
        <v>19</v>
      </c>
      <c r="B14" s="114" t="s">
        <v>20</v>
      </c>
    </row>
    <row r="15" s="100" customFormat="1" ht="15" spans="1:2">
      <c r="A15" s="115"/>
      <c r="B15" s="116"/>
    </row>
    <row r="16" s="100" customFormat="1" ht="33" customHeight="1" spans="1:2">
      <c r="A16" s="105" t="s">
        <v>21</v>
      </c>
      <c r="B16" s="117"/>
    </row>
    <row r="17" s="100" customFormat="1" spans="1:2">
      <c r="A17" s="118" t="s">
        <v>22</v>
      </c>
      <c r="B17" s="103">
        <f>Detail!H2</f>
        <v>151240</v>
      </c>
    </row>
    <row r="18" s="100" customFormat="1" ht="15.75" spans="1:2">
      <c r="A18" s="105" t="s">
        <v>23</v>
      </c>
      <c r="B18" s="119">
        <f>B17</f>
        <v>151240</v>
      </c>
    </row>
    <row r="19" s="100" customFormat="1" ht="15.75" spans="1:2">
      <c r="A19" s="105" t="s">
        <v>24</v>
      </c>
      <c r="B19" s="119">
        <f>B18*0.7</f>
        <v>105868</v>
      </c>
    </row>
    <row r="20" s="100" customFormat="1" ht="15.75" spans="1:2">
      <c r="A20" s="105" t="s">
        <v>25</v>
      </c>
      <c r="B20" s="119">
        <f>B18*0.3</f>
        <v>45372</v>
      </c>
    </row>
    <row r="21" s="100" customFormat="1" spans="1:2">
      <c r="A21" s="103"/>
      <c r="B21" s="120"/>
    </row>
    <row r="22" s="100" customFormat="1" ht="15.75" spans="1:2">
      <c r="A22" s="121" t="s">
        <v>26</v>
      </c>
      <c r="B22" s="119">
        <f>B18*0.06</f>
        <v>9074.4</v>
      </c>
    </row>
    <row r="23" s="100" customFormat="1" ht="15.75" spans="1:2">
      <c r="A23" s="105" t="s">
        <v>27</v>
      </c>
      <c r="B23" s="122">
        <f>B18+B22</f>
        <v>160314.4</v>
      </c>
    </row>
    <row r="24" s="100" customFormat="1" ht="15.75" spans="1:2">
      <c r="A24" s="105" t="s">
        <v>28</v>
      </c>
      <c r="B24" s="122">
        <f>B23*0.7</f>
        <v>112220.08</v>
      </c>
    </row>
    <row r="25" s="100" customFormat="1" ht="15.75" spans="1:2">
      <c r="A25" s="105" t="s">
        <v>29</v>
      </c>
      <c r="B25" s="122">
        <f>B23*0.3</f>
        <v>48094.32</v>
      </c>
    </row>
    <row r="26" s="100" customFormat="1" spans="1:2">
      <c r="A26" s="123"/>
      <c r="B26" s="124"/>
    </row>
    <row r="27" s="100" customFormat="1" spans="1:2">
      <c r="A27" s="125" t="s">
        <v>30</v>
      </c>
      <c r="B27" s="126"/>
    </row>
    <row r="28" s="100" customFormat="1" spans="1:2">
      <c r="A28" s="127" t="s">
        <v>31</v>
      </c>
      <c r="B28" s="128"/>
    </row>
    <row r="29" s="100" customFormat="1" spans="1:2">
      <c r="A29" s="101"/>
      <c r="B29" s="129"/>
    </row>
    <row r="30" s="100" customFormat="1" spans="1:2">
      <c r="A30" s="101"/>
      <c r="B30" s="130"/>
    </row>
  </sheetData>
  <mergeCells count="3">
    <mergeCell ref="A1:B1"/>
    <mergeCell ref="A27:B27"/>
    <mergeCell ref="A28:B28"/>
  </mergeCells>
  <hyperlinks>
    <hyperlink ref="B14" r:id="rId1" display="make@cct.cn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I160"/>
  <sheetViews>
    <sheetView tabSelected="1" zoomScale="70" zoomScaleNormal="70" zoomScalePageLayoutView="40" topLeftCell="C1" workbookViewId="0">
      <pane ySplit="3" topLeftCell="A8" activePane="bottomLeft" state="frozen"/>
      <selection/>
      <selection pane="bottomLeft" activeCell="H19" sqref="H19"/>
    </sheetView>
  </sheetViews>
  <sheetFormatPr defaultColWidth="46.875" defaultRowHeight="18.75"/>
  <cols>
    <col min="1" max="1" width="18.5" style="23" customWidth="1"/>
    <col min="2" max="2" width="58.125" style="24" customWidth="1"/>
    <col min="3" max="3" width="18.875" style="25" customWidth="1"/>
    <col min="4" max="4" width="21.125" style="25" customWidth="1"/>
    <col min="5" max="5" width="20.125" style="25" customWidth="1"/>
    <col min="6" max="6" width="8.5" style="25" customWidth="1"/>
    <col min="7" max="7" width="17" style="24" customWidth="1"/>
    <col min="8" max="8" width="20.5" style="26" customWidth="1"/>
    <col min="9" max="9" width="109.875" style="24" customWidth="1"/>
    <col min="10" max="10" width="18.75" style="24" customWidth="1"/>
    <col min="11" max="31" width="9.375" style="24" customWidth="1"/>
    <col min="32" max="16384" width="46.875" style="24"/>
  </cols>
  <sheetData>
    <row r="1" s="22" customFormat="1" ht="31.5" customHeight="1" spans="1:9">
      <c r="A1" s="27"/>
      <c r="B1" s="27"/>
      <c r="C1" s="27"/>
      <c r="D1" s="27"/>
      <c r="E1" s="27"/>
      <c r="F1" s="27"/>
      <c r="G1" s="28"/>
      <c r="H1" s="28" t="s">
        <v>32</v>
      </c>
      <c r="I1" s="28" t="s">
        <v>33</v>
      </c>
    </row>
    <row r="2" ht="31.5" customHeight="1" spans="1:9">
      <c r="A2" s="29"/>
      <c r="B2" s="30" t="s">
        <v>34</v>
      </c>
      <c r="C2" s="31"/>
      <c r="D2" s="31"/>
      <c r="E2" s="31"/>
      <c r="F2" s="31"/>
      <c r="G2" s="31"/>
      <c r="H2" s="32">
        <f>H13+H21+H46+H54+H66+H98+H108</f>
        <v>151240</v>
      </c>
      <c r="I2" s="73">
        <v>151240</v>
      </c>
    </row>
    <row r="3" ht="17.1" customHeight="1" spans="1:9">
      <c r="A3" s="33" t="s">
        <v>35</v>
      </c>
      <c r="B3" s="33" t="s">
        <v>36</v>
      </c>
      <c r="C3" s="34" t="s">
        <v>37</v>
      </c>
      <c r="D3" s="34" t="s">
        <v>38</v>
      </c>
      <c r="E3" s="35" t="s">
        <v>39</v>
      </c>
      <c r="F3" s="35" t="s">
        <v>40</v>
      </c>
      <c r="G3" s="36" t="s">
        <v>41</v>
      </c>
      <c r="H3" s="36" t="s">
        <v>42</v>
      </c>
      <c r="I3" s="36" t="s">
        <v>43</v>
      </c>
    </row>
    <row r="4" ht="36.95" customHeight="1" outlineLevel="1" spans="1:9">
      <c r="A4" s="37"/>
      <c r="B4" s="38" t="s">
        <v>44</v>
      </c>
      <c r="C4" s="39"/>
      <c r="D4" s="39"/>
      <c r="E4" s="39"/>
      <c r="F4" s="39"/>
      <c r="G4" s="40"/>
      <c r="H4" s="41"/>
      <c r="I4" s="74"/>
    </row>
    <row r="5" ht="36.95" customHeight="1" outlineLevel="2" spans="1:9">
      <c r="A5" s="42"/>
      <c r="B5" s="43" t="s">
        <v>45</v>
      </c>
      <c r="C5" s="44"/>
      <c r="D5" s="44"/>
      <c r="E5" s="45"/>
      <c r="F5" s="44"/>
      <c r="G5" s="43"/>
      <c r="H5" s="46"/>
      <c r="I5" s="75"/>
    </row>
    <row r="6" ht="39" customHeight="1" outlineLevel="2" spans="1:9">
      <c r="A6" s="47" t="s">
        <v>46</v>
      </c>
      <c r="B6" s="48" t="s">
        <v>47</v>
      </c>
      <c r="C6" s="49" t="s">
        <v>48</v>
      </c>
      <c r="D6" s="50">
        <v>1</v>
      </c>
      <c r="E6" s="49">
        <v>1</v>
      </c>
      <c r="F6" s="49">
        <v>4</v>
      </c>
      <c r="G6" s="51">
        <v>1000</v>
      </c>
      <c r="H6" s="52">
        <f>D6*E6*F6*G6</f>
        <v>4000</v>
      </c>
      <c r="I6" s="76" t="s">
        <v>49</v>
      </c>
    </row>
    <row r="7" ht="36.95" customHeight="1" outlineLevel="2" spans="1:9">
      <c r="A7" s="47" t="s">
        <v>50</v>
      </c>
      <c r="B7" s="48" t="s">
        <v>51</v>
      </c>
      <c r="C7" s="49" t="s">
        <v>48</v>
      </c>
      <c r="D7" s="50">
        <v>1</v>
      </c>
      <c r="E7" s="49">
        <v>1</v>
      </c>
      <c r="F7" s="49">
        <v>4</v>
      </c>
      <c r="G7" s="51">
        <v>800</v>
      </c>
      <c r="H7" s="52">
        <f>D7*E7*F7*G7</f>
        <v>3200</v>
      </c>
      <c r="I7" s="76" t="s">
        <v>49</v>
      </c>
    </row>
    <row r="8" ht="36.95" customHeight="1" outlineLevel="1" spans="1:9">
      <c r="A8" s="53" t="s">
        <v>52</v>
      </c>
      <c r="B8" s="54" t="s">
        <v>53</v>
      </c>
      <c r="C8" s="55"/>
      <c r="D8" s="55"/>
      <c r="E8" s="56"/>
      <c r="F8" s="56"/>
      <c r="G8" s="57"/>
      <c r="H8" s="57">
        <f>SUM(H6:H7)</f>
        <v>7200</v>
      </c>
      <c r="I8" s="77"/>
    </row>
    <row r="9" ht="36.95" customHeight="1" outlineLevel="2" spans="1:9">
      <c r="A9" s="42"/>
      <c r="B9" s="43" t="s">
        <v>54</v>
      </c>
      <c r="C9" s="44"/>
      <c r="D9" s="44"/>
      <c r="E9" s="45"/>
      <c r="F9" s="44"/>
      <c r="G9" s="43"/>
      <c r="H9" s="46"/>
      <c r="I9" s="46"/>
    </row>
    <row r="10" ht="36.95" customHeight="1" outlineLevel="2" spans="1:9">
      <c r="A10" s="58" t="s">
        <v>55</v>
      </c>
      <c r="B10" s="48" t="s">
        <v>56</v>
      </c>
      <c r="C10" s="49" t="s">
        <v>48</v>
      </c>
      <c r="D10" s="50">
        <v>1</v>
      </c>
      <c r="E10" s="49">
        <v>1</v>
      </c>
      <c r="F10" s="49">
        <v>3</v>
      </c>
      <c r="G10" s="51">
        <v>600</v>
      </c>
      <c r="H10" s="52">
        <f>D10*E10*F10*G10</f>
        <v>1800</v>
      </c>
      <c r="I10" s="78" t="s">
        <v>57</v>
      </c>
    </row>
    <row r="11" ht="36.95" customHeight="1" outlineLevel="2" spans="1:9">
      <c r="A11" s="58" t="s">
        <v>58</v>
      </c>
      <c r="B11" s="48" t="s">
        <v>59</v>
      </c>
      <c r="C11" s="49" t="s">
        <v>48</v>
      </c>
      <c r="D11" s="50">
        <v>1</v>
      </c>
      <c r="E11" s="49">
        <v>3</v>
      </c>
      <c r="F11" s="49">
        <v>3</v>
      </c>
      <c r="G11" s="51">
        <v>600</v>
      </c>
      <c r="H11" s="52">
        <f t="shared" ref="H11" si="0">D11*E11*F11*G11</f>
        <v>5400</v>
      </c>
      <c r="I11" s="78" t="s">
        <v>57</v>
      </c>
    </row>
    <row r="12" ht="36.95" customHeight="1" outlineLevel="1" spans="1:9">
      <c r="A12" s="53" t="s">
        <v>60</v>
      </c>
      <c r="B12" s="54" t="s">
        <v>61</v>
      </c>
      <c r="C12" s="55"/>
      <c r="D12" s="55"/>
      <c r="E12" s="56"/>
      <c r="F12" s="56"/>
      <c r="G12" s="57"/>
      <c r="H12" s="57">
        <f>SUM(H10:H11)</f>
        <v>7200</v>
      </c>
      <c r="I12" s="77"/>
    </row>
    <row r="13" ht="36.95" customHeight="1" spans="1:9">
      <c r="A13" s="37" t="s">
        <v>62</v>
      </c>
      <c r="B13" s="38" t="s">
        <v>63</v>
      </c>
      <c r="C13" s="39"/>
      <c r="D13" s="39"/>
      <c r="E13" s="39"/>
      <c r="F13" s="39"/>
      <c r="G13" s="40"/>
      <c r="H13" s="41">
        <f>H8+H12</f>
        <v>14400</v>
      </c>
      <c r="I13" s="74"/>
    </row>
    <row r="14" ht="36.95" customHeight="1"/>
    <row r="15" ht="36.95" customHeight="1" outlineLevel="1" spans="1:9">
      <c r="A15" s="37"/>
      <c r="B15" s="38" t="s">
        <v>64</v>
      </c>
      <c r="C15" s="39"/>
      <c r="D15" s="39"/>
      <c r="E15" s="39"/>
      <c r="F15" s="39"/>
      <c r="G15" s="40"/>
      <c r="H15" s="41"/>
      <c r="I15" s="74"/>
    </row>
    <row r="16" ht="36.95" customHeight="1" outlineLevel="1" spans="1:9">
      <c r="A16" s="33" t="s">
        <v>35</v>
      </c>
      <c r="B16" s="33" t="s">
        <v>36</v>
      </c>
      <c r="C16" s="34" t="s">
        <v>37</v>
      </c>
      <c r="D16" s="34" t="s">
        <v>38</v>
      </c>
      <c r="E16" s="35" t="s">
        <v>39</v>
      </c>
      <c r="F16" s="35" t="s">
        <v>40</v>
      </c>
      <c r="G16" s="36" t="s">
        <v>41</v>
      </c>
      <c r="H16" s="36" t="s">
        <v>42</v>
      </c>
      <c r="I16" s="36" t="s">
        <v>65</v>
      </c>
    </row>
    <row r="17" ht="36.95" customHeight="1" outlineLevel="2" spans="1:9">
      <c r="A17" s="42"/>
      <c r="B17" s="43" t="s">
        <v>66</v>
      </c>
      <c r="C17" s="44"/>
      <c r="D17" s="44"/>
      <c r="E17" s="45"/>
      <c r="F17" s="44"/>
      <c r="G17" s="43"/>
      <c r="H17" s="46"/>
      <c r="I17" s="75" t="s">
        <v>67</v>
      </c>
    </row>
    <row r="18" ht="36.95" customHeight="1" outlineLevel="2" spans="1:9">
      <c r="A18" s="47" t="s">
        <v>68</v>
      </c>
      <c r="B18" s="48" t="s">
        <v>69</v>
      </c>
      <c r="C18" s="49" t="s">
        <v>70</v>
      </c>
      <c r="D18" s="59">
        <v>1</v>
      </c>
      <c r="E18" s="49">
        <v>1</v>
      </c>
      <c r="F18" s="49">
        <v>1</v>
      </c>
      <c r="G18" s="60">
        <v>1500</v>
      </c>
      <c r="H18" s="61">
        <f>D18*E18*F18*G18</f>
        <v>1500</v>
      </c>
      <c r="I18" s="78" t="s">
        <v>71</v>
      </c>
    </row>
    <row r="19" ht="36.95" customHeight="1" outlineLevel="2" spans="1:9">
      <c r="A19" s="47" t="s">
        <v>72</v>
      </c>
      <c r="B19" s="48" t="s">
        <v>73</v>
      </c>
      <c r="C19" s="49" t="s">
        <v>70</v>
      </c>
      <c r="D19" s="59">
        <v>1</v>
      </c>
      <c r="E19" s="49">
        <v>1</v>
      </c>
      <c r="F19" s="49">
        <v>4</v>
      </c>
      <c r="G19" s="60">
        <v>321</v>
      </c>
      <c r="H19" s="61">
        <v>1284</v>
      </c>
      <c r="I19" s="78" t="s">
        <v>74</v>
      </c>
    </row>
    <row r="20" ht="36.95" customHeight="1" outlineLevel="1" spans="1:9">
      <c r="A20" s="42" t="s">
        <v>75</v>
      </c>
      <c r="B20" s="43" t="s">
        <v>76</v>
      </c>
      <c r="C20" s="44"/>
      <c r="D20" s="44"/>
      <c r="E20" s="45"/>
      <c r="F20" s="44"/>
      <c r="G20" s="43"/>
      <c r="H20" s="46">
        <f>SUM(H18:H19)</f>
        <v>2784</v>
      </c>
      <c r="I20" s="43"/>
    </row>
    <row r="21" ht="36.95" customHeight="1" spans="1:9">
      <c r="A21" s="37" t="s">
        <v>77</v>
      </c>
      <c r="B21" s="38" t="s">
        <v>78</v>
      </c>
      <c r="C21" s="39"/>
      <c r="D21" s="39"/>
      <c r="E21" s="39"/>
      <c r="F21" s="39"/>
      <c r="G21" s="40"/>
      <c r="H21" s="40">
        <f>H20</f>
        <v>2784</v>
      </c>
      <c r="I21" s="74"/>
    </row>
    <row r="22" ht="36.95" customHeight="1"/>
    <row r="23" ht="36.95" customHeight="1" outlineLevel="1" spans="1:9">
      <c r="A23" s="37"/>
      <c r="B23" s="38" t="s">
        <v>79</v>
      </c>
      <c r="C23" s="39"/>
      <c r="D23" s="39"/>
      <c r="E23" s="39"/>
      <c r="F23" s="39"/>
      <c r="G23" s="40"/>
      <c r="H23" s="41"/>
      <c r="I23" s="74"/>
    </row>
    <row r="24" ht="36.95" customHeight="1" outlineLevel="1" spans="1:9">
      <c r="A24" s="33" t="s">
        <v>35</v>
      </c>
      <c r="B24" s="33" t="s">
        <v>36</v>
      </c>
      <c r="C24" s="34" t="s">
        <v>37</v>
      </c>
      <c r="D24" s="34" t="s">
        <v>38</v>
      </c>
      <c r="E24" s="35" t="s">
        <v>39</v>
      </c>
      <c r="F24" s="35" t="s">
        <v>40</v>
      </c>
      <c r="G24" s="36" t="s">
        <v>41</v>
      </c>
      <c r="H24" s="36" t="s">
        <v>42</v>
      </c>
      <c r="I24" s="36" t="s">
        <v>80</v>
      </c>
    </row>
    <row r="25" ht="36.95" customHeight="1" outlineLevel="2" spans="1:9">
      <c r="A25" s="42"/>
      <c r="B25" s="43" t="s">
        <v>81</v>
      </c>
      <c r="C25" s="44"/>
      <c r="D25" s="44"/>
      <c r="E25" s="45"/>
      <c r="F25" s="44"/>
      <c r="G25" s="43"/>
      <c r="H25" s="46"/>
      <c r="I25" s="75"/>
    </row>
    <row r="26" ht="36.95" customHeight="1" outlineLevel="2" spans="1:9">
      <c r="A26" s="47"/>
      <c r="B26" s="48"/>
      <c r="C26" s="49"/>
      <c r="D26" s="50"/>
      <c r="E26" s="62"/>
      <c r="F26" s="49"/>
      <c r="G26" s="60"/>
      <c r="H26" s="61"/>
      <c r="I26" s="79"/>
    </row>
    <row r="27" ht="36.95" customHeight="1" outlineLevel="1" spans="1:9">
      <c r="A27" s="53" t="s">
        <v>82</v>
      </c>
      <c r="B27" s="54" t="s">
        <v>83</v>
      </c>
      <c r="C27" s="55"/>
      <c r="D27" s="55"/>
      <c r="E27" s="56"/>
      <c r="F27" s="56"/>
      <c r="G27" s="57"/>
      <c r="H27" s="57">
        <f>SUM(H26:H26)</f>
        <v>0</v>
      </c>
      <c r="I27" s="77"/>
    </row>
    <row r="28" ht="36.95" customHeight="1" outlineLevel="2" spans="1:9">
      <c r="A28" s="42"/>
      <c r="B28" s="43" t="s">
        <v>84</v>
      </c>
      <c r="C28" s="44"/>
      <c r="D28" s="44"/>
      <c r="E28" s="45"/>
      <c r="F28" s="44"/>
      <c r="G28" s="36" t="s">
        <v>41</v>
      </c>
      <c r="H28" s="46"/>
      <c r="I28" s="75"/>
    </row>
    <row r="29" ht="36.95" customHeight="1" outlineLevel="2" spans="1:9">
      <c r="A29" s="47" t="s">
        <v>85</v>
      </c>
      <c r="B29" s="48" t="s">
        <v>86</v>
      </c>
      <c r="C29" s="49" t="s">
        <v>70</v>
      </c>
      <c r="D29" s="50">
        <v>1</v>
      </c>
      <c r="E29" s="49">
        <v>1</v>
      </c>
      <c r="F29" s="49">
        <v>1</v>
      </c>
      <c r="G29" s="60">
        <v>350</v>
      </c>
      <c r="H29" s="61">
        <f t="shared" ref="H29:H44" si="1">D29*E29*F29*G29</f>
        <v>350</v>
      </c>
      <c r="I29" s="79" t="s">
        <v>87</v>
      </c>
    </row>
    <row r="30" ht="36.95" customHeight="1" outlineLevel="2" spans="1:9">
      <c r="A30" s="47" t="s">
        <v>88</v>
      </c>
      <c r="B30" s="48" t="s">
        <v>89</v>
      </c>
      <c r="C30" s="49" t="s">
        <v>70</v>
      </c>
      <c r="D30" s="50">
        <v>1</v>
      </c>
      <c r="E30" s="49">
        <v>10</v>
      </c>
      <c r="F30" s="49">
        <v>1</v>
      </c>
      <c r="G30" s="60">
        <v>15</v>
      </c>
      <c r="H30" s="61">
        <f t="shared" si="1"/>
        <v>150</v>
      </c>
      <c r="I30" s="69" t="s">
        <v>90</v>
      </c>
    </row>
    <row r="31" ht="36.95" customHeight="1" outlineLevel="2" spans="1:9">
      <c r="A31" s="47" t="s">
        <v>91</v>
      </c>
      <c r="B31" s="48" t="s">
        <v>92</v>
      </c>
      <c r="C31" s="49" t="s">
        <v>70</v>
      </c>
      <c r="D31" s="50">
        <v>1</v>
      </c>
      <c r="E31" s="49">
        <v>1</v>
      </c>
      <c r="F31" s="49">
        <v>1</v>
      </c>
      <c r="G31" s="60">
        <v>1000</v>
      </c>
      <c r="H31" s="61">
        <f t="shared" si="1"/>
        <v>1000</v>
      </c>
      <c r="I31" s="80" t="s">
        <v>93</v>
      </c>
    </row>
    <row r="32" ht="36.95" customHeight="1" outlineLevel="2" spans="1:9">
      <c r="A32" s="47" t="s">
        <v>94</v>
      </c>
      <c r="B32" s="48" t="s">
        <v>95</v>
      </c>
      <c r="C32" s="49" t="s">
        <v>70</v>
      </c>
      <c r="D32" s="50">
        <v>1</v>
      </c>
      <c r="E32" s="63">
        <v>9</v>
      </c>
      <c r="F32" s="49">
        <v>1</v>
      </c>
      <c r="G32" s="60">
        <v>800</v>
      </c>
      <c r="H32" s="61">
        <f t="shared" si="1"/>
        <v>7200</v>
      </c>
      <c r="I32" s="69" t="s">
        <v>96</v>
      </c>
    </row>
    <row r="33" ht="36.95" customHeight="1" outlineLevel="2" spans="1:9">
      <c r="A33" s="47" t="s">
        <v>97</v>
      </c>
      <c r="B33" s="48" t="s">
        <v>98</v>
      </c>
      <c r="C33" s="49" t="s">
        <v>70</v>
      </c>
      <c r="D33" s="50">
        <v>1</v>
      </c>
      <c r="E33" s="49">
        <v>8</v>
      </c>
      <c r="F33" s="49">
        <v>1</v>
      </c>
      <c r="G33" s="60">
        <v>80</v>
      </c>
      <c r="H33" s="61">
        <f t="shared" si="1"/>
        <v>640</v>
      </c>
      <c r="I33" s="69" t="s">
        <v>99</v>
      </c>
    </row>
    <row r="34" ht="36.95" customHeight="1" outlineLevel="2" spans="1:9">
      <c r="A34" s="47" t="s">
        <v>100</v>
      </c>
      <c r="B34" s="48" t="s">
        <v>101</v>
      </c>
      <c r="C34" s="49" t="s">
        <v>70</v>
      </c>
      <c r="D34" s="50">
        <v>1</v>
      </c>
      <c r="E34" s="49">
        <v>3</v>
      </c>
      <c r="F34" s="49">
        <v>1</v>
      </c>
      <c r="G34" s="60">
        <v>500</v>
      </c>
      <c r="H34" s="61">
        <f t="shared" si="1"/>
        <v>1500</v>
      </c>
      <c r="I34" s="69" t="s">
        <v>102</v>
      </c>
    </row>
    <row r="35" ht="36.95" customHeight="1" outlineLevel="2" spans="1:9">
      <c r="A35" s="47" t="s">
        <v>103</v>
      </c>
      <c r="B35" s="48" t="s">
        <v>104</v>
      </c>
      <c r="C35" s="49" t="s">
        <v>70</v>
      </c>
      <c r="D35" s="50">
        <v>1</v>
      </c>
      <c r="E35" s="49">
        <v>2</v>
      </c>
      <c r="F35" s="49">
        <v>1</v>
      </c>
      <c r="G35" s="60">
        <v>80</v>
      </c>
      <c r="H35" s="61">
        <f t="shared" si="1"/>
        <v>160</v>
      </c>
      <c r="I35" s="69" t="s">
        <v>105</v>
      </c>
    </row>
    <row r="36" ht="36.95" customHeight="1" outlineLevel="2" spans="1:9">
      <c r="A36" s="47" t="s">
        <v>106</v>
      </c>
      <c r="B36" s="48" t="s">
        <v>107</v>
      </c>
      <c r="C36" s="49" t="s">
        <v>70</v>
      </c>
      <c r="D36" s="50">
        <v>1</v>
      </c>
      <c r="E36" s="49">
        <v>30</v>
      </c>
      <c r="F36" s="49">
        <v>1</v>
      </c>
      <c r="G36" s="60">
        <v>5</v>
      </c>
      <c r="H36" s="61">
        <f t="shared" si="1"/>
        <v>150</v>
      </c>
      <c r="I36" s="69" t="s">
        <v>108</v>
      </c>
    </row>
    <row r="37" ht="36.95" customHeight="1" outlineLevel="2" spans="1:9">
      <c r="A37" s="47" t="s">
        <v>109</v>
      </c>
      <c r="B37" s="48" t="s">
        <v>110</v>
      </c>
      <c r="C37" s="49" t="s">
        <v>70</v>
      </c>
      <c r="D37" s="50">
        <v>1</v>
      </c>
      <c r="E37" s="49">
        <v>1</v>
      </c>
      <c r="F37" s="49">
        <v>1</v>
      </c>
      <c r="G37" s="60">
        <v>150</v>
      </c>
      <c r="H37" s="61">
        <f t="shared" si="1"/>
        <v>150</v>
      </c>
      <c r="I37" s="69" t="s">
        <v>111</v>
      </c>
    </row>
    <row r="38" ht="36.95" customHeight="1" outlineLevel="2" spans="1:9">
      <c r="A38" s="47" t="s">
        <v>112</v>
      </c>
      <c r="B38" s="48" t="s">
        <v>113</v>
      </c>
      <c r="C38" s="49" t="s">
        <v>70</v>
      </c>
      <c r="D38" s="50">
        <v>1</v>
      </c>
      <c r="E38" s="49">
        <v>11</v>
      </c>
      <c r="F38" s="63">
        <v>1</v>
      </c>
      <c r="G38" s="60">
        <v>80</v>
      </c>
      <c r="H38" s="61">
        <f t="shared" si="1"/>
        <v>880</v>
      </c>
      <c r="I38" s="69" t="s">
        <v>114</v>
      </c>
    </row>
    <row r="39" ht="36.95" customHeight="1" outlineLevel="1" spans="1:9">
      <c r="A39" s="47" t="s">
        <v>115</v>
      </c>
      <c r="B39" s="49" t="s">
        <v>116</v>
      </c>
      <c r="C39" s="49" t="s">
        <v>70</v>
      </c>
      <c r="D39" s="50">
        <v>1</v>
      </c>
      <c r="E39" s="50">
        <v>32</v>
      </c>
      <c r="F39" s="50">
        <v>1</v>
      </c>
      <c r="G39" s="60">
        <v>80</v>
      </c>
      <c r="H39" s="61">
        <f t="shared" si="1"/>
        <v>2560</v>
      </c>
      <c r="I39" s="49" t="s">
        <v>116</v>
      </c>
    </row>
    <row r="40" ht="36.95" customHeight="1" outlineLevel="1" spans="1:9">
      <c r="A40" s="47" t="s">
        <v>117</v>
      </c>
      <c r="B40" s="64" t="s">
        <v>118</v>
      </c>
      <c r="C40" s="49" t="s">
        <v>70</v>
      </c>
      <c r="D40" s="50">
        <v>1</v>
      </c>
      <c r="E40" s="50">
        <v>40</v>
      </c>
      <c r="F40" s="50">
        <v>1</v>
      </c>
      <c r="G40" s="60">
        <v>3</v>
      </c>
      <c r="H40" s="61">
        <f t="shared" si="1"/>
        <v>120</v>
      </c>
      <c r="I40" s="64" t="s">
        <v>119</v>
      </c>
    </row>
    <row r="41" ht="36.95" customHeight="1" outlineLevel="1" spans="1:9">
      <c r="A41" s="47" t="s">
        <v>120</v>
      </c>
      <c r="B41" s="64" t="s">
        <v>121</v>
      </c>
      <c r="C41" s="49" t="s">
        <v>70</v>
      </c>
      <c r="D41" s="50">
        <v>1</v>
      </c>
      <c r="E41" s="50">
        <v>50</v>
      </c>
      <c r="F41" s="50">
        <v>1</v>
      </c>
      <c r="G41" s="60">
        <v>6</v>
      </c>
      <c r="H41" s="61">
        <f t="shared" si="1"/>
        <v>300</v>
      </c>
      <c r="I41" s="64" t="s">
        <v>122</v>
      </c>
    </row>
    <row r="42" ht="36.95" customHeight="1" outlineLevel="1" spans="1:9">
      <c r="A42" s="47" t="s">
        <v>123</v>
      </c>
      <c r="B42" s="64" t="s">
        <v>124</v>
      </c>
      <c r="C42" s="49" t="s">
        <v>70</v>
      </c>
      <c r="D42" s="50">
        <v>0</v>
      </c>
      <c r="E42" s="50">
        <v>1</v>
      </c>
      <c r="F42" s="50">
        <v>1</v>
      </c>
      <c r="G42" s="60">
        <v>200</v>
      </c>
      <c r="H42" s="61">
        <f t="shared" si="1"/>
        <v>0</v>
      </c>
      <c r="I42" s="64" t="s">
        <v>125</v>
      </c>
    </row>
    <row r="43" ht="36.95" customHeight="1" outlineLevel="1" spans="1:9">
      <c r="A43" s="47" t="s">
        <v>126</v>
      </c>
      <c r="B43" s="65" t="s">
        <v>127</v>
      </c>
      <c r="C43" s="49" t="s">
        <v>70</v>
      </c>
      <c r="D43" s="66">
        <v>0</v>
      </c>
      <c r="E43" s="66">
        <v>1</v>
      </c>
      <c r="F43" s="66">
        <v>1</v>
      </c>
      <c r="G43" s="60">
        <v>150</v>
      </c>
      <c r="H43" s="61">
        <f t="shared" si="1"/>
        <v>0</v>
      </c>
      <c r="I43" s="65" t="s">
        <v>127</v>
      </c>
    </row>
    <row r="44" ht="36.95" customHeight="1" outlineLevel="1" spans="1:9">
      <c r="A44" s="47" t="s">
        <v>128</v>
      </c>
      <c r="B44" s="65" t="s">
        <v>129</v>
      </c>
      <c r="C44" s="49" t="s">
        <v>70</v>
      </c>
      <c r="D44" s="66">
        <v>1</v>
      </c>
      <c r="E44" s="66">
        <v>1</v>
      </c>
      <c r="F44" s="66">
        <v>1</v>
      </c>
      <c r="G44" s="60">
        <v>130</v>
      </c>
      <c r="H44" s="61">
        <f t="shared" si="1"/>
        <v>130</v>
      </c>
      <c r="I44" s="65" t="s">
        <v>129</v>
      </c>
    </row>
    <row r="45" ht="36.95" customHeight="1" outlineLevel="1" spans="1:9">
      <c r="A45" s="53" t="s">
        <v>130</v>
      </c>
      <c r="B45" s="43" t="s">
        <v>131</v>
      </c>
      <c r="C45" s="44"/>
      <c r="D45" s="44"/>
      <c r="E45" s="45"/>
      <c r="F45" s="44"/>
      <c r="G45" s="43"/>
      <c r="H45" s="46">
        <f>SUM(H29:H44)</f>
        <v>15290</v>
      </c>
      <c r="I45" s="75"/>
    </row>
    <row r="46" ht="36.95" customHeight="1" outlineLevel="2" spans="1:9">
      <c r="A46" s="37" t="s">
        <v>132</v>
      </c>
      <c r="B46" s="38" t="s">
        <v>133</v>
      </c>
      <c r="C46" s="39"/>
      <c r="D46" s="39"/>
      <c r="E46" s="39"/>
      <c r="F46" s="39"/>
      <c r="G46" s="40"/>
      <c r="H46" s="40">
        <f>H45+H27</f>
        <v>15290</v>
      </c>
      <c r="I46" s="40"/>
    </row>
    <row r="47" ht="36.95" customHeight="1" outlineLevel="2"/>
    <row r="48" ht="36.95" customHeight="1" outlineLevel="2" spans="1:9">
      <c r="A48" s="37"/>
      <c r="B48" s="38" t="s">
        <v>134</v>
      </c>
      <c r="C48" s="39"/>
      <c r="D48" s="39"/>
      <c r="E48" s="39"/>
      <c r="F48" s="39"/>
      <c r="G48" s="40"/>
      <c r="H48" s="41"/>
      <c r="I48" s="74"/>
    </row>
    <row r="49" ht="36.95" customHeight="1" outlineLevel="2" spans="1:9">
      <c r="A49" s="33"/>
      <c r="B49" s="33" t="s">
        <v>36</v>
      </c>
      <c r="C49" s="34" t="s">
        <v>37</v>
      </c>
      <c r="D49" s="34" t="s">
        <v>38</v>
      </c>
      <c r="E49" s="35" t="s">
        <v>39</v>
      </c>
      <c r="F49" s="35" t="s">
        <v>40</v>
      </c>
      <c r="G49" s="36" t="s">
        <v>41</v>
      </c>
      <c r="H49" s="36" t="s">
        <v>42</v>
      </c>
      <c r="I49" s="36" t="s">
        <v>65</v>
      </c>
    </row>
    <row r="50" ht="36.95" customHeight="1" outlineLevel="2" spans="1:9">
      <c r="A50" s="58" t="s">
        <v>135</v>
      </c>
      <c r="B50" s="48" t="s">
        <v>136</v>
      </c>
      <c r="C50" s="49" t="s">
        <v>48</v>
      </c>
      <c r="D50" s="50">
        <v>1</v>
      </c>
      <c r="E50" s="49">
        <v>1</v>
      </c>
      <c r="F50" s="67">
        <v>2.5</v>
      </c>
      <c r="G50" s="51">
        <v>800</v>
      </c>
      <c r="H50" s="61">
        <f t="shared" ref="H50:H52" si="2">D50*E50*F50*G50</f>
        <v>2000</v>
      </c>
      <c r="I50" s="76" t="s">
        <v>137</v>
      </c>
    </row>
    <row r="51" ht="36.95" customHeight="1" outlineLevel="2" spans="1:9">
      <c r="A51" s="58" t="s">
        <v>138</v>
      </c>
      <c r="B51" s="48" t="s">
        <v>136</v>
      </c>
      <c r="C51" s="49" t="s">
        <v>48</v>
      </c>
      <c r="D51" s="50">
        <v>1</v>
      </c>
      <c r="E51" s="49">
        <v>8</v>
      </c>
      <c r="F51" s="67">
        <v>2.5</v>
      </c>
      <c r="G51" s="68">
        <v>600</v>
      </c>
      <c r="H51" s="61">
        <f t="shared" si="2"/>
        <v>12000</v>
      </c>
      <c r="I51" s="78" t="s">
        <v>139</v>
      </c>
    </row>
    <row r="52" ht="36.95" customHeight="1" outlineLevel="2" spans="1:9">
      <c r="A52" s="58" t="s">
        <v>140</v>
      </c>
      <c r="B52" s="48" t="s">
        <v>136</v>
      </c>
      <c r="C52" s="49" t="s">
        <v>48</v>
      </c>
      <c r="D52" s="59">
        <v>1</v>
      </c>
      <c r="E52" s="49">
        <v>2</v>
      </c>
      <c r="F52" s="49">
        <v>2</v>
      </c>
      <c r="G52" s="61">
        <v>309</v>
      </c>
      <c r="H52" s="61">
        <f t="shared" si="2"/>
        <v>1236</v>
      </c>
      <c r="I52" s="78" t="s">
        <v>141</v>
      </c>
    </row>
    <row r="53" ht="36.95" customHeight="1" outlineLevel="2" spans="1:9">
      <c r="A53" s="53" t="s">
        <v>142</v>
      </c>
      <c r="B53" s="54" t="s">
        <v>143</v>
      </c>
      <c r="C53" s="55"/>
      <c r="D53" s="55"/>
      <c r="E53" s="56"/>
      <c r="F53" s="56"/>
      <c r="G53" s="57"/>
      <c r="H53" s="57">
        <f>SUM(H50:H52)</f>
        <v>15236</v>
      </c>
      <c r="I53" s="77"/>
    </row>
    <row r="54" ht="36.95" customHeight="1" outlineLevel="2" spans="1:9">
      <c r="A54" s="37" t="s">
        <v>144</v>
      </c>
      <c r="B54" s="38" t="s">
        <v>145</v>
      </c>
      <c r="C54" s="39"/>
      <c r="D54" s="39"/>
      <c r="E54" s="39"/>
      <c r="F54" s="39"/>
      <c r="G54" s="40"/>
      <c r="H54" s="41">
        <f>H53</f>
        <v>15236</v>
      </c>
      <c r="I54" s="74"/>
    </row>
    <row r="55" ht="36.95" customHeight="1" outlineLevel="2"/>
    <row r="56" ht="36.95" customHeight="1" outlineLevel="2" spans="1:9">
      <c r="A56" s="37"/>
      <c r="B56" s="38" t="s">
        <v>146</v>
      </c>
      <c r="C56" s="39"/>
      <c r="D56" s="39"/>
      <c r="E56" s="39"/>
      <c r="F56" s="39"/>
      <c r="G56" s="40"/>
      <c r="H56" s="41"/>
      <c r="I56" s="74" t="s">
        <v>147</v>
      </c>
    </row>
    <row r="57" ht="36.95" customHeight="1" outlineLevel="2" spans="1:9">
      <c r="A57" s="33"/>
      <c r="B57" s="33" t="s">
        <v>36</v>
      </c>
      <c r="C57" s="34" t="s">
        <v>37</v>
      </c>
      <c r="D57" s="34" t="s">
        <v>38</v>
      </c>
      <c r="E57" s="35" t="s">
        <v>39</v>
      </c>
      <c r="F57" s="35" t="s">
        <v>40</v>
      </c>
      <c r="G57" s="36" t="s">
        <v>41</v>
      </c>
      <c r="H57" s="36" t="s">
        <v>42</v>
      </c>
      <c r="I57" s="36" t="s">
        <v>148</v>
      </c>
    </row>
    <row r="58" ht="36.95" customHeight="1" spans="1:9">
      <c r="A58" s="47" t="s">
        <v>149</v>
      </c>
      <c r="B58" s="69" t="s">
        <v>150</v>
      </c>
      <c r="C58" s="70" t="s">
        <v>70</v>
      </c>
      <c r="D58" s="50">
        <v>1</v>
      </c>
      <c r="E58" s="49">
        <v>19</v>
      </c>
      <c r="F58" s="49">
        <v>1</v>
      </c>
      <c r="G58" s="60">
        <v>300</v>
      </c>
      <c r="H58" s="61">
        <f t="shared" ref="H58:H64" si="3">D58*E58*F58*G58</f>
        <v>5700</v>
      </c>
      <c r="I58" s="69" t="s">
        <v>151</v>
      </c>
    </row>
    <row r="59" ht="36.95" customHeight="1" spans="1:9">
      <c r="A59" s="47" t="s">
        <v>152</v>
      </c>
      <c r="B59" s="69" t="s">
        <v>153</v>
      </c>
      <c r="C59" s="70" t="s">
        <v>70</v>
      </c>
      <c r="D59" s="50">
        <v>1</v>
      </c>
      <c r="E59" s="49">
        <v>100</v>
      </c>
      <c r="F59" s="49">
        <v>1</v>
      </c>
      <c r="G59" s="60">
        <v>60</v>
      </c>
      <c r="H59" s="61">
        <f t="shared" si="3"/>
        <v>6000</v>
      </c>
      <c r="I59" s="69" t="s">
        <v>154</v>
      </c>
    </row>
    <row r="60" ht="36.95" customHeight="1" spans="1:9">
      <c r="A60" s="47"/>
      <c r="B60" s="69"/>
      <c r="C60" s="70"/>
      <c r="D60" s="50">
        <v>1</v>
      </c>
      <c r="E60" s="49">
        <v>6</v>
      </c>
      <c r="F60" s="49">
        <v>1</v>
      </c>
      <c r="G60" s="51">
        <v>80</v>
      </c>
      <c r="H60" s="61">
        <f t="shared" si="3"/>
        <v>480</v>
      </c>
      <c r="I60" s="69" t="s">
        <v>155</v>
      </c>
    </row>
    <row r="61" ht="36.95" customHeight="1" spans="1:9">
      <c r="A61" s="47" t="s">
        <v>156</v>
      </c>
      <c r="B61" s="69" t="s">
        <v>157</v>
      </c>
      <c r="C61" s="70" t="s">
        <v>70</v>
      </c>
      <c r="D61" s="50">
        <v>1</v>
      </c>
      <c r="E61" s="49">
        <v>51</v>
      </c>
      <c r="F61" s="49">
        <v>1</v>
      </c>
      <c r="G61" s="51">
        <v>80</v>
      </c>
      <c r="H61" s="61">
        <f t="shared" si="3"/>
        <v>4080</v>
      </c>
      <c r="I61" s="69" t="s">
        <v>158</v>
      </c>
    </row>
    <row r="62" ht="36.95" customHeight="1" spans="1:9">
      <c r="A62" s="47" t="s">
        <v>159</v>
      </c>
      <c r="B62" s="69" t="s">
        <v>160</v>
      </c>
      <c r="C62" s="70" t="s">
        <v>70</v>
      </c>
      <c r="D62" s="50">
        <v>1</v>
      </c>
      <c r="E62" s="49">
        <v>31</v>
      </c>
      <c r="F62" s="49">
        <v>1</v>
      </c>
      <c r="G62" s="60">
        <v>300</v>
      </c>
      <c r="H62" s="61">
        <f t="shared" si="3"/>
        <v>9300</v>
      </c>
      <c r="I62" s="69" t="s">
        <v>161</v>
      </c>
    </row>
    <row r="63" ht="36.95" customHeight="1" spans="1:9">
      <c r="A63" s="47" t="s">
        <v>162</v>
      </c>
      <c r="B63" s="69" t="s">
        <v>163</v>
      </c>
      <c r="C63" s="70" t="s">
        <v>70</v>
      </c>
      <c r="D63" s="50">
        <v>2</v>
      </c>
      <c r="E63" s="49">
        <v>31</v>
      </c>
      <c r="F63" s="49">
        <v>1</v>
      </c>
      <c r="G63" s="60">
        <v>80</v>
      </c>
      <c r="H63" s="61">
        <f t="shared" si="3"/>
        <v>4960</v>
      </c>
      <c r="I63" s="69" t="s">
        <v>164</v>
      </c>
    </row>
    <row r="64" ht="36.95" customHeight="1" outlineLevel="2" spans="1:9">
      <c r="A64" s="47" t="s">
        <v>165</v>
      </c>
      <c r="B64" s="71" t="s">
        <v>166</v>
      </c>
      <c r="C64" s="70" t="s">
        <v>70</v>
      </c>
      <c r="D64" s="72">
        <v>1</v>
      </c>
      <c r="E64" s="49">
        <v>2</v>
      </c>
      <c r="F64" s="49">
        <v>1</v>
      </c>
      <c r="G64" s="60">
        <v>2500</v>
      </c>
      <c r="H64" s="61">
        <f t="shared" si="3"/>
        <v>5000</v>
      </c>
      <c r="I64" s="69" t="s">
        <v>167</v>
      </c>
    </row>
    <row r="65" ht="36.95" customHeight="1" outlineLevel="2" spans="1:9">
      <c r="A65" s="53" t="s">
        <v>168</v>
      </c>
      <c r="B65" s="54" t="s">
        <v>169</v>
      </c>
      <c r="C65" s="55"/>
      <c r="D65" s="55"/>
      <c r="E65" s="56"/>
      <c r="F65" s="56"/>
      <c r="G65" s="57"/>
      <c r="H65" s="57">
        <f>SUM(H58:H64)</f>
        <v>35520</v>
      </c>
      <c r="I65" s="77"/>
    </row>
    <row r="66" ht="36.95" customHeight="1" outlineLevel="2" spans="1:9">
      <c r="A66" s="37" t="s">
        <v>170</v>
      </c>
      <c r="B66" s="38" t="s">
        <v>171</v>
      </c>
      <c r="C66" s="39"/>
      <c r="D66" s="39"/>
      <c r="E66" s="39"/>
      <c r="F66" s="39"/>
      <c r="G66" s="40"/>
      <c r="H66" s="40">
        <f>H65</f>
        <v>35520</v>
      </c>
      <c r="I66" s="74"/>
    </row>
    <row r="67" ht="36.95" customHeight="1" outlineLevel="2" spans="9:9">
      <c r="I67" s="79"/>
    </row>
    <row r="68" ht="36.95" customHeight="1" outlineLevel="2" spans="1:9">
      <c r="A68" s="37" t="s">
        <v>172</v>
      </c>
      <c r="B68" s="38" t="s">
        <v>173</v>
      </c>
      <c r="C68" s="39"/>
      <c r="D68" s="39"/>
      <c r="E68" s="39"/>
      <c r="F68" s="39"/>
      <c r="G68" s="40"/>
      <c r="H68" s="41"/>
      <c r="I68" s="41"/>
    </row>
    <row r="69" ht="36.95" customHeight="1" outlineLevel="2" spans="1:9">
      <c r="A69" s="33" t="s">
        <v>174</v>
      </c>
      <c r="B69" s="33" t="s">
        <v>173</v>
      </c>
      <c r="C69" s="34" t="s">
        <v>37</v>
      </c>
      <c r="D69" s="34" t="s">
        <v>38</v>
      </c>
      <c r="E69" s="35" t="s">
        <v>39</v>
      </c>
      <c r="F69" s="35" t="s">
        <v>40</v>
      </c>
      <c r="G69" s="36" t="s">
        <v>41</v>
      </c>
      <c r="H69" s="36" t="s">
        <v>42</v>
      </c>
      <c r="I69" s="36" t="s">
        <v>65</v>
      </c>
    </row>
    <row r="70" ht="42" customHeight="1" outlineLevel="2" spans="1:9">
      <c r="A70" s="81" t="s">
        <v>175</v>
      </c>
      <c r="B70" s="71" t="s">
        <v>176</v>
      </c>
      <c r="C70" s="70" t="s">
        <v>70</v>
      </c>
      <c r="D70" s="50">
        <v>2</v>
      </c>
      <c r="E70" s="49">
        <v>14</v>
      </c>
      <c r="F70" s="49">
        <v>1</v>
      </c>
      <c r="G70" s="68">
        <v>220</v>
      </c>
      <c r="H70" s="61">
        <f>D70*E70*F70*G70</f>
        <v>6160</v>
      </c>
      <c r="I70" s="69" t="s">
        <v>177</v>
      </c>
    </row>
    <row r="71" ht="36.95" customHeight="1" outlineLevel="2" spans="1:9">
      <c r="A71" s="81" t="s">
        <v>178</v>
      </c>
      <c r="B71" s="71" t="s">
        <v>179</v>
      </c>
      <c r="C71" s="70" t="s">
        <v>70</v>
      </c>
      <c r="D71" s="50">
        <v>1</v>
      </c>
      <c r="E71" s="49">
        <v>1</v>
      </c>
      <c r="F71" s="49">
        <v>1</v>
      </c>
      <c r="G71" s="60">
        <v>600</v>
      </c>
      <c r="H71" s="61">
        <f>D71*E71*F71*G71</f>
        <v>600</v>
      </c>
      <c r="I71" s="97"/>
    </row>
    <row r="72" ht="36.95" customHeight="1" outlineLevel="2" spans="1:9">
      <c r="A72" s="81" t="s">
        <v>180</v>
      </c>
      <c r="B72" s="71" t="s">
        <v>181</v>
      </c>
      <c r="C72" s="70" t="s">
        <v>70</v>
      </c>
      <c r="D72" s="50">
        <v>1</v>
      </c>
      <c r="E72" s="49">
        <v>1</v>
      </c>
      <c r="F72" s="49">
        <v>1</v>
      </c>
      <c r="G72" s="60">
        <v>1500</v>
      </c>
      <c r="H72" s="61">
        <f t="shared" ref="H72:H78" si="4">D72*E72*F72*G72</f>
        <v>1500</v>
      </c>
      <c r="I72" s="97"/>
    </row>
    <row r="73" ht="36.95" customHeight="1" outlineLevel="2" spans="1:9">
      <c r="A73" s="81" t="s">
        <v>182</v>
      </c>
      <c r="B73" s="71" t="s">
        <v>183</v>
      </c>
      <c r="C73" s="70" t="s">
        <v>70</v>
      </c>
      <c r="D73" s="50">
        <v>1</v>
      </c>
      <c r="E73" s="49">
        <v>1</v>
      </c>
      <c r="F73" s="49">
        <v>1</v>
      </c>
      <c r="G73" s="60">
        <v>4000</v>
      </c>
      <c r="H73" s="61">
        <f t="shared" si="4"/>
        <v>4000</v>
      </c>
      <c r="I73" s="97"/>
    </row>
    <row r="74" ht="36.95" customHeight="1" outlineLevel="2" spans="1:9">
      <c r="A74" s="81" t="s">
        <v>184</v>
      </c>
      <c r="B74" s="71" t="s">
        <v>185</v>
      </c>
      <c r="C74" s="70" t="s">
        <v>70</v>
      </c>
      <c r="D74" s="50">
        <v>1</v>
      </c>
      <c r="E74" s="49">
        <v>1</v>
      </c>
      <c r="F74" s="49">
        <v>1</v>
      </c>
      <c r="G74" s="60">
        <v>300</v>
      </c>
      <c r="H74" s="61">
        <f t="shared" si="4"/>
        <v>300</v>
      </c>
      <c r="I74" s="97"/>
    </row>
    <row r="75" ht="36.95" customHeight="1" outlineLevel="2" spans="1:9">
      <c r="A75" s="81" t="s">
        <v>186</v>
      </c>
      <c r="B75" s="71" t="s">
        <v>187</v>
      </c>
      <c r="C75" s="70" t="s">
        <v>70</v>
      </c>
      <c r="D75" s="50">
        <v>1</v>
      </c>
      <c r="E75" s="49">
        <v>2</v>
      </c>
      <c r="F75" s="49">
        <v>1</v>
      </c>
      <c r="G75" s="60">
        <v>300</v>
      </c>
      <c r="H75" s="61">
        <f t="shared" si="4"/>
        <v>600</v>
      </c>
      <c r="I75" s="97"/>
    </row>
    <row r="76" ht="36.95" customHeight="1" outlineLevel="2" spans="1:9">
      <c r="A76" s="81" t="s">
        <v>188</v>
      </c>
      <c r="B76" s="71" t="s">
        <v>189</v>
      </c>
      <c r="C76" s="70" t="s">
        <v>70</v>
      </c>
      <c r="D76" s="50">
        <v>1</v>
      </c>
      <c r="E76" s="49">
        <v>1</v>
      </c>
      <c r="F76" s="49">
        <v>1</v>
      </c>
      <c r="G76" s="60">
        <v>500</v>
      </c>
      <c r="H76" s="61">
        <f t="shared" si="4"/>
        <v>500</v>
      </c>
      <c r="I76" s="97"/>
    </row>
    <row r="77" ht="36.95" customHeight="1" outlineLevel="2" spans="1:9">
      <c r="A77" s="81" t="s">
        <v>190</v>
      </c>
      <c r="B77" s="71" t="s">
        <v>191</v>
      </c>
      <c r="C77" s="70" t="s">
        <v>70</v>
      </c>
      <c r="D77" s="50">
        <v>1</v>
      </c>
      <c r="E77" s="49">
        <v>1</v>
      </c>
      <c r="F77" s="49">
        <v>1</v>
      </c>
      <c r="G77" s="60">
        <v>1000</v>
      </c>
      <c r="H77" s="61">
        <f t="shared" si="4"/>
        <v>1000</v>
      </c>
      <c r="I77" s="97"/>
    </row>
    <row r="78" ht="36.95" customHeight="1" outlineLevel="2" spans="1:9">
      <c r="A78" s="81" t="s">
        <v>192</v>
      </c>
      <c r="B78" s="71" t="s">
        <v>193</v>
      </c>
      <c r="C78" s="70" t="s">
        <v>70</v>
      </c>
      <c r="D78" s="50">
        <v>1</v>
      </c>
      <c r="E78" s="49">
        <v>1</v>
      </c>
      <c r="F78" s="49">
        <v>1</v>
      </c>
      <c r="G78" s="68">
        <v>2200</v>
      </c>
      <c r="H78" s="61">
        <f t="shared" si="4"/>
        <v>2200</v>
      </c>
      <c r="I78" s="98" t="s">
        <v>194</v>
      </c>
    </row>
    <row r="79" ht="36.95" customHeight="1" outlineLevel="2" spans="1:9">
      <c r="A79" s="53" t="s">
        <v>195</v>
      </c>
      <c r="B79" s="54" t="s">
        <v>143</v>
      </c>
      <c r="C79" s="55"/>
      <c r="D79" s="55"/>
      <c r="E79" s="56"/>
      <c r="F79" s="56"/>
      <c r="G79" s="57"/>
      <c r="H79" s="57">
        <f>SUM(H70:H78)</f>
        <v>16860</v>
      </c>
      <c r="I79" s="77"/>
    </row>
    <row r="80" ht="36.95" customHeight="1" outlineLevel="2" spans="1:9">
      <c r="A80" s="33" t="s">
        <v>196</v>
      </c>
      <c r="B80" s="33" t="s">
        <v>197</v>
      </c>
      <c r="C80" s="34"/>
      <c r="D80" s="34"/>
      <c r="E80" s="35"/>
      <c r="F80" s="35"/>
      <c r="G80" s="36"/>
      <c r="H80" s="36"/>
      <c r="I80" s="36"/>
    </row>
    <row r="81" ht="36.95" customHeight="1" outlineLevel="2" spans="1:9">
      <c r="A81" s="81" t="s">
        <v>198</v>
      </c>
      <c r="B81" s="71" t="s">
        <v>199</v>
      </c>
      <c r="C81" s="70" t="s">
        <v>70</v>
      </c>
      <c r="D81" s="50">
        <v>1</v>
      </c>
      <c r="E81" s="49">
        <v>3</v>
      </c>
      <c r="F81" s="49">
        <v>1</v>
      </c>
      <c r="G81" s="60">
        <v>100</v>
      </c>
      <c r="H81" s="61">
        <f>D81*E81*F81*G81</f>
        <v>300</v>
      </c>
      <c r="I81" s="97"/>
    </row>
    <row r="82" ht="36.95" customHeight="1" outlineLevel="2" spans="1:9">
      <c r="A82" s="81" t="s">
        <v>200</v>
      </c>
      <c r="B82" s="71" t="s">
        <v>201</v>
      </c>
      <c r="C82" s="70" t="s">
        <v>70</v>
      </c>
      <c r="D82" s="50">
        <v>1</v>
      </c>
      <c r="E82" s="49">
        <v>4</v>
      </c>
      <c r="F82" s="49">
        <v>1</v>
      </c>
      <c r="G82" s="60">
        <v>700</v>
      </c>
      <c r="H82" s="61">
        <f t="shared" ref="H82:H89" si="5">D82*E82*F82*G82</f>
        <v>2800</v>
      </c>
      <c r="I82" s="97"/>
    </row>
    <row r="83" ht="36.95" customHeight="1" outlineLevel="2" spans="1:9">
      <c r="A83" s="81" t="s">
        <v>202</v>
      </c>
      <c r="B83" s="71" t="s">
        <v>203</v>
      </c>
      <c r="C83" s="70" t="s">
        <v>70</v>
      </c>
      <c r="D83" s="50">
        <v>1</v>
      </c>
      <c r="E83" s="49">
        <v>2</v>
      </c>
      <c r="F83" s="49">
        <v>1</v>
      </c>
      <c r="G83" s="60">
        <v>600</v>
      </c>
      <c r="H83" s="61">
        <f t="shared" si="5"/>
        <v>1200</v>
      </c>
      <c r="I83" s="97"/>
    </row>
    <row r="84" ht="36.95" customHeight="1" outlineLevel="2" spans="1:9">
      <c r="A84" s="81" t="s">
        <v>204</v>
      </c>
      <c r="B84" s="71" t="s">
        <v>205</v>
      </c>
      <c r="C84" s="70" t="s">
        <v>70</v>
      </c>
      <c r="D84" s="50">
        <v>1</v>
      </c>
      <c r="E84" s="49">
        <v>2</v>
      </c>
      <c r="F84" s="49">
        <v>1</v>
      </c>
      <c r="G84" s="60">
        <v>2000</v>
      </c>
      <c r="H84" s="61">
        <f t="shared" si="5"/>
        <v>4000</v>
      </c>
      <c r="I84" s="97"/>
    </row>
    <row r="85" ht="36.95" customHeight="1" outlineLevel="2" spans="1:9">
      <c r="A85" s="81" t="s">
        <v>206</v>
      </c>
      <c r="B85" s="71" t="s">
        <v>207</v>
      </c>
      <c r="C85" s="70" t="s">
        <v>70</v>
      </c>
      <c r="D85" s="50">
        <v>1</v>
      </c>
      <c r="E85" s="49">
        <v>2</v>
      </c>
      <c r="F85" s="49">
        <v>1</v>
      </c>
      <c r="G85" s="60">
        <v>600</v>
      </c>
      <c r="H85" s="61">
        <f t="shared" si="5"/>
        <v>1200</v>
      </c>
      <c r="I85" s="97"/>
    </row>
    <row r="86" ht="36.95" customHeight="1" outlineLevel="2" spans="1:9">
      <c r="A86" s="81" t="s">
        <v>208</v>
      </c>
      <c r="B86" s="71" t="s">
        <v>209</v>
      </c>
      <c r="C86" s="70" t="s">
        <v>70</v>
      </c>
      <c r="D86" s="50">
        <v>1</v>
      </c>
      <c r="E86" s="49">
        <v>1</v>
      </c>
      <c r="F86" s="49">
        <v>1</v>
      </c>
      <c r="G86" s="60">
        <v>700</v>
      </c>
      <c r="H86" s="61">
        <f t="shared" si="5"/>
        <v>700</v>
      </c>
      <c r="I86" s="97"/>
    </row>
    <row r="87" ht="36.95" customHeight="1" outlineLevel="2" spans="1:9">
      <c r="A87" s="81" t="s">
        <v>210</v>
      </c>
      <c r="B87" s="71" t="s">
        <v>211</v>
      </c>
      <c r="C87" s="70" t="s">
        <v>70</v>
      </c>
      <c r="D87" s="50">
        <v>1</v>
      </c>
      <c r="E87" s="49">
        <v>3</v>
      </c>
      <c r="F87" s="49">
        <v>1</v>
      </c>
      <c r="G87" s="60">
        <v>200</v>
      </c>
      <c r="H87" s="61">
        <f t="shared" si="5"/>
        <v>600</v>
      </c>
      <c r="I87" s="97"/>
    </row>
    <row r="88" ht="36.95" customHeight="1" outlineLevel="2" spans="1:9">
      <c r="A88" s="81" t="s">
        <v>212</v>
      </c>
      <c r="B88" s="71" t="s">
        <v>213</v>
      </c>
      <c r="C88" s="70" t="s">
        <v>70</v>
      </c>
      <c r="D88" s="50">
        <v>1</v>
      </c>
      <c r="E88" s="49">
        <v>10</v>
      </c>
      <c r="F88" s="49">
        <v>1</v>
      </c>
      <c r="G88" s="60">
        <v>50</v>
      </c>
      <c r="H88" s="61">
        <f t="shared" si="5"/>
        <v>500</v>
      </c>
      <c r="I88" s="97"/>
    </row>
    <row r="89" ht="36.95" customHeight="1" outlineLevel="2" spans="1:9">
      <c r="A89" s="81" t="s">
        <v>214</v>
      </c>
      <c r="B89" s="71" t="s">
        <v>215</v>
      </c>
      <c r="C89" s="70" t="s">
        <v>70</v>
      </c>
      <c r="D89" s="50">
        <v>1</v>
      </c>
      <c r="E89" s="49">
        <v>1</v>
      </c>
      <c r="F89" s="49">
        <v>1</v>
      </c>
      <c r="G89" s="60">
        <v>350</v>
      </c>
      <c r="H89" s="61">
        <f t="shared" si="5"/>
        <v>350</v>
      </c>
      <c r="I89" s="97"/>
    </row>
    <row r="90" ht="36.95" customHeight="1" outlineLevel="2" spans="1:9">
      <c r="A90" s="53" t="s">
        <v>216</v>
      </c>
      <c r="B90" s="54" t="s">
        <v>143</v>
      </c>
      <c r="C90" s="55"/>
      <c r="D90" s="55"/>
      <c r="E90" s="56"/>
      <c r="F90" s="56"/>
      <c r="G90" s="57"/>
      <c r="H90" s="57">
        <f>SUM(H81:H89)</f>
        <v>11650</v>
      </c>
      <c r="I90" s="77"/>
    </row>
    <row r="91" ht="36.95" customHeight="1" outlineLevel="2" spans="1:9">
      <c r="A91" s="33" t="s">
        <v>217</v>
      </c>
      <c r="B91" s="33" t="s">
        <v>218</v>
      </c>
      <c r="C91" s="34"/>
      <c r="D91" s="34"/>
      <c r="E91" s="35"/>
      <c r="F91" s="35"/>
      <c r="G91" s="36"/>
      <c r="H91" s="36"/>
      <c r="I91" s="36"/>
    </row>
    <row r="92" ht="36.95" customHeight="1" outlineLevel="2" spans="1:9">
      <c r="A92" s="81" t="s">
        <v>219</v>
      </c>
      <c r="B92" s="71" t="s">
        <v>220</v>
      </c>
      <c r="C92" s="70" t="s">
        <v>70</v>
      </c>
      <c r="D92" s="50">
        <v>1</v>
      </c>
      <c r="E92" s="49">
        <v>10</v>
      </c>
      <c r="F92" s="49">
        <v>1</v>
      </c>
      <c r="G92" s="60">
        <v>200</v>
      </c>
      <c r="H92" s="61">
        <f>D92*E92*F92*G92</f>
        <v>2000</v>
      </c>
      <c r="I92" s="69" t="s">
        <v>221</v>
      </c>
    </row>
    <row r="93" ht="36.95" customHeight="1" outlineLevel="2" spans="1:9">
      <c r="A93" s="81" t="s">
        <v>222</v>
      </c>
      <c r="B93" s="71" t="s">
        <v>223</v>
      </c>
      <c r="C93" s="70" t="s">
        <v>70</v>
      </c>
      <c r="D93" s="50">
        <v>1</v>
      </c>
      <c r="E93" s="49">
        <v>1</v>
      </c>
      <c r="F93" s="49">
        <v>1</v>
      </c>
      <c r="G93" s="60">
        <v>1400</v>
      </c>
      <c r="H93" s="61">
        <f t="shared" ref="H93:H95" si="6">D93*E93*F93*G93</f>
        <v>1400</v>
      </c>
      <c r="I93" s="69"/>
    </row>
    <row r="94" ht="36.95" customHeight="1" outlineLevel="2" spans="1:9">
      <c r="A94" s="81" t="s">
        <v>224</v>
      </c>
      <c r="B94" s="71" t="s">
        <v>225</v>
      </c>
      <c r="C94" s="70" t="s">
        <v>70</v>
      </c>
      <c r="D94" s="50">
        <v>1</v>
      </c>
      <c r="E94" s="49">
        <v>60</v>
      </c>
      <c r="F94" s="49">
        <v>1</v>
      </c>
      <c r="G94" s="60">
        <v>50</v>
      </c>
      <c r="H94" s="61">
        <f t="shared" si="6"/>
        <v>3000</v>
      </c>
      <c r="I94" s="69"/>
    </row>
    <row r="95" ht="36.95" customHeight="1" outlineLevel="2" spans="1:9">
      <c r="A95" s="81" t="s">
        <v>226</v>
      </c>
      <c r="B95" s="71" t="s">
        <v>227</v>
      </c>
      <c r="C95" s="70" t="s">
        <v>70</v>
      </c>
      <c r="D95" s="50">
        <v>1</v>
      </c>
      <c r="E95" s="49">
        <v>1</v>
      </c>
      <c r="F95" s="49">
        <v>1</v>
      </c>
      <c r="G95" s="60">
        <v>500</v>
      </c>
      <c r="H95" s="61">
        <f t="shared" si="6"/>
        <v>500</v>
      </c>
      <c r="I95" s="69"/>
    </row>
    <row r="96" ht="36.95" customHeight="1" outlineLevel="2" spans="1:9">
      <c r="A96" s="81" t="s">
        <v>228</v>
      </c>
      <c r="B96" s="71" t="s">
        <v>166</v>
      </c>
      <c r="C96" s="70" t="s">
        <v>70</v>
      </c>
      <c r="D96" s="50">
        <v>1</v>
      </c>
      <c r="E96" s="49">
        <v>2</v>
      </c>
      <c r="F96" s="49">
        <v>1</v>
      </c>
      <c r="G96" s="60">
        <v>1000</v>
      </c>
      <c r="H96" s="61">
        <f>E96*F96*G96*D96</f>
        <v>2000</v>
      </c>
      <c r="I96" s="69" t="s">
        <v>229</v>
      </c>
    </row>
    <row r="97" ht="36.95" customHeight="1" outlineLevel="2" spans="1:9">
      <c r="A97" s="53" t="s">
        <v>230</v>
      </c>
      <c r="B97" s="54" t="s">
        <v>143</v>
      </c>
      <c r="C97" s="55"/>
      <c r="D97" s="55"/>
      <c r="E97" s="56"/>
      <c r="F97" s="56"/>
      <c r="G97" s="57"/>
      <c r="H97" s="57">
        <f>SUM(H92:H96)</f>
        <v>8900</v>
      </c>
      <c r="I97" s="77"/>
    </row>
    <row r="98" ht="36.95" customHeight="1" outlineLevel="2" spans="1:9">
      <c r="A98" s="82" t="s">
        <v>231</v>
      </c>
      <c r="B98" s="83" t="s">
        <v>232</v>
      </c>
      <c r="C98" s="84"/>
      <c r="D98" s="84"/>
      <c r="E98" s="84"/>
      <c r="F98" s="84"/>
      <c r="G98" s="85"/>
      <c r="H98" s="85">
        <f>H79+H90+H97</f>
        <v>37410</v>
      </c>
      <c r="I98" s="74"/>
    </row>
    <row r="99" ht="36.95" customHeight="1" outlineLevel="2" spans="1:9">
      <c r="A99" s="86"/>
      <c r="B99" s="87"/>
      <c r="C99" s="88"/>
      <c r="D99" s="88"/>
      <c r="E99" s="88"/>
      <c r="F99" s="88"/>
      <c r="G99" s="89"/>
      <c r="H99" s="90"/>
      <c r="I99" s="99"/>
    </row>
    <row r="100" ht="36.95" customHeight="1" outlineLevel="1" spans="1:9">
      <c r="A100" s="91"/>
      <c r="B100" s="92" t="s">
        <v>233</v>
      </c>
      <c r="C100" s="93"/>
      <c r="D100" s="93"/>
      <c r="E100" s="93"/>
      <c r="F100" s="93"/>
      <c r="G100" s="94"/>
      <c r="H100" s="95"/>
      <c r="I100" s="41"/>
    </row>
    <row r="101" ht="36.95" customHeight="1" outlineLevel="2" spans="1:9">
      <c r="A101" s="33"/>
      <c r="B101" s="33" t="s">
        <v>36</v>
      </c>
      <c r="C101" s="34" t="s">
        <v>37</v>
      </c>
      <c r="D101" s="34" t="s">
        <v>38</v>
      </c>
      <c r="E101" s="35" t="s">
        <v>39</v>
      </c>
      <c r="F101" s="34" t="s">
        <v>40</v>
      </c>
      <c r="G101" s="36" t="s">
        <v>41</v>
      </c>
      <c r="H101" s="34" t="s">
        <v>42</v>
      </c>
      <c r="I101" s="36"/>
    </row>
    <row r="102" ht="36.95" customHeight="1" outlineLevel="2" spans="1:9">
      <c r="A102" s="53"/>
      <c r="B102" s="54" t="s">
        <v>234</v>
      </c>
      <c r="C102" s="55"/>
      <c r="D102" s="55"/>
      <c r="E102" s="56"/>
      <c r="F102" s="56"/>
      <c r="G102" s="57"/>
      <c r="H102" s="57"/>
      <c r="I102" s="77"/>
    </row>
    <row r="103" ht="36.95" customHeight="1" outlineLevel="2" spans="1:9">
      <c r="A103" s="58" t="s">
        <v>235</v>
      </c>
      <c r="B103" s="48" t="s">
        <v>236</v>
      </c>
      <c r="C103" s="49" t="s">
        <v>237</v>
      </c>
      <c r="D103" s="50">
        <v>1</v>
      </c>
      <c r="E103" s="96">
        <v>1</v>
      </c>
      <c r="F103" s="49">
        <v>2</v>
      </c>
      <c r="G103" s="60">
        <v>2800</v>
      </c>
      <c r="H103" s="61">
        <f>D103*E103*F103*G103</f>
        <v>5600</v>
      </c>
      <c r="I103" s="79" t="s">
        <v>238</v>
      </c>
    </row>
    <row r="104" ht="36.95" customHeight="1" outlineLevel="2" spans="1:9">
      <c r="A104" s="58" t="s">
        <v>239</v>
      </c>
      <c r="B104" s="48" t="s">
        <v>240</v>
      </c>
      <c r="C104" s="49" t="s">
        <v>237</v>
      </c>
      <c r="D104" s="50">
        <v>1</v>
      </c>
      <c r="E104" s="96">
        <v>1</v>
      </c>
      <c r="F104" s="49">
        <v>1</v>
      </c>
      <c r="G104" s="60">
        <v>3000</v>
      </c>
      <c r="H104" s="61">
        <f t="shared" ref="H104:H106" si="7">D104*E104*F104*G104</f>
        <v>3000</v>
      </c>
      <c r="I104" s="98" t="s">
        <v>241</v>
      </c>
    </row>
    <row r="105" ht="36.95" customHeight="1" outlineLevel="2" spans="1:9">
      <c r="A105" s="58" t="s">
        <v>242</v>
      </c>
      <c r="B105" s="48" t="s">
        <v>240</v>
      </c>
      <c r="C105" s="49" t="s">
        <v>237</v>
      </c>
      <c r="D105" s="50">
        <v>1</v>
      </c>
      <c r="E105" s="96">
        <v>1</v>
      </c>
      <c r="F105" s="49">
        <v>2</v>
      </c>
      <c r="G105" s="60">
        <v>3500</v>
      </c>
      <c r="H105" s="61">
        <f t="shared" si="7"/>
        <v>7000</v>
      </c>
      <c r="I105" s="69" t="s">
        <v>243</v>
      </c>
    </row>
    <row r="106" ht="36.95" customHeight="1" outlineLevel="2" spans="1:9">
      <c r="A106" s="58" t="s">
        <v>244</v>
      </c>
      <c r="B106" s="48" t="s">
        <v>245</v>
      </c>
      <c r="C106" s="49" t="s">
        <v>237</v>
      </c>
      <c r="D106" s="50">
        <v>1</v>
      </c>
      <c r="E106" s="96">
        <v>3</v>
      </c>
      <c r="F106" s="49">
        <v>1</v>
      </c>
      <c r="G106" s="60">
        <v>5000</v>
      </c>
      <c r="H106" s="61">
        <f t="shared" si="7"/>
        <v>15000</v>
      </c>
      <c r="I106" s="69" t="s">
        <v>246</v>
      </c>
    </row>
    <row r="107" ht="36.95" customHeight="1" outlineLevel="2" spans="1:9">
      <c r="A107" s="53" t="s">
        <v>247</v>
      </c>
      <c r="B107" s="54" t="str">
        <f>CONCATENATE("Subtotal ",B102)</f>
        <v>Subtotal Photo &amp;Video crew</v>
      </c>
      <c r="C107" s="55"/>
      <c r="D107" s="55"/>
      <c r="E107" s="56"/>
      <c r="F107" s="56"/>
      <c r="G107" s="57"/>
      <c r="H107" s="57">
        <f>SUM(H103:H106)</f>
        <v>30600</v>
      </c>
      <c r="I107" s="77"/>
    </row>
    <row r="108" ht="36.95" customHeight="1" outlineLevel="1" spans="1:9">
      <c r="A108" s="37" t="s">
        <v>248</v>
      </c>
      <c r="B108" s="38" t="s">
        <v>249</v>
      </c>
      <c r="C108" s="39"/>
      <c r="D108" s="39"/>
      <c r="E108" s="39"/>
      <c r="F108" s="39"/>
      <c r="G108" s="40"/>
      <c r="H108" s="41">
        <f>H107</f>
        <v>30600</v>
      </c>
      <c r="I108" s="74"/>
    </row>
    <row r="109" ht="36.95" customHeight="1" spans="1:8">
      <c r="A109" s="24"/>
      <c r="H109" s="24"/>
    </row>
    <row r="110" ht="36.95" customHeight="1"/>
    <row r="111" ht="36.95" customHeight="1" outlineLevel="1"/>
    <row r="112" ht="36.95" customHeight="1" outlineLevel="1"/>
    <row r="113" ht="36.95" customHeight="1" outlineLevel="2"/>
    <row r="114" ht="36.95" customHeight="1" outlineLevel="2" spans="1:8">
      <c r="A114" s="24"/>
      <c r="H114" s="24"/>
    </row>
    <row r="115" ht="36.95" customHeight="1" outlineLevel="2"/>
    <row r="116" ht="36.95" customHeight="1" outlineLevel="2"/>
    <row r="117" ht="36.95" customHeight="1" outlineLevel="2"/>
    <row r="118" ht="36.95" customHeight="1" outlineLevel="2"/>
    <row r="119" ht="36.95" customHeight="1" outlineLevel="2"/>
    <row r="120" ht="36.95" customHeight="1" outlineLevel="2"/>
    <row r="121" ht="36.95" customHeight="1" outlineLevel="2"/>
    <row r="122" ht="36.95" customHeight="1" outlineLevel="2"/>
    <row r="123" ht="36.95" customHeight="1" outlineLevel="2"/>
    <row r="124" ht="36.95" customHeight="1" outlineLevel="1"/>
    <row r="125" ht="36.95" customHeight="1" outlineLevel="2"/>
    <row r="126" ht="36.95" customHeight="1" outlineLevel="2"/>
    <row r="127" ht="36.95" customHeight="1" outlineLevel="2"/>
    <row r="128" outlineLevel="2"/>
    <row r="129" outlineLevel="2"/>
    <row r="130" outlineLevel="2"/>
    <row r="131" outlineLevel="2"/>
    <row r="132" outlineLevel="2"/>
    <row r="133" outlineLevel="2"/>
    <row r="134" outlineLevel="2"/>
    <row r="135" outlineLevel="2"/>
    <row r="136" outlineLevel="1"/>
    <row r="137" outlineLevel="2"/>
    <row r="138" outlineLevel="2"/>
    <row r="139" outlineLevel="2"/>
    <row r="140" outlineLevel="2"/>
    <row r="141" outlineLevel="2"/>
    <row r="142" outlineLevel="2"/>
    <row r="143" outlineLevel="2"/>
    <row r="144" outlineLevel="2"/>
    <row r="145" outlineLevel="2"/>
    <row r="146" outlineLevel="2"/>
    <row r="147" outlineLevel="2"/>
    <row r="148" outlineLevel="1"/>
    <row r="149" outlineLevel="2"/>
    <row r="150" outlineLevel="2"/>
    <row r="151" outlineLevel="2"/>
    <row r="152" outlineLevel="2"/>
    <row r="153" outlineLevel="2"/>
    <row r="154" outlineLevel="2"/>
    <row r="155" outlineLevel="2"/>
    <row r="156" outlineLevel="2"/>
    <row r="157" outlineLevel="2"/>
    <row r="158" outlineLevel="2"/>
    <row r="159" outlineLevel="2"/>
    <row r="160" outlineLevel="1"/>
  </sheetData>
  <pageMargins left="0.196527777777778" right="0" top="0.161111111111111" bottom="0.161111111111111" header="0.298611111111111" footer="0.298611111111111"/>
  <pageSetup paperSize="9" scale="17" orientation="portrait"/>
  <headerFooter/>
  <rowBreaks count="1" manualBreakCount="1"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D10" sqref="D10"/>
    </sheetView>
  </sheetViews>
  <sheetFormatPr defaultColWidth="9" defaultRowHeight="13.5"/>
  <sheetData>
    <row r="1" ht="14.25" spans="1:10">
      <c r="A1" s="1" t="s">
        <v>250</v>
      </c>
      <c r="B1" s="2"/>
      <c r="C1" s="2"/>
      <c r="D1" s="2"/>
      <c r="E1" s="2"/>
      <c r="F1" s="2"/>
      <c r="G1" s="2"/>
      <c r="H1" s="2"/>
      <c r="I1" s="2"/>
      <c r="J1" s="16"/>
    </row>
    <row r="2" ht="14.25" spans="1:10">
      <c r="A2" s="3" t="s">
        <v>251</v>
      </c>
      <c r="B2" s="4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6" t="s">
        <v>257</v>
      </c>
      <c r="H2" s="7"/>
      <c r="I2" s="17" t="s">
        <v>258</v>
      </c>
      <c r="J2" s="17" t="s">
        <v>259</v>
      </c>
    </row>
    <row r="3" ht="42.75" spans="1:10">
      <c r="A3" s="8">
        <v>1</v>
      </c>
      <c r="B3" s="9" t="s">
        <v>260</v>
      </c>
      <c r="C3" s="10" t="s">
        <v>261</v>
      </c>
      <c r="D3" s="11" t="s">
        <v>262</v>
      </c>
      <c r="E3" s="11" t="s">
        <v>263</v>
      </c>
      <c r="F3" s="11">
        <v>3</v>
      </c>
      <c r="G3" s="12">
        <v>0.541666666666667</v>
      </c>
      <c r="H3" s="12">
        <v>0.958333333333333</v>
      </c>
      <c r="I3" s="11">
        <v>9</v>
      </c>
      <c r="J3" s="18" t="s">
        <v>264</v>
      </c>
    </row>
    <row r="4" ht="42.75" spans="1:10">
      <c r="A4" s="8">
        <v>2</v>
      </c>
      <c r="B4" s="9"/>
      <c r="C4" s="10" t="s">
        <v>265</v>
      </c>
      <c r="D4" s="11" t="s">
        <v>266</v>
      </c>
      <c r="E4" s="11" t="s">
        <v>263</v>
      </c>
      <c r="F4" s="11">
        <v>3</v>
      </c>
      <c r="G4" s="12">
        <v>0.541666666666667</v>
      </c>
      <c r="H4" s="12">
        <v>0.958333333333333</v>
      </c>
      <c r="I4" s="11">
        <v>9</v>
      </c>
      <c r="J4" s="19"/>
    </row>
    <row r="5" ht="42.75" spans="1:10">
      <c r="A5" s="8">
        <v>3</v>
      </c>
      <c r="B5" s="9"/>
      <c r="C5" s="10" t="s">
        <v>267</v>
      </c>
      <c r="D5" s="11" t="s">
        <v>268</v>
      </c>
      <c r="E5" s="11" t="s">
        <v>263</v>
      </c>
      <c r="F5" s="11">
        <v>3</v>
      </c>
      <c r="G5" s="12">
        <v>0.541666666666667</v>
      </c>
      <c r="H5" s="12">
        <v>0.958333333333333</v>
      </c>
      <c r="I5" s="11">
        <v>6</v>
      </c>
      <c r="J5" s="18" t="s">
        <v>269</v>
      </c>
    </row>
    <row r="6" ht="42.75" spans="1:10">
      <c r="A6" s="8">
        <v>4</v>
      </c>
      <c r="B6" s="9"/>
      <c r="C6" s="10" t="s">
        <v>270</v>
      </c>
      <c r="D6" s="11" t="s">
        <v>271</v>
      </c>
      <c r="E6" s="11" t="s">
        <v>263</v>
      </c>
      <c r="F6" s="11">
        <v>3</v>
      </c>
      <c r="G6" s="12">
        <v>0.541666666666667</v>
      </c>
      <c r="H6" s="12">
        <v>0.958333333333333</v>
      </c>
      <c r="I6" s="11">
        <v>6</v>
      </c>
      <c r="J6" s="20"/>
    </row>
    <row r="7" ht="42.75" spans="1:10">
      <c r="A7" s="8">
        <v>5</v>
      </c>
      <c r="B7" s="9"/>
      <c r="C7" s="10" t="s">
        <v>272</v>
      </c>
      <c r="D7" s="11" t="s">
        <v>273</v>
      </c>
      <c r="E7" s="11" t="s">
        <v>263</v>
      </c>
      <c r="F7" s="11">
        <v>3</v>
      </c>
      <c r="G7" s="12">
        <v>0.541666666666667</v>
      </c>
      <c r="H7" s="12">
        <v>0.958333333333333</v>
      </c>
      <c r="I7" s="11">
        <v>6</v>
      </c>
      <c r="J7" s="20"/>
    </row>
    <row r="8" ht="42.75" spans="1:10">
      <c r="A8" s="8">
        <v>6</v>
      </c>
      <c r="B8" s="9"/>
      <c r="C8" s="10" t="s">
        <v>274</v>
      </c>
      <c r="D8" s="11" t="s">
        <v>275</v>
      </c>
      <c r="E8" s="11" t="s">
        <v>263</v>
      </c>
      <c r="F8" s="11">
        <v>3</v>
      </c>
      <c r="G8" s="12">
        <v>0.541666666666667</v>
      </c>
      <c r="H8" s="12">
        <v>0.958333333333333</v>
      </c>
      <c r="I8" s="11">
        <v>6</v>
      </c>
      <c r="J8" s="20"/>
    </row>
    <row r="9" ht="71.25" spans="1:10">
      <c r="A9" s="8">
        <v>7</v>
      </c>
      <c r="B9" s="9"/>
      <c r="C9" s="10" t="s">
        <v>272</v>
      </c>
      <c r="D9" s="11" t="s">
        <v>276</v>
      </c>
      <c r="E9" s="11" t="s">
        <v>263</v>
      </c>
      <c r="F9" s="11">
        <v>3</v>
      </c>
      <c r="G9" s="12">
        <v>0.541666666666667</v>
      </c>
      <c r="H9" s="12">
        <v>0.958333333333333</v>
      </c>
      <c r="I9" s="11">
        <v>12</v>
      </c>
      <c r="J9" s="11" t="s">
        <v>277</v>
      </c>
    </row>
    <row r="10" ht="42.75" spans="1:10">
      <c r="A10" s="8">
        <v>8</v>
      </c>
      <c r="B10" s="9"/>
      <c r="C10" s="10" t="s">
        <v>278</v>
      </c>
      <c r="D10" s="11" t="s">
        <v>279</v>
      </c>
      <c r="E10" s="11" t="s">
        <v>263</v>
      </c>
      <c r="F10" s="11">
        <v>3</v>
      </c>
      <c r="G10" s="12">
        <v>0.541666666666667</v>
      </c>
      <c r="H10" s="12">
        <v>0.958333333333333</v>
      </c>
      <c r="I10" s="11">
        <v>6</v>
      </c>
      <c r="J10" s="11" t="s">
        <v>269</v>
      </c>
    </row>
    <row r="11" ht="42.75" spans="1:10">
      <c r="A11" s="8">
        <v>9</v>
      </c>
      <c r="B11" s="13" t="s">
        <v>280</v>
      </c>
      <c r="C11" s="10" t="s">
        <v>274</v>
      </c>
      <c r="D11" s="11" t="s">
        <v>281</v>
      </c>
      <c r="E11" s="11" t="s">
        <v>263</v>
      </c>
      <c r="F11" s="11">
        <v>2</v>
      </c>
      <c r="G11" s="12">
        <v>0.291666666666667</v>
      </c>
      <c r="H11" s="12">
        <v>0.333333333333333</v>
      </c>
      <c r="I11" s="11">
        <v>6</v>
      </c>
      <c r="J11" s="20"/>
    </row>
    <row r="12" ht="42.75" spans="1:10">
      <c r="A12" s="8">
        <v>10</v>
      </c>
      <c r="B12" s="13"/>
      <c r="C12" s="10" t="s">
        <v>278</v>
      </c>
      <c r="D12" s="11" t="s">
        <v>282</v>
      </c>
      <c r="E12" s="11" t="s">
        <v>263</v>
      </c>
      <c r="F12" s="11">
        <v>2</v>
      </c>
      <c r="G12" s="12">
        <v>0.291666666666667</v>
      </c>
      <c r="H12" s="12">
        <v>0.333333333333333</v>
      </c>
      <c r="I12" s="11">
        <v>6</v>
      </c>
      <c r="J12" s="19"/>
    </row>
    <row r="13" ht="14.25" spans="1:10">
      <c r="A13" s="14"/>
      <c r="B13" s="15"/>
      <c r="C13" s="15"/>
      <c r="D13" s="15"/>
      <c r="E13" s="15"/>
      <c r="F13" s="15"/>
      <c r="G13" s="15"/>
      <c r="H13" s="15"/>
      <c r="I13" s="15"/>
      <c r="J13" s="21"/>
    </row>
  </sheetData>
  <mergeCells count="7">
    <mergeCell ref="A1:J1"/>
    <mergeCell ref="G2:H2"/>
    <mergeCell ref="B3:B10"/>
    <mergeCell ref="B11:B12"/>
    <mergeCell ref="J3:J4"/>
    <mergeCell ref="J5:J8"/>
    <mergeCell ref="J10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BMW Group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Detail</vt:lpstr>
      <vt:lpstr>现场人员分工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加冰小学生</cp:lastModifiedBy>
  <dcterms:created xsi:type="dcterms:W3CDTF">2016-11-15T09:10:00Z</dcterms:created>
  <cp:lastPrinted>2022-08-15T07:04:00Z</cp:lastPrinted>
  <dcterms:modified xsi:type="dcterms:W3CDTF">2022-11-16T07:00:05Z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2C12DA908F944EF480853EB0F91897F5</vt:lpwstr>
  </property>
  <property fmtid="{D5CDD505-2E9C-101B-9397-08002B2CF9AE}" pid="3" name="KSOProductBuildVer">
    <vt:lpwstr>2052-11.1.0.12763</vt:lpwstr>
  </property>
</Properties>
</file>