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3" activeTab="4"/>
  </bookViews>
  <sheets>
    <sheet name="预算汇总" sheetId="7" r:id="rId1"/>
    <sheet name="凯悦酒店" sheetId="46" r:id="rId2"/>
    <sheet name="供应商创意&amp;设计" sheetId="41" r:id="rId3"/>
    <sheet name="搭建&amp;AV" sheetId="42" r:id="rId4"/>
    <sheet name="第三方人员&amp;其它" sheetId="43" r:id="rId5"/>
    <sheet name="中建万怡 " sheetId="47" r:id="rId6"/>
  </sheets>
  <calcPr calcId="144525" concurrentCalc="0"/>
</workbook>
</file>

<file path=xl/sharedStrings.xml><?xml version="1.0" encoding="utf-8"?>
<sst xmlns="http://schemas.openxmlformats.org/spreadsheetml/2006/main" count="434" uniqueCount="233">
  <si>
    <t>2020年健客合作伙伴大会新增追加明细单</t>
  </si>
  <si>
    <t>序号</t>
  </si>
  <si>
    <t>服务类目</t>
  </si>
  <si>
    <t>预算小计</t>
  </si>
  <si>
    <t>备注</t>
  </si>
  <si>
    <t>酒店</t>
  </si>
  <si>
    <t>创意设计</t>
  </si>
  <si>
    <t>搭建&amp;AV</t>
  </si>
  <si>
    <t>第三方人员&amp;其它</t>
  </si>
  <si>
    <t>上海中建万怡酒店</t>
  </si>
  <si>
    <t>会前会</t>
  </si>
  <si>
    <t>追加不含税总计</t>
  </si>
  <si>
    <t>追加服务费10%</t>
  </si>
  <si>
    <t>追加合计未税总金额</t>
  </si>
  <si>
    <t>追加增值税金额小计(CNY):</t>
  </si>
  <si>
    <t>追加含税总计(CNY):</t>
  </si>
  <si>
    <t>含税总计(CNY)</t>
  </si>
  <si>
    <t>实际追加含税总计（CNY）：</t>
  </si>
  <si>
    <t>实际原合同差额-102409.78</t>
  </si>
  <si>
    <t>新增酒店追加明细</t>
  </si>
  <si>
    <t>类别
Category</t>
  </si>
  <si>
    <t>项目
Item</t>
  </si>
  <si>
    <t>时间</t>
  </si>
  <si>
    <t>内容描述
Description</t>
  </si>
  <si>
    <t>单位
Unit</t>
  </si>
  <si>
    <t>单价
Unit Price</t>
  </si>
  <si>
    <t>数量
Unit</t>
  </si>
  <si>
    <t>总价
Subtotal</t>
  </si>
  <si>
    <t>备注
note</t>
  </si>
  <si>
    <t>酒店
（上海环球港凯悦酒店）</t>
  </si>
  <si>
    <t>房间</t>
  </si>
  <si>
    <t>17日、18日</t>
  </si>
  <si>
    <t>大床（含单早）</t>
  </si>
  <si>
    <t>新增房间数：
17日加1间大床，18日加2间大床，共3间</t>
  </si>
  <si>
    <t>场地费</t>
  </si>
  <si>
    <t>搭建新增</t>
  </si>
  <si>
    <t>按计划新增通宵搭建</t>
  </si>
  <si>
    <t>餐饮及茶歇</t>
  </si>
  <si>
    <t>中餐包厢</t>
  </si>
  <si>
    <t>17日晚餐（实际发生结算）</t>
  </si>
  <si>
    <t>午餐包厢-15人</t>
  </si>
  <si>
    <t>18日午餐（实际发生结算）</t>
  </si>
  <si>
    <t>鸡尾酒</t>
  </si>
  <si>
    <t>新增需求</t>
  </si>
  <si>
    <t>酒店部分总计(不含服务费和税费)：</t>
  </si>
  <si>
    <t>新增设计追加明细</t>
  </si>
  <si>
    <t>环节
link</t>
  </si>
  <si>
    <t>延展设计</t>
  </si>
  <si>
    <t>会议邀请函设计</t>
  </si>
  <si>
    <t>微信版本长图</t>
  </si>
  <si>
    <t>大会</t>
  </si>
  <si>
    <t>个</t>
  </si>
  <si>
    <t>新增追加需求</t>
  </si>
  <si>
    <t>邀请函明细版</t>
  </si>
  <si>
    <t>全部嘉宾版邀请函</t>
  </si>
  <si>
    <t>25个演讲嘉宾单人版</t>
  </si>
  <si>
    <t>PPT模版</t>
  </si>
  <si>
    <t>PPT模板设计</t>
  </si>
  <si>
    <t>会议手册</t>
  </si>
  <si>
    <t>会议四折页设计费</t>
  </si>
  <si>
    <t>晚宴设计</t>
  </si>
  <si>
    <t>keynote</t>
  </si>
  <si>
    <t>晚宴颁奖</t>
  </si>
  <si>
    <t>晚宴</t>
  </si>
  <si>
    <t>22页keynote</t>
  </si>
  <si>
    <t>创意和设计部分总计(不含服务费和税费)：</t>
  </si>
  <si>
    <t>新增搭建&amp;AV追加明细</t>
  </si>
  <si>
    <t>签到区</t>
  </si>
  <si>
    <t>木质立牌</t>
  </si>
  <si>
    <t>木质结构，裱画面</t>
  </si>
  <si>
    <t>新增7层办理入住指示牌</t>
  </si>
  <si>
    <t>门形展架</t>
  </si>
  <si>
    <t>高清相纸+白色铁质门型展</t>
  </si>
  <si>
    <t>新增嘉宾门形展架</t>
  </si>
  <si>
    <t>门型展架画面</t>
  </si>
  <si>
    <t xml:space="preserve">高清相纸 </t>
  </si>
  <si>
    <t>新增嘉宾门形展架画面3个</t>
  </si>
  <si>
    <t>签名墙</t>
  </si>
  <si>
    <t>签字版</t>
  </si>
  <si>
    <t>木质基础结构，外裱高清写真画面，5000mmL*500mmD*3000mmH</t>
  </si>
  <si>
    <t>平米</t>
  </si>
  <si>
    <t>油漆笔</t>
  </si>
  <si>
    <t>金色油漆笔</t>
  </si>
  <si>
    <t>盒</t>
  </si>
  <si>
    <t>历史背景墙</t>
  </si>
  <si>
    <t>定制金属框架，木质基础结构，烤漆饰面
12000mmL*500mmD*3000mmH</t>
  </si>
  <si>
    <t>新增面积</t>
  </si>
  <si>
    <t>历史墙-立体字</t>
  </si>
  <si>
    <t>正面安装PVC喷漆立体字</t>
  </si>
  <si>
    <t>组</t>
  </si>
  <si>
    <t>新增数量</t>
  </si>
  <si>
    <t>异形结构版</t>
  </si>
  <si>
    <t>定制异型木质框架，木质基础结构，1500mmL*500mmD*3000mmH</t>
  </si>
  <si>
    <t>新增效果</t>
  </si>
  <si>
    <t>企业照片墙</t>
  </si>
  <si>
    <t>IPAD定制底座</t>
  </si>
  <si>
    <t>新增功能区</t>
  </si>
  <si>
    <t>IPAD租赁</t>
  </si>
  <si>
    <t>台/天</t>
  </si>
  <si>
    <t>效果图更新功能区，增加ipad设备4个，使用时间：16-18租赁</t>
  </si>
  <si>
    <t>电视租赁</t>
  </si>
  <si>
    <t>55寸</t>
  </si>
  <si>
    <t>效果图更新功能区，增加电视设备，使用时间：16-18租赁</t>
  </si>
  <si>
    <t>舞台</t>
  </si>
  <si>
    <t>沙发</t>
  </si>
  <si>
    <t>沙发租赁</t>
  </si>
  <si>
    <t>舞台斜坡</t>
  </si>
  <si>
    <t>发光立体雕刻字</t>
  </si>
  <si>
    <t>新增设计效果+发光效果</t>
  </si>
  <si>
    <t>异形立体小熊造型</t>
  </si>
  <si>
    <t>可开关灯箱系统</t>
  </si>
  <si>
    <t>讲台包装</t>
  </si>
  <si>
    <t>白色kt板</t>
  </si>
  <si>
    <t>新增讲台包白需求</t>
  </si>
  <si>
    <t>VIP室</t>
  </si>
  <si>
    <t>VIP室背景板</t>
  </si>
  <si>
    <t>定制金属框架，木质基础结构，裱画面
5000mmL*3000mmH</t>
  </si>
  <si>
    <t>AV设备租赁</t>
  </si>
  <si>
    <t>视频设备租赁</t>
  </si>
  <si>
    <t>液晶电视(60"，全高清)，SHARP LCD-60-提词器</t>
  </si>
  <si>
    <t>台</t>
  </si>
  <si>
    <t>对讲机</t>
  </si>
  <si>
    <t>大会/晚宴</t>
  </si>
  <si>
    <t>intercom</t>
  </si>
  <si>
    <t>无线接受点</t>
  </si>
  <si>
    <t>主机</t>
  </si>
  <si>
    <t>foyer区补光灯柱</t>
  </si>
  <si>
    <t>foyer区补光灯</t>
  </si>
  <si>
    <t>搭建和AV部分总计(不含服务费和税费)：</t>
  </si>
  <si>
    <t>新增第三方人员&amp;其他追加明细</t>
  </si>
  <si>
    <t xml:space="preserve">项目
Item </t>
  </si>
  <si>
    <t>天数
Unit</t>
  </si>
  <si>
    <t>主持人造型</t>
  </si>
  <si>
    <t>大会&amp;晚宴</t>
  </si>
  <si>
    <t>大会+晚宴</t>
  </si>
  <si>
    <t>人</t>
  </si>
  <si>
    <t>导播</t>
  </si>
  <si>
    <t>导播师</t>
  </si>
  <si>
    <t>大会及序厅专访区返投led屏</t>
  </si>
  <si>
    <t>导播设备</t>
  </si>
  <si>
    <t>次</t>
  </si>
  <si>
    <t>开场舞蹈</t>
  </si>
  <si>
    <t>更换节目形式，实际外籍小提琴15000元/人，外籍伴舞8000元*2人
合计费用31000元，扣除原有报价12000元，实际追加19000元</t>
  </si>
  <si>
    <t>调酒师</t>
  </si>
  <si>
    <t>新增需求，含酒水及器皿</t>
  </si>
  <si>
    <t>兼职</t>
  </si>
  <si>
    <t>新增需求人数</t>
  </si>
  <si>
    <t>安保</t>
  </si>
  <si>
    <t>抽奖</t>
  </si>
  <si>
    <t>抽奖系统</t>
  </si>
  <si>
    <t>系统软件开发</t>
  </si>
  <si>
    <t>场</t>
  </si>
  <si>
    <t>设备</t>
  </si>
  <si>
    <t>人员</t>
  </si>
  <si>
    <t>物料</t>
  </si>
  <si>
    <t>奖杯</t>
  </si>
  <si>
    <t>大奖杯</t>
  </si>
  <si>
    <t>新增
1、年度战略合作伙伴 10+1（空白）=11个
2、年度新锐合作伙伴20+1（空白）=21个
3、年度最具潜力伙伴5+1（空白）=6个
4、年度最具实力伙伴8+1（空白）=9个
以下为活动后追加
1、年度最具潜力伙伴6个
2、年度最具实力伙伴4个
3、年度新锐合作伙伴2个（免费）
4、年度优秀合作伙伴3个（免费）</t>
  </si>
  <si>
    <t>小奖杯</t>
  </si>
  <si>
    <t>新增
1、年度优秀合作伙伴37+1（空白）=38个
以下为活动后追加
1、增加1个</t>
  </si>
  <si>
    <t>烫银</t>
  </si>
  <si>
    <t>开版费</t>
  </si>
  <si>
    <t>运费</t>
  </si>
  <si>
    <t>接机牌</t>
  </si>
  <si>
    <t>车证</t>
  </si>
  <si>
    <t>房卡套</t>
  </si>
  <si>
    <t>欢迎卡</t>
  </si>
  <si>
    <t>手卡</t>
  </si>
  <si>
    <t>张</t>
  </si>
  <si>
    <t>麦克风套</t>
  </si>
  <si>
    <t>会议四折页</t>
  </si>
  <si>
    <t>新增需求，加急</t>
  </si>
  <si>
    <t>桌花</t>
  </si>
  <si>
    <t>讲台花</t>
  </si>
  <si>
    <t>签到花</t>
  </si>
  <si>
    <t>指示牌单页</t>
  </si>
  <si>
    <t>卫生间、VIP、签到</t>
  </si>
  <si>
    <t>项</t>
  </si>
  <si>
    <t>人名桌卡</t>
  </si>
  <si>
    <t>大会&amp;晚宴&amp;签到处桌卡 嘉宾桌卡</t>
  </si>
  <si>
    <t>桌牌号</t>
  </si>
  <si>
    <t>晚宴餐桌号牌、异型模切</t>
  </si>
  <si>
    <t>伴手礼</t>
  </si>
  <si>
    <t>礼品更改为手提包，单价90元/个*500个=45000元
扣除原有报价6000元，实际追加39000元</t>
  </si>
  <si>
    <t>伴手礼运费</t>
  </si>
  <si>
    <t>按实际运费结算</t>
  </si>
  <si>
    <t>胸卡（含挂绳）</t>
  </si>
  <si>
    <t>套</t>
  </si>
  <si>
    <t>增加数量
演讲嘉宾+人名title 20个，配黑色胸卡绳子
演讲嘉宾。10个，配黑色胸卡绳子
嘉宾。300个，配灰色胸卡绳子
媒体。20个，配红色胸卡绳子
工作人员 80个，配蓝色胸卡绳子
空白胸卡 10个，配蓝色胸卡绳子</t>
  </si>
  <si>
    <t>胸卡绳</t>
  </si>
  <si>
    <t>嘉宾胸卡绳，加急</t>
  </si>
  <si>
    <t>施华洛世奇</t>
  </si>
  <si>
    <t>新增需求项</t>
  </si>
  <si>
    <t>随手礼</t>
  </si>
  <si>
    <t>礼品更新为漫步者耳机250个*179元=44750元，
扣除原有报价30000元，实际追加14750元</t>
  </si>
  <si>
    <t>抽奖一等奖</t>
  </si>
  <si>
    <t xml:space="preserve">iPhone12 </t>
  </si>
  <si>
    <t>抽奖二等奖</t>
  </si>
  <si>
    <t>iphone手表</t>
  </si>
  <si>
    <t>抽奖三等奖</t>
  </si>
  <si>
    <t>雀巢胶囊咖啡机</t>
  </si>
  <si>
    <t>会前会奖杯</t>
  </si>
  <si>
    <t>其他</t>
  </si>
  <si>
    <t>会前会晚宴酒水</t>
  </si>
  <si>
    <t>晚宴酒水</t>
  </si>
  <si>
    <t>蛋糕</t>
  </si>
  <si>
    <t>媒体车马费</t>
  </si>
  <si>
    <t>嘉宾演讲费</t>
  </si>
  <si>
    <t>第三方人员和其它部分总计(不含服务费和税费)：</t>
  </si>
  <si>
    <t>新增会前会酒店追加明细</t>
  </si>
  <si>
    <t xml:space="preserve">中建万怡 </t>
  </si>
  <si>
    <t>住宿</t>
  </si>
  <si>
    <t>11.15-11.17</t>
  </si>
  <si>
    <t>双床（含双早）</t>
  </si>
  <si>
    <t>晚</t>
  </si>
  <si>
    <t>间</t>
  </si>
  <si>
    <t>康辉工作人员</t>
  </si>
  <si>
    <t>11.16-11.18</t>
  </si>
  <si>
    <t>2晚</t>
  </si>
  <si>
    <t>11.16-11.19</t>
  </si>
  <si>
    <t>3晚</t>
  </si>
  <si>
    <t>会场</t>
  </si>
  <si>
    <t>下午半天会议场租</t>
  </si>
  <si>
    <t>半天</t>
  </si>
  <si>
    <t>全天会议场租</t>
  </si>
  <si>
    <t>餐饮</t>
  </si>
  <si>
    <t>茶歇</t>
  </si>
  <si>
    <t>会场内自助晚餐-30</t>
  </si>
  <si>
    <t>薯条&amp;花生米</t>
  </si>
  <si>
    <t>桌</t>
  </si>
  <si>
    <t>餐厅自助午餐-30</t>
  </si>
  <si>
    <t>制作物</t>
  </si>
  <si>
    <t>酒店部分合计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</si>
</sst>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\-mmm\-yy;@"/>
    <numFmt numFmtId="7" formatCode="&quot;￥&quot;#,##0.00;&quot;￥&quot;\-#,##0.00"/>
    <numFmt numFmtId="177" formatCode="#,##0.00;[Red]#,##0.00"/>
    <numFmt numFmtId="178" formatCode="0.00_ "/>
    <numFmt numFmtId="179" formatCode="_ \¥* #,##0.00_ ;_ \¥* \-#,##0.00_ ;_ \¥* &quot;-&quot;??_ ;_ @_ "/>
    <numFmt numFmtId="180" formatCode="0.00_);[Red]\(0.00\)"/>
    <numFmt numFmtId="181" formatCode="&quot;￥&quot;#,##0.00;[Red]&quot;￥&quot;#,##0.00"/>
  </numFmts>
  <fonts count="44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微软雅黑"/>
      <charset val="134"/>
    </font>
    <font>
      <sz val="12"/>
      <name val="微软雅黑"/>
      <charset val="134"/>
    </font>
    <font>
      <b/>
      <sz val="9"/>
      <color theme="0"/>
      <name val="微软雅黑"/>
      <charset val="134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b/>
      <sz val="9"/>
      <color rgb="FF1A96D5"/>
      <name val="微软雅黑"/>
      <charset val="134"/>
    </font>
    <font>
      <sz val="9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0"/>
      <name val="微软雅黑"/>
      <charset val="134"/>
    </font>
    <font>
      <b/>
      <sz val="10"/>
      <color theme="0"/>
      <name val="微软雅黑"/>
      <charset val="134"/>
    </font>
    <font>
      <sz val="9"/>
      <color theme="0"/>
      <name val="微软雅黑"/>
      <charset val="134"/>
    </font>
    <font>
      <sz val="16"/>
      <color theme="1"/>
      <name val="微软雅黑"/>
      <charset val="134"/>
    </font>
    <font>
      <sz val="14"/>
      <color theme="1"/>
      <name val="微软雅黑"/>
      <charset val="134"/>
    </font>
    <font>
      <sz val="12"/>
      <color theme="1"/>
      <name val="微软雅黑"/>
      <charset val="134"/>
    </font>
    <font>
      <sz val="20"/>
      <color theme="0"/>
      <name val="微软雅黑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b/>
      <sz val="14"/>
      <color rgb="FFFF0000"/>
      <name val="微软雅黑"/>
      <charset val="134"/>
    </font>
    <font>
      <sz val="16"/>
      <color theme="0"/>
      <name val="微软雅黑"/>
      <charset val="134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A96D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5" fillId="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4" fillId="0" borderId="0"/>
    <xf numFmtId="0" fontId="0" fillId="21" borderId="24" applyNumberFormat="0" applyFon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6" fillId="18" borderId="23" applyNumberFormat="0" applyAlignment="0" applyProtection="0">
      <alignment vertical="center"/>
    </xf>
    <xf numFmtId="0" fontId="31" fillId="18" borderId="21" applyNumberFormat="0" applyAlignment="0" applyProtection="0">
      <alignment vertical="center"/>
    </xf>
    <xf numFmtId="0" fontId="40" fillId="26" borderId="2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3" fillId="0" borderId="0"/>
    <xf numFmtId="0" fontId="27" fillId="24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41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41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179" fontId="34" fillId="0" borderId="0" applyFont="0" applyFill="0" applyBorder="0" applyAlignment="0" applyProtection="0"/>
    <xf numFmtId="176" fontId="34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/>
  </cellStyleXfs>
  <cellXfs count="160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7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58" fontId="6" fillId="0" borderId="2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58" fontId="6" fillId="0" borderId="4" xfId="0" applyNumberFormat="1" applyFont="1" applyFill="1" applyBorder="1" applyAlignment="1">
      <alignment horizontal="center" vertical="center" wrapText="1"/>
    </xf>
    <xf numFmtId="58" fontId="6" fillId="0" borderId="5" xfId="0" applyNumberFormat="1" applyFont="1" applyFill="1" applyBorder="1" applyAlignment="1">
      <alignment horizontal="center" vertical="center" wrapText="1"/>
    </xf>
    <xf numFmtId="58" fontId="6" fillId="0" borderId="6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right" vertical="center"/>
      <protection locked="0"/>
    </xf>
    <xf numFmtId="0" fontId="5" fillId="2" borderId="10" xfId="0" applyFont="1" applyFill="1" applyBorder="1" applyAlignment="1" applyProtection="1">
      <alignment horizontal="right" vertical="center"/>
      <protection locked="0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4" fillId="0" borderId="1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181" fontId="5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 wrapText="1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178" fontId="12" fillId="2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177" fontId="11" fillId="2" borderId="2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horizontal="center" vertical="center" wrapText="1"/>
    </xf>
    <xf numFmtId="0" fontId="12" fillId="2" borderId="15" xfId="0" applyFont="1" applyFill="1" applyBorder="1" applyAlignment="1" applyProtection="1">
      <alignment horizontal="center" vertical="center" wrapText="1"/>
    </xf>
    <xf numFmtId="0" fontId="12" fillId="2" borderId="15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 shrinkToFit="1" readingOrder="1"/>
    </xf>
    <xf numFmtId="40" fontId="6" fillId="0" borderId="9" xfId="0" applyNumberFormat="1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0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1" fontId="6" fillId="0" borderId="2" xfId="44" applyNumberFormat="1" applyFont="1" applyFill="1" applyBorder="1" applyAlignment="1" applyProtection="1">
      <alignment horizontal="center" vertical="center" wrapText="1"/>
    </xf>
    <xf numFmtId="1" fontId="6" fillId="0" borderId="10" xfId="44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177" fontId="13" fillId="2" borderId="2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2" borderId="18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/>
    <xf numFmtId="0" fontId="11" fillId="3" borderId="1" xfId="0" applyFont="1" applyFill="1" applyBorder="1" applyAlignment="1">
      <alignment horizontal="center"/>
    </xf>
    <xf numFmtId="0" fontId="12" fillId="2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177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177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12" fillId="2" borderId="9" xfId="0" applyFont="1" applyFill="1" applyBorder="1" applyAlignment="1" applyProtection="1">
      <alignment horizontal="right" vertical="center"/>
      <protection locked="0"/>
    </xf>
    <xf numFmtId="0" fontId="12" fillId="2" borderId="10" xfId="0" applyFont="1" applyFill="1" applyBorder="1" applyAlignment="1" applyProtection="1">
      <alignment horizontal="right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58" fontId="1" fillId="0" borderId="4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 applyProtection="1">
      <alignment horizontal="right" vertical="center"/>
      <protection locked="0"/>
    </xf>
    <xf numFmtId="0" fontId="11" fillId="2" borderId="10" xfId="0" applyFont="1" applyFill="1" applyBorder="1" applyAlignment="1" applyProtection="1">
      <alignment horizontal="right" vertical="center"/>
      <protection locked="0"/>
    </xf>
    <xf numFmtId="177" fontId="1" fillId="0" borderId="0" xfId="0" applyNumberFormat="1" applyFont="1" applyFill="1" applyAlignment="1"/>
    <xf numFmtId="0" fontId="1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177" fontId="11" fillId="2" borderId="9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2" borderId="1" xfId="0" applyFont="1" applyFill="1" applyBorder="1" applyAlignment="1" applyProtection="1">
      <alignment horizontal="center" vertical="center"/>
    </xf>
    <xf numFmtId="0" fontId="18" fillId="6" borderId="2" xfId="0" applyFont="1" applyFill="1" applyBorder="1" applyAlignment="1" applyProtection="1">
      <alignment horizontal="center" vertical="center" wrapText="1"/>
    </xf>
    <xf numFmtId="0" fontId="18" fillId="6" borderId="9" xfId="0" applyFont="1" applyFill="1" applyBorder="1" applyAlignment="1" applyProtection="1">
      <alignment horizontal="center" vertical="center" wrapText="1"/>
    </xf>
    <xf numFmtId="0" fontId="18" fillId="6" borderId="3" xfId="0" applyFont="1" applyFill="1" applyBorder="1" applyAlignment="1" applyProtection="1">
      <alignment horizontal="center" vertical="center" wrapText="1"/>
    </xf>
    <xf numFmtId="40" fontId="18" fillId="6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/>
    </xf>
    <xf numFmtId="0" fontId="4" fillId="7" borderId="9" xfId="0" applyFont="1" applyFill="1" applyBorder="1" applyAlignment="1" applyProtection="1">
      <alignment horizontal="center" vertical="center" wrapText="1"/>
    </xf>
    <xf numFmtId="0" fontId="4" fillId="7" borderId="3" xfId="0" applyFont="1" applyFill="1" applyBorder="1" applyAlignment="1" applyProtection="1">
      <alignment horizontal="center" vertical="center" wrapText="1"/>
    </xf>
    <xf numFmtId="177" fontId="4" fillId="7" borderId="3" xfId="0" applyNumberFormat="1" applyFont="1" applyFill="1" applyBorder="1" applyAlignment="1" applyProtection="1">
      <alignment horizontal="center" vertical="center" wrapText="1"/>
    </xf>
    <xf numFmtId="40" fontId="19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center" vertical="center" wrapText="1"/>
    </xf>
    <xf numFmtId="0" fontId="19" fillId="7" borderId="9" xfId="0" applyFont="1" applyFill="1" applyBorder="1" applyAlignment="1" applyProtection="1">
      <alignment horizontal="right" vertical="center" wrapText="1"/>
    </xf>
    <xf numFmtId="0" fontId="19" fillId="7" borderId="10" xfId="0" applyFont="1" applyFill="1" applyBorder="1" applyAlignment="1" applyProtection="1">
      <alignment horizontal="right" vertical="center" wrapText="1"/>
    </xf>
    <xf numFmtId="0" fontId="19" fillId="7" borderId="3" xfId="0" applyFont="1" applyFill="1" applyBorder="1" applyAlignment="1" applyProtection="1">
      <alignment horizontal="right" vertical="center" wrapText="1"/>
    </xf>
    <xf numFmtId="177" fontId="19" fillId="7" borderId="3" xfId="0" applyNumberFormat="1" applyFont="1" applyFill="1" applyBorder="1" applyAlignment="1" applyProtection="1">
      <alignment horizontal="center" vertical="center" wrapText="1"/>
    </xf>
    <xf numFmtId="0" fontId="16" fillId="0" borderId="9" xfId="0" applyFont="1" applyBorder="1" applyAlignment="1" applyProtection="1">
      <alignment horizontal="right" vertical="center"/>
    </xf>
    <xf numFmtId="0" fontId="19" fillId="0" borderId="9" xfId="56" applyFont="1" applyFill="1" applyBorder="1" applyAlignment="1" applyProtection="1">
      <alignment horizontal="right" vertical="center" wrapText="1"/>
    </xf>
    <xf numFmtId="0" fontId="19" fillId="0" borderId="10" xfId="56" applyFont="1" applyFill="1" applyBorder="1" applyAlignment="1" applyProtection="1">
      <alignment horizontal="right" vertical="center" wrapText="1"/>
    </xf>
    <xf numFmtId="0" fontId="19" fillId="0" borderId="3" xfId="56" applyFont="1" applyFill="1" applyBorder="1" applyAlignment="1" applyProtection="1">
      <alignment horizontal="right" vertical="center" wrapText="1"/>
    </xf>
    <xf numFmtId="177" fontId="19" fillId="0" borderId="3" xfId="56" applyNumberFormat="1" applyFont="1" applyFill="1" applyBorder="1" applyAlignment="1" applyProtection="1">
      <alignment horizontal="center" vertical="center" wrapText="1"/>
    </xf>
    <xf numFmtId="180" fontId="4" fillId="0" borderId="2" xfId="56" applyNumberFormat="1" applyFont="1" applyFill="1" applyBorder="1" applyAlignment="1" applyProtection="1">
      <alignment horizontal="left" vertical="center" wrapText="1"/>
    </xf>
    <xf numFmtId="0" fontId="20" fillId="0" borderId="9" xfId="56" applyFont="1" applyFill="1" applyBorder="1" applyAlignment="1" applyProtection="1">
      <alignment horizontal="right" vertical="center" wrapText="1"/>
    </xf>
    <xf numFmtId="0" fontId="20" fillId="0" borderId="10" xfId="56" applyFont="1" applyFill="1" applyBorder="1" applyAlignment="1" applyProtection="1">
      <alignment horizontal="right" vertical="center" wrapText="1"/>
    </xf>
    <xf numFmtId="0" fontId="20" fillId="0" borderId="3" xfId="56" applyFont="1" applyFill="1" applyBorder="1" applyAlignment="1" applyProtection="1">
      <alignment horizontal="right" vertical="center" wrapText="1"/>
    </xf>
    <xf numFmtId="177" fontId="20" fillId="0" borderId="3" xfId="56" applyNumberFormat="1" applyFont="1" applyFill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vertical="center"/>
    </xf>
    <xf numFmtId="0" fontId="21" fillId="2" borderId="9" xfId="0" applyFont="1" applyFill="1" applyBorder="1" applyAlignment="1">
      <alignment horizontal="right" vertical="center"/>
    </xf>
    <xf numFmtId="0" fontId="21" fillId="2" borderId="10" xfId="0" applyFont="1" applyFill="1" applyBorder="1" applyAlignment="1">
      <alignment horizontal="right" vertical="center"/>
    </xf>
    <xf numFmtId="0" fontId="21" fillId="2" borderId="3" xfId="0" applyFont="1" applyFill="1" applyBorder="1" applyAlignment="1">
      <alignment horizontal="right" vertical="center"/>
    </xf>
    <xf numFmtId="177" fontId="21" fillId="2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Currency 2" xfId="54"/>
    <cellStyle name="常规 10 2 2" xfId="55"/>
    <cellStyle name="常规 2" xfId="56"/>
    <cellStyle name="常规 3" xfId="57"/>
    <cellStyle name="常规 5" xfId="58"/>
  </cellStyles>
  <tableStyles count="0" defaultTableStyle="TableStyleMedium2" defaultPivotStyle="PivotStyleLight16"/>
  <colors>
    <mruColors>
      <color rgb="001A96D5"/>
      <color rgb="0000A699"/>
      <color rgb="0000A84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zoomScale="97" zoomScaleNormal="97" workbookViewId="0">
      <selection activeCell="E13" sqref="E13"/>
    </sheetView>
  </sheetViews>
  <sheetFormatPr defaultColWidth="9" defaultRowHeight="40" customHeight="1" outlineLevelCol="4"/>
  <cols>
    <col min="1" max="1" width="10.1666666666667" style="7" customWidth="1"/>
    <col min="2" max="2" width="20.1666666666667" style="7" customWidth="1"/>
    <col min="3" max="4" width="23.3333333333333" style="7" customWidth="1"/>
    <col min="5" max="5" width="35.5" style="7" customWidth="1"/>
    <col min="6" max="16384" width="9" style="7"/>
  </cols>
  <sheetData>
    <row r="1" s="123" customFormat="1" customHeight="1" spans="1:5">
      <c r="A1" s="128" t="s">
        <v>0</v>
      </c>
      <c r="B1" s="128"/>
      <c r="C1" s="128"/>
      <c r="D1" s="128"/>
      <c r="E1" s="128"/>
    </row>
    <row r="2" s="124" customFormat="1" customHeight="1" spans="1:5">
      <c r="A2" s="129" t="s">
        <v>1</v>
      </c>
      <c r="B2" s="130" t="s">
        <v>2</v>
      </c>
      <c r="C2" s="131"/>
      <c r="D2" s="131" t="s">
        <v>3</v>
      </c>
      <c r="E2" s="132" t="s">
        <v>4</v>
      </c>
    </row>
    <row r="3" s="125" customFormat="1" ht="28" customHeight="1" spans="1:5">
      <c r="A3" s="133">
        <v>1</v>
      </c>
      <c r="B3" s="134" t="s">
        <v>5</v>
      </c>
      <c r="C3" s="135"/>
      <c r="D3" s="136">
        <f>凯悦酒店!I9</f>
        <v>45203.86</v>
      </c>
      <c r="E3" s="137"/>
    </row>
    <row r="4" s="125" customFormat="1" ht="28" customHeight="1" spans="1:5">
      <c r="A4" s="133">
        <v>2</v>
      </c>
      <c r="B4" s="134" t="s">
        <v>6</v>
      </c>
      <c r="C4" s="135"/>
      <c r="D4" s="136">
        <f>'供应商创意&amp;设计'!H10</f>
        <v>18550</v>
      </c>
      <c r="E4" s="137"/>
    </row>
    <row r="5" s="126" customFormat="1" ht="28" customHeight="1" spans="1:5">
      <c r="A5" s="133">
        <v>3</v>
      </c>
      <c r="B5" s="134" t="s">
        <v>7</v>
      </c>
      <c r="C5" s="135"/>
      <c r="D5" s="136">
        <f>'搭建&amp;AV'!H26</f>
        <v>68570</v>
      </c>
      <c r="E5" s="138"/>
    </row>
    <row r="6" s="126" customFormat="1" ht="28" customHeight="1" spans="1:5">
      <c r="A6" s="133">
        <v>4</v>
      </c>
      <c r="B6" s="134" t="s">
        <v>8</v>
      </c>
      <c r="C6" s="135"/>
      <c r="D6" s="136">
        <f>'第三方人员&amp;其它'!H45</f>
        <v>261637.37</v>
      </c>
      <c r="E6" s="138"/>
    </row>
    <row r="7" s="126" customFormat="1" ht="28" customHeight="1" spans="1:5">
      <c r="A7" s="133">
        <v>5</v>
      </c>
      <c r="B7" s="139" t="s">
        <v>9</v>
      </c>
      <c r="C7" s="135"/>
      <c r="D7" s="136">
        <f>'中建万怡 '!J15</f>
        <v>51490</v>
      </c>
      <c r="E7" s="138" t="s">
        <v>10</v>
      </c>
    </row>
    <row r="8" s="126" customFormat="1" ht="28" customHeight="1" spans="1:5">
      <c r="A8" s="140" t="s">
        <v>11</v>
      </c>
      <c r="B8" s="141"/>
      <c r="C8" s="142"/>
      <c r="D8" s="143">
        <f>SUM(D3:D7)</f>
        <v>445451.23</v>
      </c>
      <c r="E8" s="138"/>
    </row>
    <row r="9" s="126" customFormat="1" ht="28" customHeight="1" spans="1:5">
      <c r="A9" s="144"/>
      <c r="B9" s="141" t="s">
        <v>12</v>
      </c>
      <c r="C9" s="142"/>
      <c r="D9" s="143">
        <f>D8*10%</f>
        <v>44545.123</v>
      </c>
      <c r="E9" s="138"/>
    </row>
    <row r="10" s="126" customFormat="1" ht="28" customHeight="1" spans="1:5">
      <c r="A10" s="144"/>
      <c r="B10" s="141" t="s">
        <v>13</v>
      </c>
      <c r="C10" s="142"/>
      <c r="D10" s="143">
        <f>D8+D9</f>
        <v>489996.353</v>
      </c>
      <c r="E10" s="138"/>
    </row>
    <row r="11" s="126" customFormat="1" ht="28" customHeight="1" spans="1:5">
      <c r="A11" s="145" t="s">
        <v>14</v>
      </c>
      <c r="B11" s="146"/>
      <c r="C11" s="147"/>
      <c r="D11" s="148">
        <f>D10*0.06</f>
        <v>29399.78118</v>
      </c>
      <c r="E11" s="149"/>
    </row>
    <row r="12" s="127" customFormat="1" customHeight="1" spans="1:5">
      <c r="A12" s="150" t="s">
        <v>15</v>
      </c>
      <c r="B12" s="151"/>
      <c r="C12" s="152" t="s">
        <v>16</v>
      </c>
      <c r="D12" s="153">
        <f>D10+D11</f>
        <v>519396.13418</v>
      </c>
      <c r="E12" s="154"/>
    </row>
    <row r="13" s="123" customFormat="1" customHeight="1" spans="1:5">
      <c r="A13" s="155" t="s">
        <v>17</v>
      </c>
      <c r="B13" s="156"/>
      <c r="C13" s="157"/>
      <c r="D13" s="158">
        <f>D12-102409.78</f>
        <v>416986.35418</v>
      </c>
      <c r="E13" s="159" t="s">
        <v>18</v>
      </c>
    </row>
  </sheetData>
  <mergeCells count="13">
    <mergeCell ref="A1:E1"/>
    <mergeCell ref="B2:C2"/>
    <mergeCell ref="B3:C3"/>
    <mergeCell ref="B4:C4"/>
    <mergeCell ref="B5:C5"/>
    <mergeCell ref="B6:C6"/>
    <mergeCell ref="B7:C7"/>
    <mergeCell ref="A8:C8"/>
    <mergeCell ref="B9:C9"/>
    <mergeCell ref="B10:C10"/>
    <mergeCell ref="A11:C11"/>
    <mergeCell ref="A12:C12"/>
    <mergeCell ref="A13:C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3"/>
  <sheetViews>
    <sheetView zoomScale="135" zoomScaleNormal="135" workbookViewId="0">
      <selection activeCell="E13" sqref="E13"/>
    </sheetView>
  </sheetViews>
  <sheetFormatPr defaultColWidth="10.6666666666667" defaultRowHeight="20" customHeight="1"/>
  <cols>
    <col min="1" max="1" width="2" style="1" customWidth="1"/>
    <col min="2" max="2" width="20.6666666666667" style="1" customWidth="1"/>
    <col min="3" max="4" width="15.6666666666667" style="1" customWidth="1"/>
    <col min="5" max="5" width="25.6666666666667" style="1" customWidth="1"/>
    <col min="6" max="6" width="8.66666666666667" style="1" customWidth="1"/>
    <col min="7" max="7" width="10.6666666666667" style="1" customWidth="1"/>
    <col min="8" max="8" width="8.66666666666667" style="1" customWidth="1"/>
    <col min="9" max="9" width="10.6666666666667" style="1" customWidth="1"/>
    <col min="10" max="10" width="35.6666666666667" style="1" customWidth="1"/>
    <col min="11" max="11" width="5.33333333333333" style="1" customWidth="1"/>
    <col min="12" max="16384" width="10.6666666666667" style="1"/>
  </cols>
  <sheetData>
    <row r="1" ht="13" customHeight="1"/>
    <row r="2" s="106" customFormat="1" customHeight="1" spans="2:10">
      <c r="B2" s="107" t="s">
        <v>19</v>
      </c>
      <c r="C2" s="107"/>
      <c r="D2" s="107"/>
      <c r="E2" s="107"/>
      <c r="F2" s="107"/>
      <c r="G2" s="107"/>
      <c r="H2" s="107"/>
      <c r="I2" s="107"/>
      <c r="J2" s="107"/>
    </row>
    <row r="3" s="3" customFormat="1" ht="40" customHeight="1" spans="2:10">
      <c r="B3" s="108" t="s">
        <v>20</v>
      </c>
      <c r="C3" s="109" t="s">
        <v>21</v>
      </c>
      <c r="D3" s="109" t="s">
        <v>22</v>
      </c>
      <c r="E3" s="108" t="s">
        <v>23</v>
      </c>
      <c r="F3" s="108" t="s">
        <v>24</v>
      </c>
      <c r="G3" s="108" t="s">
        <v>25</v>
      </c>
      <c r="H3" s="108" t="s">
        <v>26</v>
      </c>
      <c r="I3" s="108" t="s">
        <v>27</v>
      </c>
      <c r="J3" s="108" t="s">
        <v>28</v>
      </c>
    </row>
    <row r="4" s="3" customFormat="1" ht="33" spans="2:11">
      <c r="B4" s="110" t="s">
        <v>29</v>
      </c>
      <c r="C4" s="111" t="s">
        <v>30</v>
      </c>
      <c r="D4" s="111" t="s">
        <v>31</v>
      </c>
      <c r="E4" s="110" t="s">
        <v>32</v>
      </c>
      <c r="F4" s="110">
        <v>1</v>
      </c>
      <c r="G4" s="93">
        <v>850</v>
      </c>
      <c r="H4" s="94">
        <v>3</v>
      </c>
      <c r="I4" s="113">
        <f t="shared" ref="I4:I6" si="0">H4*G4*F4</f>
        <v>2550</v>
      </c>
      <c r="J4" s="119" t="s">
        <v>33</v>
      </c>
      <c r="K4" s="120"/>
    </row>
    <row r="5" s="3" customFormat="1" customHeight="1" spans="2:11">
      <c r="B5" s="110"/>
      <c r="C5" s="111" t="s">
        <v>34</v>
      </c>
      <c r="D5" s="112">
        <v>44151</v>
      </c>
      <c r="E5" s="110" t="s">
        <v>35</v>
      </c>
      <c r="F5" s="113">
        <v>1</v>
      </c>
      <c r="G5" s="113">
        <v>20000</v>
      </c>
      <c r="H5" s="94">
        <v>1</v>
      </c>
      <c r="I5" s="113">
        <f t="shared" si="0"/>
        <v>20000</v>
      </c>
      <c r="J5" s="121" t="s">
        <v>36</v>
      </c>
      <c r="K5" s="120"/>
    </row>
    <row r="6" s="3" customFormat="1" customHeight="1" spans="2:11">
      <c r="B6" s="110"/>
      <c r="C6" s="114" t="s">
        <v>37</v>
      </c>
      <c r="D6" s="112">
        <v>44152</v>
      </c>
      <c r="E6" s="110" t="s">
        <v>38</v>
      </c>
      <c r="F6" s="110">
        <v>1</v>
      </c>
      <c r="G6" s="93">
        <v>3729.95</v>
      </c>
      <c r="H6" s="94">
        <v>1</v>
      </c>
      <c r="I6" s="113">
        <f t="shared" si="0"/>
        <v>3729.95</v>
      </c>
      <c r="J6" s="121" t="s">
        <v>39</v>
      </c>
      <c r="K6" s="120"/>
    </row>
    <row r="7" s="3" customFormat="1" customHeight="1" spans="2:11">
      <c r="B7" s="110"/>
      <c r="C7" s="114"/>
      <c r="D7" s="115">
        <v>44153</v>
      </c>
      <c r="E7" s="110" t="s">
        <v>40</v>
      </c>
      <c r="F7" s="110">
        <v>1</v>
      </c>
      <c r="G7" s="93">
        <v>923.91</v>
      </c>
      <c r="H7" s="94">
        <v>1</v>
      </c>
      <c r="I7" s="113">
        <f t="shared" ref="I7" si="1">F7*G7*H7</f>
        <v>923.91</v>
      </c>
      <c r="J7" s="121" t="s">
        <v>41</v>
      </c>
      <c r="K7" s="120"/>
    </row>
    <row r="8" customHeight="1" spans="2:11">
      <c r="B8" s="110"/>
      <c r="C8" s="114" t="s">
        <v>42</v>
      </c>
      <c r="D8" s="112">
        <v>44153</v>
      </c>
      <c r="E8" s="110" t="s">
        <v>42</v>
      </c>
      <c r="F8" s="110">
        <v>1</v>
      </c>
      <c r="G8" s="93">
        <v>100</v>
      </c>
      <c r="H8" s="94">
        <v>180</v>
      </c>
      <c r="I8" s="113">
        <f>H8*G8*F8</f>
        <v>18000</v>
      </c>
      <c r="J8" s="121" t="s">
        <v>43</v>
      </c>
      <c r="K8" s="120"/>
    </row>
    <row r="9" customHeight="1" spans="2:10">
      <c r="B9" s="116" t="s">
        <v>44</v>
      </c>
      <c r="C9" s="117"/>
      <c r="D9" s="117"/>
      <c r="E9" s="117"/>
      <c r="F9" s="117"/>
      <c r="G9" s="117"/>
      <c r="H9" s="117"/>
      <c r="I9" s="122">
        <f>SUM(I4:I8)</f>
        <v>45203.86</v>
      </c>
      <c r="J9" s="105"/>
    </row>
    <row r="12" customHeight="1" spans="7:9">
      <c r="G12" s="118"/>
      <c r="I12" s="118"/>
    </row>
    <row r="13" customHeight="1" spans="9:9">
      <c r="I13" s="118"/>
    </row>
  </sheetData>
  <mergeCells count="4">
    <mergeCell ref="B2:J2"/>
    <mergeCell ref="B9:H9"/>
    <mergeCell ref="B4:B8"/>
    <mergeCell ref="C6:C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F7" sqref="F7"/>
    </sheetView>
  </sheetViews>
  <sheetFormatPr defaultColWidth="9" defaultRowHeight="20" customHeight="1"/>
  <cols>
    <col min="1" max="1" width="12.1666666666667" style="6" customWidth="1"/>
    <col min="2" max="2" width="20.3333333333333" style="6" customWidth="1"/>
    <col min="3" max="3" width="52.1666666666667" style="6" customWidth="1"/>
    <col min="4" max="4" width="13.5" style="6" customWidth="1"/>
    <col min="5" max="5" width="4.33333333333333" style="6" customWidth="1"/>
    <col min="6" max="6" width="9.16666666666667" style="86" customWidth="1"/>
    <col min="7" max="7" width="4.33333333333333" style="6" customWidth="1"/>
    <col min="8" max="8" width="17.6666666666667" style="86" customWidth="1"/>
    <col min="9" max="9" width="23.1666666666667" style="86" customWidth="1"/>
    <col min="10" max="10" width="10.8333333333333" style="6" customWidth="1"/>
    <col min="11" max="11" width="8.5" style="6" customWidth="1"/>
    <col min="12" max="12" width="12.8333333333333" style="6" customWidth="1"/>
    <col min="13" max="13" width="28" style="6" customWidth="1"/>
    <col min="14" max="16384" width="9" style="6"/>
  </cols>
  <sheetData>
    <row r="1" customHeight="1" spans="1:9">
      <c r="A1" s="87" t="s">
        <v>45</v>
      </c>
      <c r="B1" s="87"/>
      <c r="C1" s="87"/>
      <c r="D1" s="87"/>
      <c r="E1" s="87"/>
      <c r="F1" s="87"/>
      <c r="G1" s="87"/>
      <c r="H1" s="87"/>
      <c r="I1" s="87"/>
    </row>
    <row r="2" ht="33" spans="1:9">
      <c r="A2" s="44" t="s">
        <v>20</v>
      </c>
      <c r="B2" s="88" t="s">
        <v>21</v>
      </c>
      <c r="C2" s="44" t="s">
        <v>23</v>
      </c>
      <c r="D2" s="44" t="s">
        <v>46</v>
      </c>
      <c r="E2" s="44" t="s">
        <v>24</v>
      </c>
      <c r="F2" s="45" t="s">
        <v>25</v>
      </c>
      <c r="G2" s="46" t="s">
        <v>26</v>
      </c>
      <c r="H2" s="45" t="s">
        <v>27</v>
      </c>
      <c r="I2" s="45" t="s">
        <v>28</v>
      </c>
    </row>
    <row r="3" customHeight="1" spans="1:9">
      <c r="A3" s="89" t="s">
        <v>47</v>
      </c>
      <c r="B3" s="89" t="s">
        <v>48</v>
      </c>
      <c r="C3" s="90" t="s">
        <v>49</v>
      </c>
      <c r="D3" s="91" t="s">
        <v>50</v>
      </c>
      <c r="E3" s="92" t="s">
        <v>51</v>
      </c>
      <c r="F3" s="93">
        <v>1000</v>
      </c>
      <c r="G3" s="94">
        <v>1</v>
      </c>
      <c r="H3" s="95">
        <f t="shared" ref="H3:H9" si="0">F3*G3</f>
        <v>1000</v>
      </c>
      <c r="I3" s="101" t="s">
        <v>52</v>
      </c>
    </row>
    <row r="4" customHeight="1" spans="1:9">
      <c r="A4" s="96"/>
      <c r="B4" s="96"/>
      <c r="C4" s="90" t="s">
        <v>53</v>
      </c>
      <c r="D4" s="91" t="s">
        <v>50</v>
      </c>
      <c r="E4" s="92" t="s">
        <v>51</v>
      </c>
      <c r="F4" s="93">
        <v>1800</v>
      </c>
      <c r="G4" s="94">
        <v>1</v>
      </c>
      <c r="H4" s="95">
        <f t="shared" si="0"/>
        <v>1800</v>
      </c>
      <c r="I4" s="102"/>
    </row>
    <row r="5" customHeight="1" spans="1:9">
      <c r="A5" s="96"/>
      <c r="B5" s="96"/>
      <c r="C5" s="90" t="s">
        <v>54</v>
      </c>
      <c r="D5" s="91" t="s">
        <v>50</v>
      </c>
      <c r="E5" s="92" t="s">
        <v>51</v>
      </c>
      <c r="F5" s="93">
        <v>1000</v>
      </c>
      <c r="G5" s="94">
        <v>1</v>
      </c>
      <c r="H5" s="95">
        <f t="shared" si="0"/>
        <v>1000</v>
      </c>
      <c r="I5" s="102"/>
    </row>
    <row r="6" customHeight="1" spans="1:9">
      <c r="A6" s="96"/>
      <c r="B6" s="97"/>
      <c r="C6" s="90" t="s">
        <v>55</v>
      </c>
      <c r="D6" s="91" t="s">
        <v>50</v>
      </c>
      <c r="E6" s="92" t="s">
        <v>51</v>
      </c>
      <c r="F6" s="93">
        <v>150</v>
      </c>
      <c r="G6" s="94">
        <v>25</v>
      </c>
      <c r="H6" s="95">
        <f t="shared" si="0"/>
        <v>3750</v>
      </c>
      <c r="I6" s="102"/>
    </row>
    <row r="7" customHeight="1" spans="1:9">
      <c r="A7" s="96"/>
      <c r="B7" s="90" t="s">
        <v>56</v>
      </c>
      <c r="C7" s="90" t="s">
        <v>57</v>
      </c>
      <c r="D7" s="91" t="s">
        <v>50</v>
      </c>
      <c r="E7" s="92" t="s">
        <v>51</v>
      </c>
      <c r="F7" s="93">
        <v>500</v>
      </c>
      <c r="G7" s="94">
        <v>4</v>
      </c>
      <c r="H7" s="95">
        <f t="shared" si="0"/>
        <v>2000</v>
      </c>
      <c r="I7" s="102"/>
    </row>
    <row r="8" customHeight="1" spans="1:9">
      <c r="A8" s="97"/>
      <c r="B8" s="90" t="s">
        <v>58</v>
      </c>
      <c r="C8" s="90" t="s">
        <v>59</v>
      </c>
      <c r="D8" s="91" t="s">
        <v>50</v>
      </c>
      <c r="E8" s="92" t="s">
        <v>51</v>
      </c>
      <c r="F8" s="93">
        <v>1000</v>
      </c>
      <c r="G8" s="94">
        <v>1</v>
      </c>
      <c r="H8" s="95">
        <f t="shared" si="0"/>
        <v>1000</v>
      </c>
      <c r="I8" s="103"/>
    </row>
    <row r="9" customHeight="1" spans="1:9">
      <c r="A9" s="98" t="s">
        <v>60</v>
      </c>
      <c r="B9" s="90" t="s">
        <v>61</v>
      </c>
      <c r="C9" s="90" t="s">
        <v>62</v>
      </c>
      <c r="D9" s="92" t="s">
        <v>63</v>
      </c>
      <c r="E9" s="92" t="s">
        <v>51</v>
      </c>
      <c r="F9" s="93">
        <v>8000</v>
      </c>
      <c r="G9" s="94">
        <v>1</v>
      </c>
      <c r="H9" s="95">
        <f t="shared" si="0"/>
        <v>8000</v>
      </c>
      <c r="I9" s="104" t="s">
        <v>64</v>
      </c>
    </row>
    <row r="10" customHeight="1" spans="1:9">
      <c r="A10" s="99" t="s">
        <v>65</v>
      </c>
      <c r="B10" s="100"/>
      <c r="C10" s="100"/>
      <c r="D10" s="100"/>
      <c r="E10" s="100"/>
      <c r="F10" s="100"/>
      <c r="G10" s="100"/>
      <c r="H10" s="55">
        <f>SUM(H3:H9)</f>
        <v>18550</v>
      </c>
      <c r="I10" s="105"/>
    </row>
    <row r="12" customHeight="1" spans="8:8">
      <c r="H12" s="86">
        <f>17300+1200</f>
        <v>18500</v>
      </c>
    </row>
  </sheetData>
  <mergeCells count="5">
    <mergeCell ref="A1:I1"/>
    <mergeCell ref="A10:G10"/>
    <mergeCell ref="A3:A8"/>
    <mergeCell ref="B3:B6"/>
    <mergeCell ref="I3:I8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110" zoomScaleNormal="110" workbookViewId="0">
      <pane ySplit="2" topLeftCell="A3" activePane="bottomLeft" state="frozen"/>
      <selection/>
      <selection pane="bottomLeft" activeCell="A1" sqref="A1:I1"/>
    </sheetView>
  </sheetViews>
  <sheetFormatPr defaultColWidth="9" defaultRowHeight="20" customHeight="1"/>
  <cols>
    <col min="1" max="1" width="18.3333333333333" style="37" customWidth="1"/>
    <col min="2" max="2" width="22" style="37" customWidth="1"/>
    <col min="3" max="3" width="54.5" style="37" customWidth="1"/>
    <col min="4" max="4" width="9" style="37" customWidth="1"/>
    <col min="5" max="5" width="8.16666666666667" style="37" customWidth="1"/>
    <col min="6" max="6" width="11.6666666666667" style="37" customWidth="1"/>
    <col min="7" max="7" width="9.33333333333333" style="37" customWidth="1"/>
    <col min="8" max="8" width="11.8333333333333" style="37" customWidth="1"/>
    <col min="9" max="9" width="23.5" style="37" customWidth="1"/>
    <col min="10" max="16384" width="9" style="37"/>
  </cols>
  <sheetData>
    <row r="1" customHeight="1" spans="1:9">
      <c r="A1" s="59" t="s">
        <v>66</v>
      </c>
      <c r="B1" s="59"/>
      <c r="C1" s="59"/>
      <c r="D1" s="59"/>
      <c r="E1" s="59"/>
      <c r="F1" s="59"/>
      <c r="G1" s="59"/>
      <c r="H1" s="59"/>
      <c r="I1" s="59"/>
    </row>
    <row r="2" ht="36" customHeight="1" spans="1:9">
      <c r="A2" s="60" t="s">
        <v>20</v>
      </c>
      <c r="B2" s="61" t="s">
        <v>21</v>
      </c>
      <c r="C2" s="62" t="s">
        <v>23</v>
      </c>
      <c r="D2" s="62" t="s">
        <v>46</v>
      </c>
      <c r="E2" s="62" t="s">
        <v>24</v>
      </c>
      <c r="F2" s="62" t="s">
        <v>25</v>
      </c>
      <c r="G2" s="63" t="s">
        <v>26</v>
      </c>
      <c r="H2" s="63" t="s">
        <v>27</v>
      </c>
      <c r="I2" s="81" t="s">
        <v>28</v>
      </c>
    </row>
    <row r="3" s="57" customFormat="1" customHeight="1" spans="1:9">
      <c r="A3" s="26" t="s">
        <v>67</v>
      </c>
      <c r="B3" s="64" t="s">
        <v>68</v>
      </c>
      <c r="C3" s="64" t="s">
        <v>69</v>
      </c>
      <c r="D3" s="13" t="s">
        <v>50</v>
      </c>
      <c r="E3" s="13" t="s">
        <v>51</v>
      </c>
      <c r="F3" s="65">
        <v>1500</v>
      </c>
      <c r="G3" s="13">
        <v>1</v>
      </c>
      <c r="H3" s="66">
        <f>G3*F3</f>
        <v>1500</v>
      </c>
      <c r="I3" s="82" t="s">
        <v>70</v>
      </c>
    </row>
    <row r="4" s="57" customFormat="1" customHeight="1" spans="1:9">
      <c r="A4" s="26" t="s">
        <v>67</v>
      </c>
      <c r="B4" s="64" t="s">
        <v>71</v>
      </c>
      <c r="C4" s="64" t="s">
        <v>72</v>
      </c>
      <c r="D4" s="13" t="s">
        <v>50</v>
      </c>
      <c r="E4" s="13" t="s">
        <v>51</v>
      </c>
      <c r="F4" s="65">
        <v>360</v>
      </c>
      <c r="G4" s="13">
        <v>25</v>
      </c>
      <c r="H4" s="66">
        <f>G4*F4</f>
        <v>9000</v>
      </c>
      <c r="I4" s="82" t="s">
        <v>73</v>
      </c>
    </row>
    <row r="5" s="57" customFormat="1" customHeight="1" spans="1:9">
      <c r="A5" s="26" t="s">
        <v>67</v>
      </c>
      <c r="B5" s="64" t="s">
        <v>74</v>
      </c>
      <c r="C5" s="64" t="s">
        <v>75</v>
      </c>
      <c r="D5" s="13" t="s">
        <v>50</v>
      </c>
      <c r="E5" s="13" t="s">
        <v>51</v>
      </c>
      <c r="F5" s="65">
        <v>120</v>
      </c>
      <c r="G5" s="13">
        <v>3</v>
      </c>
      <c r="H5" s="66">
        <f>G5*F5</f>
        <v>360</v>
      </c>
      <c r="I5" s="82" t="s">
        <v>76</v>
      </c>
    </row>
    <row r="6" s="57" customFormat="1" customHeight="1" spans="1:9">
      <c r="A6" s="26" t="s">
        <v>77</v>
      </c>
      <c r="B6" s="64" t="s">
        <v>78</v>
      </c>
      <c r="C6" s="64" t="s">
        <v>79</v>
      </c>
      <c r="D6" s="13" t="s">
        <v>50</v>
      </c>
      <c r="E6" s="13" t="s">
        <v>80</v>
      </c>
      <c r="F6" s="65">
        <v>320</v>
      </c>
      <c r="G6" s="13">
        <v>15</v>
      </c>
      <c r="H6" s="66">
        <f>G6*F6</f>
        <v>4800</v>
      </c>
      <c r="I6" s="83" t="s">
        <v>43</v>
      </c>
    </row>
    <row r="7" s="57" customFormat="1" customHeight="1" spans="1:9">
      <c r="A7" s="67"/>
      <c r="B7" s="64" t="s">
        <v>81</v>
      </c>
      <c r="C7" s="64" t="s">
        <v>82</v>
      </c>
      <c r="D7" s="13" t="s">
        <v>50</v>
      </c>
      <c r="E7" s="13" t="s">
        <v>83</v>
      </c>
      <c r="F7" s="65">
        <v>45</v>
      </c>
      <c r="G7" s="13">
        <v>8</v>
      </c>
      <c r="H7" s="66">
        <f>G7*F7</f>
        <v>360</v>
      </c>
      <c r="I7" s="83" t="s">
        <v>43</v>
      </c>
    </row>
    <row r="8" s="57" customFormat="1" ht="40" customHeight="1" spans="1:9">
      <c r="A8" s="48" t="s">
        <v>84</v>
      </c>
      <c r="B8" s="64" t="s">
        <v>84</v>
      </c>
      <c r="C8" s="64" t="s">
        <v>85</v>
      </c>
      <c r="D8" s="13" t="s">
        <v>50</v>
      </c>
      <c r="E8" s="13" t="s">
        <v>80</v>
      </c>
      <c r="F8" s="65">
        <v>550</v>
      </c>
      <c r="G8" s="13">
        <v>21</v>
      </c>
      <c r="H8" s="66">
        <f t="shared" ref="H8:H14" si="0">G8*F8</f>
        <v>11550</v>
      </c>
      <c r="I8" s="83" t="s">
        <v>86</v>
      </c>
    </row>
    <row r="9" s="57" customFormat="1" ht="30" customHeight="1" spans="1:9">
      <c r="A9" s="48"/>
      <c r="B9" s="64" t="s">
        <v>87</v>
      </c>
      <c r="C9" s="64" t="s">
        <v>88</v>
      </c>
      <c r="D9" s="13" t="s">
        <v>50</v>
      </c>
      <c r="E9" s="13" t="s">
        <v>89</v>
      </c>
      <c r="F9" s="65">
        <v>700</v>
      </c>
      <c r="G9" s="13">
        <v>1</v>
      </c>
      <c r="H9" s="66">
        <f t="shared" si="0"/>
        <v>700</v>
      </c>
      <c r="I9" s="83" t="s">
        <v>90</v>
      </c>
    </row>
    <row r="10" s="57" customFormat="1" ht="30" customHeight="1" spans="1:9">
      <c r="A10" s="48"/>
      <c r="B10" s="64" t="s">
        <v>91</v>
      </c>
      <c r="C10" s="64" t="s">
        <v>92</v>
      </c>
      <c r="D10" s="13" t="s">
        <v>50</v>
      </c>
      <c r="E10" s="13" t="s">
        <v>89</v>
      </c>
      <c r="F10" s="65">
        <v>2000</v>
      </c>
      <c r="G10" s="13">
        <v>1</v>
      </c>
      <c r="H10" s="66">
        <f t="shared" si="0"/>
        <v>2000</v>
      </c>
      <c r="I10" s="83" t="s">
        <v>93</v>
      </c>
    </row>
    <row r="11" s="57" customFormat="1" ht="29" customHeight="1" spans="1:9">
      <c r="A11" s="68" t="s">
        <v>94</v>
      </c>
      <c r="B11" s="64" t="s">
        <v>95</v>
      </c>
      <c r="C11" s="64"/>
      <c r="D11" s="13" t="s">
        <v>50</v>
      </c>
      <c r="E11" s="13" t="s">
        <v>89</v>
      </c>
      <c r="F11" s="66">
        <v>500</v>
      </c>
      <c r="G11" s="13">
        <v>4</v>
      </c>
      <c r="H11" s="66">
        <f t="shared" si="0"/>
        <v>2000</v>
      </c>
      <c r="I11" s="83" t="s">
        <v>96</v>
      </c>
    </row>
    <row r="12" s="57" customFormat="1" ht="29" customHeight="1" spans="1:9">
      <c r="A12" s="68" t="s">
        <v>94</v>
      </c>
      <c r="B12" s="64" t="s">
        <v>97</v>
      </c>
      <c r="C12" s="64"/>
      <c r="D12" s="13" t="s">
        <v>50</v>
      </c>
      <c r="E12" s="13" t="s">
        <v>98</v>
      </c>
      <c r="F12" s="66">
        <v>600</v>
      </c>
      <c r="G12" s="13">
        <v>12</v>
      </c>
      <c r="H12" s="66">
        <f t="shared" si="0"/>
        <v>7200</v>
      </c>
      <c r="I12" s="84" t="s">
        <v>99</v>
      </c>
    </row>
    <row r="13" s="57" customFormat="1" ht="29" customHeight="1" spans="1:9">
      <c r="A13" s="68" t="s">
        <v>94</v>
      </c>
      <c r="B13" s="64" t="s">
        <v>100</v>
      </c>
      <c r="C13" s="64" t="s">
        <v>101</v>
      </c>
      <c r="D13" s="13" t="s">
        <v>50</v>
      </c>
      <c r="E13" s="13" t="s">
        <v>98</v>
      </c>
      <c r="F13" s="66">
        <v>600</v>
      </c>
      <c r="G13" s="13">
        <v>3</v>
      </c>
      <c r="H13" s="66">
        <f t="shared" si="0"/>
        <v>1800</v>
      </c>
      <c r="I13" s="84" t="s">
        <v>102</v>
      </c>
    </row>
    <row r="14" s="57" customFormat="1" ht="28" customHeight="1" spans="1:9">
      <c r="A14" s="26" t="s">
        <v>103</v>
      </c>
      <c r="B14" s="64" t="s">
        <v>104</v>
      </c>
      <c r="C14" s="64" t="s">
        <v>105</v>
      </c>
      <c r="D14" s="13" t="s">
        <v>50</v>
      </c>
      <c r="E14" s="13" t="s">
        <v>51</v>
      </c>
      <c r="F14" s="65">
        <v>350</v>
      </c>
      <c r="G14" s="13">
        <v>10</v>
      </c>
      <c r="H14" s="66">
        <f t="shared" si="0"/>
        <v>3500</v>
      </c>
      <c r="I14" s="83" t="s">
        <v>43</v>
      </c>
    </row>
    <row r="15" s="57" customFormat="1" ht="28" customHeight="1" spans="1:9">
      <c r="A15" s="69" t="s">
        <v>103</v>
      </c>
      <c r="B15" s="64" t="s">
        <v>106</v>
      </c>
      <c r="C15" s="64" t="s">
        <v>107</v>
      </c>
      <c r="D15" s="13" t="s">
        <v>50</v>
      </c>
      <c r="E15" s="13" t="s">
        <v>51</v>
      </c>
      <c r="F15" s="70">
        <v>2500</v>
      </c>
      <c r="G15" s="13">
        <v>1</v>
      </c>
      <c r="H15" s="71">
        <f t="shared" ref="H15:H19" si="1">G15*F15</f>
        <v>2500</v>
      </c>
      <c r="I15" s="84" t="s">
        <v>108</v>
      </c>
    </row>
    <row r="16" s="57" customFormat="1" ht="28" customHeight="1" spans="1:9">
      <c r="A16" s="69"/>
      <c r="B16" s="64"/>
      <c r="C16" s="64" t="s">
        <v>109</v>
      </c>
      <c r="D16" s="13" t="s">
        <v>50</v>
      </c>
      <c r="E16" s="13" t="s">
        <v>51</v>
      </c>
      <c r="F16" s="70">
        <v>2500</v>
      </c>
      <c r="G16" s="13">
        <v>1</v>
      </c>
      <c r="H16" s="71">
        <f t="shared" si="1"/>
        <v>2500</v>
      </c>
      <c r="I16" s="84"/>
    </row>
    <row r="17" s="57" customFormat="1" ht="28" customHeight="1" spans="1:9">
      <c r="A17" s="69"/>
      <c r="B17" s="64"/>
      <c r="C17" s="64" t="s">
        <v>110</v>
      </c>
      <c r="D17" s="13" t="s">
        <v>50</v>
      </c>
      <c r="E17" s="13" t="s">
        <v>51</v>
      </c>
      <c r="F17" s="70">
        <v>1000</v>
      </c>
      <c r="G17" s="13">
        <v>1</v>
      </c>
      <c r="H17" s="71">
        <f t="shared" si="1"/>
        <v>1000</v>
      </c>
      <c r="I17" s="84"/>
    </row>
    <row r="18" s="57" customFormat="1" ht="28" customHeight="1" spans="1:9">
      <c r="A18" s="69"/>
      <c r="B18" s="64" t="s">
        <v>111</v>
      </c>
      <c r="C18" s="64" t="s">
        <v>112</v>
      </c>
      <c r="D18" s="13" t="s">
        <v>50</v>
      </c>
      <c r="E18" s="13" t="s">
        <v>51</v>
      </c>
      <c r="F18" s="70">
        <v>800</v>
      </c>
      <c r="G18" s="13">
        <v>1</v>
      </c>
      <c r="H18" s="71">
        <f t="shared" si="1"/>
        <v>800</v>
      </c>
      <c r="I18" s="84" t="s">
        <v>113</v>
      </c>
    </row>
    <row r="19" s="57" customFormat="1" ht="28" customHeight="1" spans="1:9">
      <c r="A19" s="72" t="s">
        <v>114</v>
      </c>
      <c r="B19" s="64" t="s">
        <v>115</v>
      </c>
      <c r="C19" s="64" t="s">
        <v>116</v>
      </c>
      <c r="D19" s="13" t="s">
        <v>50</v>
      </c>
      <c r="E19" s="13" t="s">
        <v>80</v>
      </c>
      <c r="F19" s="65">
        <v>320</v>
      </c>
      <c r="G19" s="13">
        <v>15</v>
      </c>
      <c r="H19" s="66">
        <f t="shared" si="1"/>
        <v>4800</v>
      </c>
      <c r="I19" s="83" t="s">
        <v>43</v>
      </c>
    </row>
    <row r="20" s="57" customFormat="1" customHeight="1" spans="1:9">
      <c r="A20" s="73" t="s">
        <v>117</v>
      </c>
      <c r="B20" s="74" t="s">
        <v>118</v>
      </c>
      <c r="C20" s="13" t="s">
        <v>119</v>
      </c>
      <c r="D20" s="13" t="s">
        <v>50</v>
      </c>
      <c r="E20" s="75" t="s">
        <v>120</v>
      </c>
      <c r="F20" s="65">
        <v>700</v>
      </c>
      <c r="G20" s="76">
        <v>1</v>
      </c>
      <c r="H20" s="71">
        <f t="shared" ref="H20:H23" si="2">G20*F20</f>
        <v>700</v>
      </c>
      <c r="I20" s="83" t="s">
        <v>90</v>
      </c>
    </row>
    <row r="21" s="57" customFormat="1" customHeight="1" spans="1:9">
      <c r="A21" s="73" t="s">
        <v>117</v>
      </c>
      <c r="B21" s="74" t="s">
        <v>121</v>
      </c>
      <c r="C21" s="74"/>
      <c r="D21" s="13" t="s">
        <v>122</v>
      </c>
      <c r="E21" s="75" t="s">
        <v>51</v>
      </c>
      <c r="F21" s="66">
        <v>50</v>
      </c>
      <c r="G21" s="76">
        <v>10</v>
      </c>
      <c r="H21" s="66">
        <f t="shared" si="2"/>
        <v>500</v>
      </c>
      <c r="I21" s="83" t="s">
        <v>43</v>
      </c>
    </row>
    <row r="22" s="57" customFormat="1" customHeight="1" spans="1:9">
      <c r="A22" s="73" t="s">
        <v>117</v>
      </c>
      <c r="B22" s="74" t="s">
        <v>123</v>
      </c>
      <c r="C22" s="74" t="s">
        <v>124</v>
      </c>
      <c r="D22" s="13" t="s">
        <v>122</v>
      </c>
      <c r="E22" s="75" t="s">
        <v>51</v>
      </c>
      <c r="F22" s="66">
        <v>200</v>
      </c>
      <c r="G22" s="76">
        <v>10</v>
      </c>
      <c r="H22" s="66">
        <f t="shared" si="2"/>
        <v>2000</v>
      </c>
      <c r="I22" s="83" t="s">
        <v>43</v>
      </c>
    </row>
    <row r="23" s="57" customFormat="1" customHeight="1" spans="1:9">
      <c r="A23" s="73" t="s">
        <v>117</v>
      </c>
      <c r="B23" s="74" t="s">
        <v>123</v>
      </c>
      <c r="C23" s="74" t="s">
        <v>125</v>
      </c>
      <c r="D23" s="13" t="s">
        <v>122</v>
      </c>
      <c r="E23" s="75" t="s">
        <v>51</v>
      </c>
      <c r="F23" s="66">
        <v>2000</v>
      </c>
      <c r="G23" s="76">
        <v>1</v>
      </c>
      <c r="H23" s="66">
        <f t="shared" si="2"/>
        <v>2000</v>
      </c>
      <c r="I23" s="83" t="s">
        <v>43</v>
      </c>
    </row>
    <row r="24" s="57" customFormat="1" customHeight="1" spans="1:9">
      <c r="A24" s="73" t="s">
        <v>117</v>
      </c>
      <c r="B24" s="74" t="s">
        <v>126</v>
      </c>
      <c r="C24" s="74"/>
      <c r="D24" s="13" t="s">
        <v>122</v>
      </c>
      <c r="E24" s="74" t="s">
        <v>89</v>
      </c>
      <c r="F24" s="71">
        <v>1000</v>
      </c>
      <c r="G24" s="76">
        <v>4</v>
      </c>
      <c r="H24" s="71">
        <f t="shared" ref="H24:H25" si="3">G24*F24</f>
        <v>4000</v>
      </c>
      <c r="I24" s="83"/>
    </row>
    <row r="25" s="57" customFormat="1" customHeight="1" spans="1:9">
      <c r="A25" s="73" t="s">
        <v>117</v>
      </c>
      <c r="B25" s="74" t="s">
        <v>127</v>
      </c>
      <c r="C25" s="74"/>
      <c r="D25" s="13" t="s">
        <v>122</v>
      </c>
      <c r="E25" s="74" t="s">
        <v>51</v>
      </c>
      <c r="F25" s="71">
        <v>150</v>
      </c>
      <c r="G25" s="76">
        <v>20</v>
      </c>
      <c r="H25" s="71">
        <f t="shared" si="3"/>
        <v>3000</v>
      </c>
      <c r="I25" s="83"/>
    </row>
    <row r="26" s="58" customFormat="1" customHeight="1" spans="1:9">
      <c r="A26" s="77" t="s">
        <v>128</v>
      </c>
      <c r="B26" s="78"/>
      <c r="C26" s="78"/>
      <c r="D26" s="78"/>
      <c r="E26" s="78"/>
      <c r="F26" s="78"/>
      <c r="G26" s="78"/>
      <c r="H26" s="79">
        <f>SUM(H3:H25)</f>
        <v>68570</v>
      </c>
      <c r="I26" s="85"/>
    </row>
    <row r="28" customHeight="1" spans="5:5">
      <c r="E28" s="80"/>
    </row>
  </sheetData>
  <mergeCells count="7">
    <mergeCell ref="A1:I1"/>
    <mergeCell ref="A26:G26"/>
    <mergeCell ref="A6:A7"/>
    <mergeCell ref="A8:A10"/>
    <mergeCell ref="A15:A18"/>
    <mergeCell ref="B15:B17"/>
    <mergeCell ref="I15:I17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zoomScale="125" zoomScaleNormal="125" workbookViewId="0">
      <pane ySplit="2" topLeftCell="A33" activePane="bottomLeft" state="frozen"/>
      <selection/>
      <selection pane="bottomLeft" activeCell="H35" sqref="H35:H37"/>
    </sheetView>
  </sheetViews>
  <sheetFormatPr defaultColWidth="9" defaultRowHeight="20" customHeight="1"/>
  <cols>
    <col min="1" max="2" width="11.8333333333333" style="39" customWidth="1"/>
    <col min="3" max="3" width="14.6666666666667" style="39" customWidth="1"/>
    <col min="4" max="4" width="11.8333333333333" style="39" customWidth="1"/>
    <col min="5" max="5" width="11.8333333333333" style="40" customWidth="1"/>
    <col min="6" max="7" width="11.8333333333333" style="39" customWidth="1"/>
    <col min="8" max="8" width="11.8333333333333" style="41" customWidth="1"/>
    <col min="9" max="9" width="44.6666666666667" style="42" customWidth="1"/>
    <col min="10" max="10" width="5.5" style="39" customWidth="1"/>
    <col min="11" max="16384" width="9" style="39"/>
  </cols>
  <sheetData>
    <row r="1" s="37" customFormat="1" customHeight="1" spans="1:9">
      <c r="A1" s="43" t="s">
        <v>129</v>
      </c>
      <c r="B1" s="43"/>
      <c r="C1" s="43"/>
      <c r="D1" s="43"/>
      <c r="E1" s="43"/>
      <c r="F1" s="43"/>
      <c r="G1" s="43"/>
      <c r="H1" s="43"/>
      <c r="I1" s="43"/>
    </row>
    <row r="2" s="37" customFormat="1" ht="40" customHeight="1" spans="1:9">
      <c r="A2" s="44" t="s">
        <v>20</v>
      </c>
      <c r="B2" s="44" t="s">
        <v>130</v>
      </c>
      <c r="C2" s="44" t="s">
        <v>46</v>
      </c>
      <c r="D2" s="44" t="s">
        <v>24</v>
      </c>
      <c r="E2" s="45" t="s">
        <v>25</v>
      </c>
      <c r="F2" s="46" t="s">
        <v>26</v>
      </c>
      <c r="G2" s="46" t="s">
        <v>131</v>
      </c>
      <c r="H2" s="47" t="s">
        <v>27</v>
      </c>
      <c r="I2" s="47" t="s">
        <v>28</v>
      </c>
    </row>
    <row r="3" s="38" customFormat="1" customHeight="1" spans="1:9">
      <c r="A3" s="48" t="s">
        <v>132</v>
      </c>
      <c r="B3" s="49" t="s">
        <v>133</v>
      </c>
      <c r="C3" s="48" t="s">
        <v>134</v>
      </c>
      <c r="D3" s="48" t="s">
        <v>135</v>
      </c>
      <c r="E3" s="50">
        <v>1000</v>
      </c>
      <c r="F3" s="48">
        <v>1</v>
      </c>
      <c r="G3" s="48">
        <v>1</v>
      </c>
      <c r="H3" s="50">
        <f>G3*F3*E3</f>
        <v>1000</v>
      </c>
      <c r="I3" s="53" t="s">
        <v>43</v>
      </c>
    </row>
    <row r="4" s="38" customFormat="1" customHeight="1" spans="1:9">
      <c r="A4" s="48" t="s">
        <v>136</v>
      </c>
      <c r="B4" s="48" t="s">
        <v>137</v>
      </c>
      <c r="C4" s="51" t="s">
        <v>50</v>
      </c>
      <c r="D4" s="51" t="s">
        <v>135</v>
      </c>
      <c r="E4" s="52">
        <v>4000</v>
      </c>
      <c r="F4" s="51">
        <v>1</v>
      </c>
      <c r="G4" s="51">
        <v>1.5</v>
      </c>
      <c r="H4" s="50">
        <f t="shared" ref="H4:H5" si="0">G4*F4*E4</f>
        <v>6000</v>
      </c>
      <c r="I4" s="53" t="s">
        <v>138</v>
      </c>
    </row>
    <row r="5" s="38" customFormat="1" ht="16.5" spans="1:9">
      <c r="A5" s="48"/>
      <c r="B5" s="48" t="s">
        <v>139</v>
      </c>
      <c r="C5" s="51" t="s">
        <v>50</v>
      </c>
      <c r="D5" s="51" t="s">
        <v>140</v>
      </c>
      <c r="E5" s="52">
        <v>2000</v>
      </c>
      <c r="F5" s="51">
        <v>1</v>
      </c>
      <c r="G5" s="51">
        <v>1</v>
      </c>
      <c r="H5" s="50">
        <f t="shared" si="0"/>
        <v>2000</v>
      </c>
      <c r="I5" s="53"/>
    </row>
    <row r="6" s="38" customFormat="1" ht="42.75" spans="1:9">
      <c r="A6" s="48" t="s">
        <v>63</v>
      </c>
      <c r="B6" s="48" t="s">
        <v>141</v>
      </c>
      <c r="C6" s="48" t="s">
        <v>63</v>
      </c>
      <c r="D6" s="48" t="s">
        <v>135</v>
      </c>
      <c r="E6" s="50">
        <v>19000</v>
      </c>
      <c r="F6" s="48">
        <v>1</v>
      </c>
      <c r="G6" s="48">
        <v>1</v>
      </c>
      <c r="H6" s="50">
        <f t="shared" ref="H6:H7" si="1">G6*F6*E6</f>
        <v>19000</v>
      </c>
      <c r="I6" s="31" t="s">
        <v>142</v>
      </c>
    </row>
    <row r="7" s="38" customFormat="1" customHeight="1" spans="1:9">
      <c r="A7" s="48" t="s">
        <v>63</v>
      </c>
      <c r="B7" s="48" t="s">
        <v>143</v>
      </c>
      <c r="C7" s="48" t="s">
        <v>63</v>
      </c>
      <c r="D7" s="48" t="s">
        <v>135</v>
      </c>
      <c r="E7" s="50">
        <v>12000</v>
      </c>
      <c r="F7" s="48">
        <v>1</v>
      </c>
      <c r="G7" s="48">
        <v>1</v>
      </c>
      <c r="H7" s="50">
        <f t="shared" si="1"/>
        <v>12000</v>
      </c>
      <c r="I7" s="53" t="s">
        <v>144</v>
      </c>
    </row>
    <row r="8" s="38" customFormat="1" customHeight="1" spans="1:9">
      <c r="A8" s="48" t="s">
        <v>63</v>
      </c>
      <c r="B8" s="48" t="s">
        <v>145</v>
      </c>
      <c r="C8" s="48" t="s">
        <v>63</v>
      </c>
      <c r="D8" s="48" t="s">
        <v>135</v>
      </c>
      <c r="E8" s="50">
        <v>500</v>
      </c>
      <c r="F8" s="48">
        <v>2</v>
      </c>
      <c r="G8" s="48">
        <v>3</v>
      </c>
      <c r="H8" s="50">
        <f t="shared" ref="H8:H9" si="2">G8*F8*E8</f>
        <v>3000</v>
      </c>
      <c r="I8" s="53" t="s">
        <v>146</v>
      </c>
    </row>
    <row r="9" s="38" customFormat="1" customHeight="1" spans="1:9">
      <c r="A9" s="48" t="s">
        <v>63</v>
      </c>
      <c r="B9" s="48" t="s">
        <v>147</v>
      </c>
      <c r="C9" s="48" t="s">
        <v>63</v>
      </c>
      <c r="D9" s="48" t="s">
        <v>135</v>
      </c>
      <c r="E9" s="50">
        <v>1000</v>
      </c>
      <c r="F9" s="50">
        <v>10</v>
      </c>
      <c r="G9" s="50">
        <v>1</v>
      </c>
      <c r="H9" s="50">
        <f t="shared" si="2"/>
        <v>10000</v>
      </c>
      <c r="I9" s="53" t="s">
        <v>43</v>
      </c>
    </row>
    <row r="10" s="38" customFormat="1" customHeight="1" spans="1:9">
      <c r="A10" s="48" t="s">
        <v>148</v>
      </c>
      <c r="B10" s="48" t="s">
        <v>149</v>
      </c>
      <c r="C10" s="48" t="s">
        <v>150</v>
      </c>
      <c r="D10" s="48" t="s">
        <v>151</v>
      </c>
      <c r="E10" s="50">
        <v>5000</v>
      </c>
      <c r="F10" s="48">
        <v>1</v>
      </c>
      <c r="G10" s="48">
        <v>1</v>
      </c>
      <c r="H10" s="50">
        <f t="shared" ref="H10:H13" si="3">G10*F10*E10</f>
        <v>5000</v>
      </c>
      <c r="I10" s="53" t="s">
        <v>43</v>
      </c>
    </row>
    <row r="11" s="38" customFormat="1" customHeight="1" spans="1:9">
      <c r="A11" s="48"/>
      <c r="B11" s="48"/>
      <c r="C11" s="48" t="s">
        <v>152</v>
      </c>
      <c r="D11" s="48" t="s">
        <v>120</v>
      </c>
      <c r="E11" s="50">
        <v>500</v>
      </c>
      <c r="F11" s="48">
        <v>1</v>
      </c>
      <c r="G11" s="48">
        <v>2</v>
      </c>
      <c r="H11" s="50">
        <f t="shared" si="3"/>
        <v>1000</v>
      </c>
      <c r="I11" s="53"/>
    </row>
    <row r="12" s="38" customFormat="1" customHeight="1" spans="1:9">
      <c r="A12" s="48"/>
      <c r="B12" s="48"/>
      <c r="C12" s="48" t="s">
        <v>153</v>
      </c>
      <c r="D12" s="48" t="s">
        <v>135</v>
      </c>
      <c r="E12" s="50">
        <v>1000</v>
      </c>
      <c r="F12" s="48">
        <v>1</v>
      </c>
      <c r="G12" s="48">
        <v>2</v>
      </c>
      <c r="H12" s="50">
        <f t="shared" si="3"/>
        <v>2000</v>
      </c>
      <c r="I12" s="53"/>
    </row>
    <row r="13" s="38" customFormat="1" ht="126" customHeight="1" spans="1:9">
      <c r="A13" s="48" t="s">
        <v>154</v>
      </c>
      <c r="B13" s="48" t="s">
        <v>155</v>
      </c>
      <c r="C13" s="48" t="s">
        <v>156</v>
      </c>
      <c r="D13" s="48" t="s">
        <v>51</v>
      </c>
      <c r="E13" s="50">
        <v>230</v>
      </c>
      <c r="F13" s="48">
        <v>57</v>
      </c>
      <c r="G13" s="48">
        <v>1</v>
      </c>
      <c r="H13" s="50">
        <f t="shared" si="3"/>
        <v>13110</v>
      </c>
      <c r="I13" s="31" t="s">
        <v>157</v>
      </c>
    </row>
    <row r="14" s="38" customFormat="1" ht="61" customHeight="1" spans="1:9">
      <c r="A14" s="48"/>
      <c r="B14" s="48"/>
      <c r="C14" s="48" t="s">
        <v>158</v>
      </c>
      <c r="D14" s="48" t="s">
        <v>51</v>
      </c>
      <c r="E14" s="50">
        <v>150</v>
      </c>
      <c r="F14" s="48">
        <v>39</v>
      </c>
      <c r="G14" s="48">
        <v>1</v>
      </c>
      <c r="H14" s="50">
        <f t="shared" ref="H14:H30" si="4">G14*F14*E14</f>
        <v>5850</v>
      </c>
      <c r="I14" s="31" t="s">
        <v>159</v>
      </c>
    </row>
    <row r="15" s="38" customFormat="1" customHeight="1" spans="1:9">
      <c r="A15" s="48"/>
      <c r="B15" s="48"/>
      <c r="C15" s="48" t="s">
        <v>160</v>
      </c>
      <c r="D15" s="48" t="s">
        <v>51</v>
      </c>
      <c r="E15" s="50">
        <v>8</v>
      </c>
      <c r="F15" s="48">
        <v>96</v>
      </c>
      <c r="G15" s="48">
        <v>1</v>
      </c>
      <c r="H15" s="50">
        <f t="shared" si="4"/>
        <v>768</v>
      </c>
      <c r="I15" s="53" t="s">
        <v>43</v>
      </c>
    </row>
    <row r="16" s="38" customFormat="1" customHeight="1" spans="1:9">
      <c r="A16" s="48"/>
      <c r="B16" s="48"/>
      <c r="C16" s="48" t="s">
        <v>161</v>
      </c>
      <c r="D16" s="48" t="s">
        <v>51</v>
      </c>
      <c r="E16" s="50">
        <v>300</v>
      </c>
      <c r="F16" s="48">
        <v>1</v>
      </c>
      <c r="G16" s="48">
        <v>1</v>
      </c>
      <c r="H16" s="50">
        <f t="shared" si="4"/>
        <v>300</v>
      </c>
      <c r="I16" s="53" t="s">
        <v>43</v>
      </c>
    </row>
    <row r="17" s="38" customFormat="1" customHeight="1" spans="1:9">
      <c r="A17" s="48"/>
      <c r="B17" s="48"/>
      <c r="C17" s="48" t="s">
        <v>162</v>
      </c>
      <c r="D17" s="48" t="s">
        <v>51</v>
      </c>
      <c r="E17" s="50">
        <v>500</v>
      </c>
      <c r="F17" s="48">
        <v>1</v>
      </c>
      <c r="G17" s="48">
        <v>1</v>
      </c>
      <c r="H17" s="50">
        <f t="shared" si="4"/>
        <v>500</v>
      </c>
      <c r="I17" s="53" t="s">
        <v>43</v>
      </c>
    </row>
    <row r="18" s="38" customFormat="1" customHeight="1" spans="1:9">
      <c r="A18" s="48"/>
      <c r="B18" s="48" t="s">
        <v>163</v>
      </c>
      <c r="C18" s="48"/>
      <c r="D18" s="48" t="s">
        <v>51</v>
      </c>
      <c r="E18" s="50">
        <v>100</v>
      </c>
      <c r="F18" s="48">
        <v>10</v>
      </c>
      <c r="G18" s="48">
        <v>1</v>
      </c>
      <c r="H18" s="50">
        <f t="shared" si="4"/>
        <v>1000</v>
      </c>
      <c r="I18" s="53" t="s">
        <v>43</v>
      </c>
    </row>
    <row r="19" s="38" customFormat="1" customHeight="1" spans="1:9">
      <c r="A19" s="48"/>
      <c r="B19" s="48" t="s">
        <v>164</v>
      </c>
      <c r="C19" s="48"/>
      <c r="D19" s="48" t="s">
        <v>51</v>
      </c>
      <c r="E19" s="50">
        <v>10</v>
      </c>
      <c r="F19" s="48">
        <v>10</v>
      </c>
      <c r="G19" s="48">
        <v>1</v>
      </c>
      <c r="H19" s="50">
        <f t="shared" si="4"/>
        <v>100</v>
      </c>
      <c r="I19" s="53" t="s">
        <v>43</v>
      </c>
    </row>
    <row r="20" s="38" customFormat="1" customHeight="1" spans="1:9">
      <c r="A20" s="48"/>
      <c r="B20" s="48" t="s">
        <v>165</v>
      </c>
      <c r="C20" s="48"/>
      <c r="D20" s="48" t="s">
        <v>51</v>
      </c>
      <c r="E20" s="50">
        <v>10</v>
      </c>
      <c r="F20" s="48">
        <v>45</v>
      </c>
      <c r="G20" s="48">
        <v>1</v>
      </c>
      <c r="H20" s="50">
        <f t="shared" si="4"/>
        <v>450</v>
      </c>
      <c r="I20" s="53" t="s">
        <v>43</v>
      </c>
    </row>
    <row r="21" s="38" customFormat="1" customHeight="1" spans="1:9">
      <c r="A21" s="48"/>
      <c r="B21" s="48" t="s">
        <v>166</v>
      </c>
      <c r="C21" s="48"/>
      <c r="D21" s="48" t="s">
        <v>51</v>
      </c>
      <c r="E21" s="50">
        <v>15</v>
      </c>
      <c r="F21" s="48">
        <v>50</v>
      </c>
      <c r="G21" s="48">
        <v>1</v>
      </c>
      <c r="H21" s="50">
        <f t="shared" si="4"/>
        <v>750</v>
      </c>
      <c r="I21" s="53" t="s">
        <v>43</v>
      </c>
    </row>
    <row r="22" s="38" customFormat="1" customHeight="1" spans="1:9">
      <c r="A22" s="48"/>
      <c r="B22" s="48" t="s">
        <v>167</v>
      </c>
      <c r="C22" s="48"/>
      <c r="D22" s="48" t="s">
        <v>168</v>
      </c>
      <c r="E22" s="50">
        <v>8</v>
      </c>
      <c r="F22" s="48">
        <v>200</v>
      </c>
      <c r="G22" s="48">
        <v>1</v>
      </c>
      <c r="H22" s="50">
        <f t="shared" si="4"/>
        <v>1600</v>
      </c>
      <c r="I22" s="53" t="s">
        <v>43</v>
      </c>
    </row>
    <row r="23" s="38" customFormat="1" customHeight="1" spans="1:9">
      <c r="A23" s="48"/>
      <c r="B23" s="48" t="s">
        <v>169</v>
      </c>
      <c r="C23" s="48"/>
      <c r="D23" s="48" t="s">
        <v>51</v>
      </c>
      <c r="E23" s="50">
        <v>80</v>
      </c>
      <c r="F23" s="48">
        <v>10</v>
      </c>
      <c r="G23" s="48">
        <v>1</v>
      </c>
      <c r="H23" s="50">
        <f t="shared" si="4"/>
        <v>800</v>
      </c>
      <c r="I23" s="53" t="s">
        <v>43</v>
      </c>
    </row>
    <row r="24" s="38" customFormat="1" customHeight="1" spans="1:9">
      <c r="A24" s="48"/>
      <c r="B24" s="48" t="s">
        <v>170</v>
      </c>
      <c r="C24" s="48"/>
      <c r="D24" s="48" t="s">
        <v>168</v>
      </c>
      <c r="E24" s="50">
        <v>14</v>
      </c>
      <c r="F24" s="48">
        <v>350</v>
      </c>
      <c r="G24" s="48">
        <v>1</v>
      </c>
      <c r="H24" s="50">
        <f t="shared" si="4"/>
        <v>4900</v>
      </c>
      <c r="I24" s="53" t="s">
        <v>171</v>
      </c>
    </row>
    <row r="25" s="38" customFormat="1" customHeight="1" spans="1:9">
      <c r="A25" s="48"/>
      <c r="B25" s="48" t="s">
        <v>172</v>
      </c>
      <c r="C25" s="13" t="s">
        <v>173</v>
      </c>
      <c r="D25" s="48" t="s">
        <v>51</v>
      </c>
      <c r="E25" s="50">
        <v>600</v>
      </c>
      <c r="F25" s="48">
        <v>1</v>
      </c>
      <c r="G25" s="48">
        <v>1</v>
      </c>
      <c r="H25" s="50">
        <f t="shared" si="4"/>
        <v>600</v>
      </c>
      <c r="I25" s="53" t="s">
        <v>43</v>
      </c>
    </row>
    <row r="26" s="38" customFormat="1" customHeight="1" spans="1:9">
      <c r="A26" s="48"/>
      <c r="B26" s="48"/>
      <c r="C26" s="13" t="s">
        <v>174</v>
      </c>
      <c r="D26" s="48" t="s">
        <v>51</v>
      </c>
      <c r="E26" s="50">
        <v>350</v>
      </c>
      <c r="F26" s="48">
        <v>3</v>
      </c>
      <c r="G26" s="48">
        <v>1</v>
      </c>
      <c r="H26" s="50">
        <f t="shared" si="4"/>
        <v>1050</v>
      </c>
      <c r="I26" s="53"/>
    </row>
    <row r="27" s="38" customFormat="1" customHeight="1" spans="1:9">
      <c r="A27" s="48"/>
      <c r="B27" s="48" t="s">
        <v>175</v>
      </c>
      <c r="C27" s="13" t="s">
        <v>176</v>
      </c>
      <c r="D27" s="48" t="s">
        <v>177</v>
      </c>
      <c r="E27" s="50">
        <v>8</v>
      </c>
      <c r="F27" s="48">
        <v>3</v>
      </c>
      <c r="G27" s="48">
        <v>1</v>
      </c>
      <c r="H27" s="50">
        <f t="shared" si="4"/>
        <v>24</v>
      </c>
      <c r="I27" s="53"/>
    </row>
    <row r="28" s="38" customFormat="1" customHeight="1" spans="1:9">
      <c r="A28" s="48"/>
      <c r="B28" s="48" t="s">
        <v>178</v>
      </c>
      <c r="C28" s="13"/>
      <c r="D28" s="48" t="s">
        <v>177</v>
      </c>
      <c r="E28" s="50">
        <v>8</v>
      </c>
      <c r="F28" s="48">
        <v>400</v>
      </c>
      <c r="G28" s="48">
        <v>1</v>
      </c>
      <c r="H28" s="50">
        <f t="shared" si="4"/>
        <v>3200</v>
      </c>
      <c r="I28" s="53" t="s">
        <v>179</v>
      </c>
    </row>
    <row r="29" s="38" customFormat="1" customHeight="1" spans="1:9">
      <c r="A29" s="48"/>
      <c r="B29" s="48" t="s">
        <v>180</v>
      </c>
      <c r="C29" s="13"/>
      <c r="D29" s="48" t="s">
        <v>168</v>
      </c>
      <c r="E29" s="50">
        <v>20</v>
      </c>
      <c r="F29" s="48">
        <v>40</v>
      </c>
      <c r="G29" s="48">
        <v>1</v>
      </c>
      <c r="H29" s="50">
        <f t="shared" si="4"/>
        <v>800</v>
      </c>
      <c r="I29" s="53" t="s">
        <v>181</v>
      </c>
    </row>
    <row r="30" s="38" customFormat="1" ht="28.5" spans="1:9">
      <c r="A30" s="48"/>
      <c r="B30" s="48" t="s">
        <v>182</v>
      </c>
      <c r="C30" s="48"/>
      <c r="D30" s="48" t="s">
        <v>177</v>
      </c>
      <c r="E30" s="50">
        <v>39000</v>
      </c>
      <c r="F30" s="48">
        <v>1</v>
      </c>
      <c r="G30" s="48">
        <v>1</v>
      </c>
      <c r="H30" s="50">
        <f t="shared" si="4"/>
        <v>39000</v>
      </c>
      <c r="I30" s="31" t="s">
        <v>183</v>
      </c>
    </row>
    <row r="31" s="38" customFormat="1" customHeight="1" spans="1:9">
      <c r="A31" s="48"/>
      <c r="B31" s="48" t="s">
        <v>184</v>
      </c>
      <c r="C31" s="48"/>
      <c r="D31" s="48" t="s">
        <v>51</v>
      </c>
      <c r="E31" s="50">
        <v>1255</v>
      </c>
      <c r="F31" s="48">
        <v>1</v>
      </c>
      <c r="G31" s="48">
        <v>1</v>
      </c>
      <c r="H31" s="50">
        <f>E31*F31*G31</f>
        <v>1255</v>
      </c>
      <c r="I31" s="53" t="s">
        <v>185</v>
      </c>
    </row>
    <row r="32" s="38" customFormat="1" ht="99.75" spans="1:9">
      <c r="A32" s="48"/>
      <c r="B32" s="48" t="s">
        <v>186</v>
      </c>
      <c r="C32" s="48"/>
      <c r="D32" s="48" t="s">
        <v>187</v>
      </c>
      <c r="E32" s="50">
        <v>20</v>
      </c>
      <c r="F32" s="48">
        <v>140</v>
      </c>
      <c r="G32" s="48">
        <v>1</v>
      </c>
      <c r="H32" s="50">
        <f t="shared" ref="H32:H44" si="5">G32*F32*E32</f>
        <v>2800</v>
      </c>
      <c r="I32" s="31" t="s">
        <v>188</v>
      </c>
    </row>
    <row r="33" s="38" customFormat="1" customHeight="1" spans="1:9">
      <c r="A33" s="48"/>
      <c r="B33" s="48" t="s">
        <v>189</v>
      </c>
      <c r="C33" s="48"/>
      <c r="D33" s="48" t="s">
        <v>51</v>
      </c>
      <c r="E33" s="50">
        <v>10</v>
      </c>
      <c r="F33" s="48">
        <v>50</v>
      </c>
      <c r="G33" s="48">
        <v>1</v>
      </c>
      <c r="H33" s="50">
        <f t="shared" si="5"/>
        <v>500</v>
      </c>
      <c r="I33" s="53" t="s">
        <v>190</v>
      </c>
    </row>
    <row r="34" s="38" customFormat="1" customHeight="1" spans="1:9">
      <c r="A34" s="48"/>
      <c r="B34" s="48" t="s">
        <v>191</v>
      </c>
      <c r="C34" s="48"/>
      <c r="D34" s="48" t="s">
        <v>51</v>
      </c>
      <c r="E34" s="50">
        <v>499</v>
      </c>
      <c r="F34" s="48">
        <v>50</v>
      </c>
      <c r="G34" s="48">
        <v>1</v>
      </c>
      <c r="H34" s="50">
        <f t="shared" si="5"/>
        <v>24950</v>
      </c>
      <c r="I34" s="53" t="s">
        <v>192</v>
      </c>
    </row>
    <row r="35" s="38" customFormat="1" ht="28.5" spans="1:9">
      <c r="A35" s="48"/>
      <c r="B35" s="48" t="s">
        <v>193</v>
      </c>
      <c r="C35" s="48"/>
      <c r="D35" s="48" t="s">
        <v>177</v>
      </c>
      <c r="E35" s="50">
        <v>14750</v>
      </c>
      <c r="F35" s="48">
        <v>1</v>
      </c>
      <c r="G35" s="48">
        <v>1</v>
      </c>
      <c r="H35" s="50">
        <f t="shared" si="5"/>
        <v>14750</v>
      </c>
      <c r="I35" s="31" t="s">
        <v>194</v>
      </c>
    </row>
    <row r="36" s="38" customFormat="1" customHeight="1" spans="1:9">
      <c r="A36" s="48"/>
      <c r="B36" s="48" t="s">
        <v>195</v>
      </c>
      <c r="C36" s="53" t="s">
        <v>196</v>
      </c>
      <c r="D36" s="48" t="s">
        <v>120</v>
      </c>
      <c r="E36" s="50">
        <v>6299</v>
      </c>
      <c r="F36" s="48">
        <v>1</v>
      </c>
      <c r="G36" s="48">
        <v>1</v>
      </c>
      <c r="H36" s="50">
        <f t="shared" si="5"/>
        <v>6299</v>
      </c>
      <c r="I36" s="53" t="s">
        <v>192</v>
      </c>
    </row>
    <row r="37" s="38" customFormat="1" customHeight="1" spans="1:9">
      <c r="A37" s="48"/>
      <c r="B37" s="48" t="s">
        <v>197</v>
      </c>
      <c r="C37" s="53" t="s">
        <v>198</v>
      </c>
      <c r="D37" s="48" t="s">
        <v>120</v>
      </c>
      <c r="E37" s="50">
        <v>3399</v>
      </c>
      <c r="F37" s="48">
        <v>5</v>
      </c>
      <c r="G37" s="48">
        <v>1</v>
      </c>
      <c r="H37" s="50">
        <f t="shared" si="5"/>
        <v>16995</v>
      </c>
      <c r="I37" s="53" t="s">
        <v>192</v>
      </c>
    </row>
    <row r="38" s="38" customFormat="1" customHeight="1" spans="1:9">
      <c r="A38" s="48"/>
      <c r="B38" s="48" t="s">
        <v>199</v>
      </c>
      <c r="C38" s="53" t="s">
        <v>200</v>
      </c>
      <c r="D38" s="48" t="s">
        <v>120</v>
      </c>
      <c r="E38" s="50">
        <v>758</v>
      </c>
      <c r="F38" s="48">
        <v>10</v>
      </c>
      <c r="G38" s="48">
        <v>1</v>
      </c>
      <c r="H38" s="50">
        <f t="shared" si="5"/>
        <v>7580</v>
      </c>
      <c r="I38" s="53" t="s">
        <v>192</v>
      </c>
    </row>
    <row r="39" s="38" customFormat="1" customHeight="1" spans="1:9">
      <c r="A39" s="48"/>
      <c r="B39" s="48" t="s">
        <v>201</v>
      </c>
      <c r="C39" s="48"/>
      <c r="D39" s="48" t="s">
        <v>51</v>
      </c>
      <c r="E39" s="50">
        <v>150</v>
      </c>
      <c r="F39" s="48">
        <v>3</v>
      </c>
      <c r="G39" s="48">
        <v>1</v>
      </c>
      <c r="H39" s="50">
        <f t="shared" si="5"/>
        <v>450</v>
      </c>
      <c r="I39" s="53" t="s">
        <v>192</v>
      </c>
    </row>
    <row r="40" s="38" customFormat="1" customHeight="1" spans="1:9">
      <c r="A40" s="48" t="s">
        <v>202</v>
      </c>
      <c r="B40" s="48" t="s">
        <v>203</v>
      </c>
      <c r="C40" s="48"/>
      <c r="D40" s="48" t="s">
        <v>177</v>
      </c>
      <c r="E40" s="50">
        <v>1121.37</v>
      </c>
      <c r="F40" s="48">
        <v>1</v>
      </c>
      <c r="G40" s="48">
        <v>1</v>
      </c>
      <c r="H40" s="50">
        <f t="shared" si="5"/>
        <v>1121.37</v>
      </c>
      <c r="I40" s="53" t="s">
        <v>192</v>
      </c>
    </row>
    <row r="41" s="38" customFormat="1" customHeight="1" spans="1:9">
      <c r="A41" s="48"/>
      <c r="B41" s="48" t="s">
        <v>204</v>
      </c>
      <c r="C41" s="48"/>
      <c r="D41" s="48" t="s">
        <v>177</v>
      </c>
      <c r="E41" s="50">
        <v>24015</v>
      </c>
      <c r="F41" s="48">
        <v>1</v>
      </c>
      <c r="G41" s="48">
        <v>1</v>
      </c>
      <c r="H41" s="50">
        <f t="shared" si="5"/>
        <v>24015</v>
      </c>
      <c r="I41" s="53" t="s">
        <v>192</v>
      </c>
    </row>
    <row r="42" s="38" customFormat="1" customHeight="1" spans="1:9">
      <c r="A42" s="48"/>
      <c r="B42" s="48" t="s">
        <v>205</v>
      </c>
      <c r="C42" s="48"/>
      <c r="D42" s="48" t="s">
        <v>51</v>
      </c>
      <c r="E42" s="50">
        <v>920</v>
      </c>
      <c r="F42" s="48">
        <v>1</v>
      </c>
      <c r="G42" s="48">
        <v>1</v>
      </c>
      <c r="H42" s="50">
        <f t="shared" si="5"/>
        <v>920</v>
      </c>
      <c r="I42" s="53" t="s">
        <v>192</v>
      </c>
    </row>
    <row r="43" s="38" customFormat="1" customHeight="1" spans="1:9">
      <c r="A43" s="48"/>
      <c r="B43" s="48" t="s">
        <v>206</v>
      </c>
      <c r="C43" s="48"/>
      <c r="D43" s="48" t="s">
        <v>177</v>
      </c>
      <c r="E43" s="50">
        <v>13200</v>
      </c>
      <c r="F43" s="48">
        <v>1</v>
      </c>
      <c r="G43" s="48">
        <v>1</v>
      </c>
      <c r="H43" s="50">
        <f t="shared" si="5"/>
        <v>13200</v>
      </c>
      <c r="I43" s="53" t="s">
        <v>192</v>
      </c>
    </row>
    <row r="44" s="38" customFormat="1" customHeight="1" spans="1:9">
      <c r="A44" s="48"/>
      <c r="B44" s="48" t="s">
        <v>207</v>
      </c>
      <c r="C44" s="48"/>
      <c r="D44" s="48" t="s">
        <v>177</v>
      </c>
      <c r="E44" s="50">
        <v>11000</v>
      </c>
      <c r="F44" s="48">
        <v>1</v>
      </c>
      <c r="G44" s="48">
        <v>1</v>
      </c>
      <c r="H44" s="50">
        <f t="shared" si="5"/>
        <v>11000</v>
      </c>
      <c r="I44" s="53" t="s">
        <v>192</v>
      </c>
    </row>
    <row r="45" s="37" customFormat="1" customHeight="1" spans="1:9">
      <c r="A45" s="54" t="s">
        <v>208</v>
      </c>
      <c r="B45" s="54"/>
      <c r="C45" s="54"/>
      <c r="D45" s="54"/>
      <c r="E45" s="54"/>
      <c r="F45" s="54"/>
      <c r="G45" s="54"/>
      <c r="H45" s="55">
        <f>SUM(H3:H44)</f>
        <v>261637.37</v>
      </c>
      <c r="I45" s="56"/>
    </row>
  </sheetData>
  <mergeCells count="12">
    <mergeCell ref="A1:I1"/>
    <mergeCell ref="A45:G45"/>
    <mergeCell ref="A4:A5"/>
    <mergeCell ref="A10:A12"/>
    <mergeCell ref="A13:A39"/>
    <mergeCell ref="A40:A44"/>
    <mergeCell ref="B10:B12"/>
    <mergeCell ref="B13:B17"/>
    <mergeCell ref="B25:B26"/>
    <mergeCell ref="I4:I5"/>
    <mergeCell ref="I10:I12"/>
    <mergeCell ref="I25:I27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44" zoomScaleNormal="144" workbookViewId="0">
      <selection activeCell="F18" sqref="F18"/>
    </sheetView>
  </sheetViews>
  <sheetFormatPr defaultColWidth="10.6666666666667" defaultRowHeight="20" customHeight="1"/>
  <cols>
    <col min="1" max="1" width="9" style="6" customWidth="1"/>
    <col min="2" max="2" width="6.5" style="6" customWidth="1"/>
    <col min="3" max="3" width="11" style="6" customWidth="1"/>
    <col min="4" max="4" width="14.8333333333333" style="6" customWidth="1"/>
    <col min="5" max="6" width="4.33333333333333" style="6" customWidth="1"/>
    <col min="7" max="7" width="10.3333333333333" style="6" customWidth="1"/>
    <col min="8" max="8" width="5.33333333333333" style="6" customWidth="1"/>
    <col min="9" max="9" width="4.5" style="6" customWidth="1"/>
    <col min="10" max="10" width="11.1666666666667" style="6" customWidth="1"/>
    <col min="11" max="11" width="31" style="6" customWidth="1"/>
    <col min="12" max="12" width="5.33333333333333" style="6" customWidth="1"/>
    <col min="13" max="16384" width="10.6666666666667" style="7"/>
  </cols>
  <sheetData>
    <row r="1" s="1" customFormat="1" ht="15" customHeight="1" spans="1:11">
      <c r="A1" s="8" t="s">
        <v>209</v>
      </c>
      <c r="B1" s="8"/>
      <c r="C1" s="8"/>
      <c r="D1" s="8"/>
      <c r="E1" s="8"/>
      <c r="F1" s="8"/>
      <c r="G1" s="8"/>
      <c r="H1" s="8"/>
      <c r="I1" s="8"/>
      <c r="J1" s="8"/>
      <c r="K1" s="30"/>
    </row>
    <row r="2" s="2" customFormat="1" ht="40" customHeight="1" spans="1:11">
      <c r="A2" s="9" t="s">
        <v>20</v>
      </c>
      <c r="B2" s="10" t="s">
        <v>21</v>
      </c>
      <c r="C2" s="10" t="s">
        <v>22</v>
      </c>
      <c r="D2" s="9" t="s">
        <v>23</v>
      </c>
      <c r="E2" s="9" t="s">
        <v>26</v>
      </c>
      <c r="F2" s="9" t="s">
        <v>24</v>
      </c>
      <c r="G2" s="9" t="s">
        <v>25</v>
      </c>
      <c r="H2" s="9" t="s">
        <v>26</v>
      </c>
      <c r="I2" s="9" t="s">
        <v>24</v>
      </c>
      <c r="J2" s="9" t="s">
        <v>27</v>
      </c>
      <c r="K2" s="9" t="s">
        <v>28</v>
      </c>
    </row>
    <row r="3" s="3" customFormat="1" ht="23" customHeight="1" spans="1:11">
      <c r="A3" s="11" t="s">
        <v>210</v>
      </c>
      <c r="B3" s="11" t="s">
        <v>211</v>
      </c>
      <c r="C3" s="12" t="s">
        <v>212</v>
      </c>
      <c r="D3" s="13" t="s">
        <v>213</v>
      </c>
      <c r="E3" s="13">
        <v>2</v>
      </c>
      <c r="F3" s="11" t="s">
        <v>214</v>
      </c>
      <c r="G3" s="14">
        <v>600</v>
      </c>
      <c r="H3" s="13">
        <v>2</v>
      </c>
      <c r="I3" s="11" t="s">
        <v>215</v>
      </c>
      <c r="J3" s="13">
        <f>H3*G3*E3</f>
        <v>2400</v>
      </c>
      <c r="K3" s="13" t="s">
        <v>216</v>
      </c>
    </row>
    <row r="4" s="4" customFormat="1" customHeight="1" spans="1:12">
      <c r="A4" s="15"/>
      <c r="B4" s="15"/>
      <c r="C4" s="13" t="s">
        <v>217</v>
      </c>
      <c r="D4" s="13" t="s">
        <v>32</v>
      </c>
      <c r="E4" s="13">
        <v>2</v>
      </c>
      <c r="F4" s="11" t="s">
        <v>214</v>
      </c>
      <c r="G4" s="16">
        <v>600</v>
      </c>
      <c r="H4" s="17">
        <v>2</v>
      </c>
      <c r="I4" s="11" t="s">
        <v>215</v>
      </c>
      <c r="J4" s="16">
        <f>H4*G4*E4</f>
        <v>2400</v>
      </c>
      <c r="K4" s="31" t="s">
        <v>218</v>
      </c>
      <c r="L4" s="32"/>
    </row>
    <row r="5" s="4" customFormat="1" customHeight="1" spans="1:12">
      <c r="A5" s="15"/>
      <c r="B5" s="15"/>
      <c r="C5" s="11" t="s">
        <v>219</v>
      </c>
      <c r="D5" s="13" t="s">
        <v>32</v>
      </c>
      <c r="E5" s="13">
        <v>3</v>
      </c>
      <c r="F5" s="11" t="s">
        <v>214</v>
      </c>
      <c r="G5" s="16">
        <v>600</v>
      </c>
      <c r="H5" s="17">
        <v>3</v>
      </c>
      <c r="I5" s="11" t="s">
        <v>215</v>
      </c>
      <c r="J5" s="16">
        <f>H5*G5*E5</f>
        <v>5400</v>
      </c>
      <c r="K5" s="31" t="s">
        <v>220</v>
      </c>
      <c r="L5" s="32"/>
    </row>
    <row r="6" s="4" customFormat="1" customHeight="1" spans="1:12">
      <c r="A6" s="15"/>
      <c r="B6" s="18"/>
      <c r="C6" s="18"/>
      <c r="D6" s="13" t="s">
        <v>213</v>
      </c>
      <c r="E6" s="13">
        <v>3</v>
      </c>
      <c r="F6" s="11" t="s">
        <v>214</v>
      </c>
      <c r="G6" s="16">
        <v>600</v>
      </c>
      <c r="H6" s="17">
        <v>9</v>
      </c>
      <c r="I6" s="11" t="s">
        <v>215</v>
      </c>
      <c r="J6" s="16">
        <f>H6*G6*E6</f>
        <v>16200</v>
      </c>
      <c r="K6" s="31" t="s">
        <v>220</v>
      </c>
      <c r="L6" s="32"/>
    </row>
    <row r="7" s="4" customFormat="1" customHeight="1" spans="1:12">
      <c r="A7" s="15"/>
      <c r="B7" s="19" t="s">
        <v>221</v>
      </c>
      <c r="C7" s="20">
        <v>44151</v>
      </c>
      <c r="D7" s="13" t="s">
        <v>222</v>
      </c>
      <c r="E7" s="13">
        <v>1</v>
      </c>
      <c r="F7" s="11" t="s">
        <v>177</v>
      </c>
      <c r="G7" s="16">
        <v>5000</v>
      </c>
      <c r="H7" s="17">
        <v>1</v>
      </c>
      <c r="I7" s="11" t="s">
        <v>177</v>
      </c>
      <c r="J7" s="16">
        <f>H7*G7*E7</f>
        <v>5000</v>
      </c>
      <c r="K7" s="31" t="s">
        <v>223</v>
      </c>
      <c r="L7" s="32"/>
    </row>
    <row r="8" s="4" customFormat="1" customHeight="1" spans="1:12">
      <c r="A8" s="15"/>
      <c r="B8" s="21"/>
      <c r="C8" s="20">
        <v>44152</v>
      </c>
      <c r="D8" s="13" t="s">
        <v>224</v>
      </c>
      <c r="E8" s="13">
        <v>1</v>
      </c>
      <c r="F8" s="11" t="s">
        <v>177</v>
      </c>
      <c r="G8" s="16">
        <v>5000</v>
      </c>
      <c r="H8" s="17">
        <v>1</v>
      </c>
      <c r="I8" s="11" t="s">
        <v>177</v>
      </c>
      <c r="J8" s="16">
        <f>E8*G8*H8</f>
        <v>5000</v>
      </c>
      <c r="K8" s="31" t="s">
        <v>223</v>
      </c>
      <c r="L8" s="32"/>
    </row>
    <row r="9" s="4" customFormat="1" customHeight="1" spans="1:12">
      <c r="A9" s="15"/>
      <c r="B9" s="15" t="s">
        <v>225</v>
      </c>
      <c r="C9" s="22">
        <v>44151</v>
      </c>
      <c r="D9" s="13" t="s">
        <v>226</v>
      </c>
      <c r="E9" s="13">
        <v>1</v>
      </c>
      <c r="F9" s="11" t="s">
        <v>135</v>
      </c>
      <c r="G9" s="16">
        <v>48</v>
      </c>
      <c r="H9" s="17">
        <v>30</v>
      </c>
      <c r="I9" s="11" t="s">
        <v>135</v>
      </c>
      <c r="J9" s="16">
        <f>G9*H9</f>
        <v>1440</v>
      </c>
      <c r="K9" s="33"/>
      <c r="L9" s="32"/>
    </row>
    <row r="10" s="4" customFormat="1" customHeight="1" spans="1:12">
      <c r="A10" s="15"/>
      <c r="B10" s="15"/>
      <c r="C10" s="23"/>
      <c r="D10" s="13" t="s">
        <v>227</v>
      </c>
      <c r="E10" s="13">
        <v>1</v>
      </c>
      <c r="F10" s="11" t="s">
        <v>177</v>
      </c>
      <c r="G10" s="16">
        <v>180</v>
      </c>
      <c r="H10" s="17">
        <v>36</v>
      </c>
      <c r="I10" s="25" t="s">
        <v>135</v>
      </c>
      <c r="J10" s="16">
        <f>E10*G10*H10</f>
        <v>6480</v>
      </c>
      <c r="K10" s="33"/>
      <c r="L10" s="32"/>
    </row>
    <row r="11" s="4" customFormat="1" customHeight="1" spans="1:12">
      <c r="A11" s="15"/>
      <c r="B11" s="15"/>
      <c r="C11" s="24"/>
      <c r="D11" s="13" t="s">
        <v>228</v>
      </c>
      <c r="E11" s="13">
        <v>1</v>
      </c>
      <c r="F11" s="11"/>
      <c r="G11" s="16">
        <v>100</v>
      </c>
      <c r="H11" s="17">
        <v>6</v>
      </c>
      <c r="I11" s="25" t="s">
        <v>229</v>
      </c>
      <c r="J11" s="16">
        <f>G11*H11</f>
        <v>600</v>
      </c>
      <c r="K11" s="33"/>
      <c r="L11" s="32"/>
    </row>
    <row r="12" s="4" customFormat="1" customHeight="1" spans="1:12">
      <c r="A12" s="15"/>
      <c r="B12" s="15"/>
      <c r="C12" s="23">
        <v>44152</v>
      </c>
      <c r="D12" s="13" t="s">
        <v>226</v>
      </c>
      <c r="E12" s="13">
        <v>1</v>
      </c>
      <c r="F12" s="11"/>
      <c r="G12" s="16">
        <v>48</v>
      </c>
      <c r="H12" s="25">
        <v>30</v>
      </c>
      <c r="I12" s="25" t="s">
        <v>135</v>
      </c>
      <c r="J12" s="16">
        <f>G12*H12</f>
        <v>1440</v>
      </c>
      <c r="K12" s="33"/>
      <c r="L12" s="32"/>
    </row>
    <row r="13" s="4" customFormat="1" ht="19" customHeight="1" spans="1:12">
      <c r="A13" s="15"/>
      <c r="B13" s="18"/>
      <c r="C13" s="24"/>
      <c r="D13" s="13" t="s">
        <v>230</v>
      </c>
      <c r="E13" s="13">
        <v>1</v>
      </c>
      <c r="F13" s="11" t="s">
        <v>177</v>
      </c>
      <c r="G13" s="16">
        <v>150</v>
      </c>
      <c r="H13" s="25">
        <v>33</v>
      </c>
      <c r="I13" s="25" t="s">
        <v>135</v>
      </c>
      <c r="J13" s="16">
        <f>E13*G13*H13</f>
        <v>4950</v>
      </c>
      <c r="K13" s="33"/>
      <c r="L13" s="32"/>
    </row>
    <row r="14" s="4" customFormat="1" ht="19" customHeight="1" spans="1:12">
      <c r="A14" s="15"/>
      <c r="B14" s="26" t="s">
        <v>202</v>
      </c>
      <c r="C14" s="24" t="s">
        <v>231</v>
      </c>
      <c r="D14" s="13" t="s">
        <v>178</v>
      </c>
      <c r="E14" s="13"/>
      <c r="F14" s="11"/>
      <c r="G14" s="16">
        <v>5</v>
      </c>
      <c r="H14" s="25">
        <v>36</v>
      </c>
      <c r="I14" s="25" t="s">
        <v>135</v>
      </c>
      <c r="J14" s="16">
        <f t="shared" ref="J14" si="0">G14*H14</f>
        <v>180</v>
      </c>
      <c r="K14" s="33"/>
      <c r="L14" s="32"/>
    </row>
    <row r="15" s="5" customFormat="1" customHeight="1" spans="1:11">
      <c r="A15" s="27" t="s">
        <v>232</v>
      </c>
      <c r="B15" s="28"/>
      <c r="C15" s="28"/>
      <c r="D15" s="28"/>
      <c r="E15" s="28"/>
      <c r="F15" s="28"/>
      <c r="G15" s="28"/>
      <c r="H15" s="29"/>
      <c r="I15" s="34"/>
      <c r="J15" s="35">
        <f>SUM(J3:J14)</f>
        <v>51490</v>
      </c>
      <c r="K15" s="36"/>
    </row>
  </sheetData>
  <mergeCells count="9">
    <mergeCell ref="A1:K1"/>
    <mergeCell ref="A15:H15"/>
    <mergeCell ref="A3:A14"/>
    <mergeCell ref="B3:B6"/>
    <mergeCell ref="B7:B8"/>
    <mergeCell ref="B9:B13"/>
    <mergeCell ref="C5:C6"/>
    <mergeCell ref="C9:C11"/>
    <mergeCell ref="C12:C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预算汇总</vt:lpstr>
      <vt:lpstr>凯悦酒店</vt:lpstr>
      <vt:lpstr>供应商创意&amp;设计</vt:lpstr>
      <vt:lpstr>搭建&amp;AV</vt:lpstr>
      <vt:lpstr>第三方人员&amp;其它</vt:lpstr>
      <vt:lpstr>中建万怡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WPS_1512361481</cp:lastModifiedBy>
  <dcterms:created xsi:type="dcterms:W3CDTF">2015-06-08T10:19:00Z</dcterms:created>
  <dcterms:modified xsi:type="dcterms:W3CDTF">2021-01-25T03:49:18Z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