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1830" yWindow="0" windowWidth="19400" windowHeight="11000"/>
  </bookViews>
  <sheets>
    <sheet name="报价" sheetId="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2" l="1"/>
  <c r="F39" i="2"/>
  <c r="F46" i="2" l="1"/>
  <c r="F43" i="2"/>
  <c r="F42" i="2"/>
  <c r="F41" i="2"/>
  <c r="F38" i="2"/>
  <c r="F37" i="2"/>
  <c r="F34" i="2"/>
  <c r="F33" i="2"/>
  <c r="F32" i="2"/>
  <c r="F31" i="2"/>
  <c r="F30" i="2"/>
  <c r="F27" i="2"/>
  <c r="F26" i="2"/>
  <c r="F19" i="2"/>
  <c r="F18" i="2"/>
  <c r="F17" i="2"/>
  <c r="F16" i="2"/>
  <c r="F15" i="2"/>
  <c r="F14" i="2"/>
  <c r="F13" i="2"/>
  <c r="F12" i="2"/>
  <c r="F11" i="2"/>
  <c r="F10" i="2"/>
  <c r="F9" i="2"/>
  <c r="F8" i="2"/>
  <c r="G8" i="2" l="1"/>
  <c r="G9" i="2"/>
  <c r="G10" i="2"/>
  <c r="G11" i="2"/>
  <c r="G12" i="2"/>
  <c r="G13" i="2"/>
  <c r="G14" i="2"/>
  <c r="G15" i="2"/>
  <c r="G16" i="2"/>
  <c r="G17" i="2"/>
  <c r="G18" i="2"/>
  <c r="G19" i="2"/>
  <c r="G27" i="2" l="1"/>
  <c r="G41" i="2"/>
  <c r="G40" i="2" l="1"/>
  <c r="G23" i="2" l="1"/>
  <c r="G34" i="2"/>
  <c r="G33" i="2"/>
  <c r="G30" i="2"/>
  <c r="G32" i="2"/>
  <c r="G31" i="2"/>
  <c r="G26" i="2"/>
  <c r="G39" i="2"/>
  <c r="G37" i="2"/>
  <c r="G38" i="2"/>
  <c r="G42" i="2"/>
  <c r="G43" i="2"/>
  <c r="G46" i="2"/>
  <c r="G47" i="2" l="1"/>
  <c r="G28" i="2"/>
  <c r="G44" i="2"/>
  <c r="G35" i="2"/>
  <c r="G20" i="2"/>
  <c r="G22" i="2"/>
  <c r="G24" i="2"/>
  <c r="G48" i="2" l="1"/>
</calcChain>
</file>

<file path=xl/sharedStrings.xml><?xml version="1.0" encoding="utf-8"?>
<sst xmlns="http://schemas.openxmlformats.org/spreadsheetml/2006/main" count="126" uniqueCount="83">
  <si>
    <t>Sub-total 1</t>
  </si>
  <si>
    <t>Sub-total 2</t>
  </si>
  <si>
    <t xml:space="preserve">1. Hotels </t>
    <phoneticPr fontId="4" type="noConversion"/>
  </si>
  <si>
    <t xml:space="preserve">2. Meal  </t>
    <phoneticPr fontId="2" type="noConversion"/>
  </si>
  <si>
    <t xml:space="preserve">Total </t>
    <phoneticPr fontId="2" type="noConversion"/>
  </si>
  <si>
    <t xml:space="preserve">3. Local Transport </t>
    <phoneticPr fontId="4" type="noConversion"/>
  </si>
  <si>
    <t>Sub-total 3</t>
    <phoneticPr fontId="2" type="noConversion"/>
  </si>
  <si>
    <t>4. Ticket fee</t>
    <phoneticPr fontId="4" type="noConversion"/>
  </si>
  <si>
    <t>Sub-total 4</t>
    <phoneticPr fontId="2" type="noConversion"/>
  </si>
  <si>
    <t>5. Tour guide &amp; Driver fee</t>
    <phoneticPr fontId="4" type="noConversion"/>
  </si>
  <si>
    <t>Sub-total 5</t>
    <phoneticPr fontId="2" type="noConversion"/>
  </si>
  <si>
    <t>6.  Others</t>
    <phoneticPr fontId="4" type="noConversion"/>
  </si>
  <si>
    <t>Sub-total 6</t>
    <phoneticPr fontId="2" type="noConversion"/>
  </si>
  <si>
    <t>人</t>
    <phoneticPr fontId="2" type="noConversion"/>
  </si>
  <si>
    <t>天</t>
    <phoneticPr fontId="2" type="noConversion"/>
  </si>
  <si>
    <t>顿</t>
    <phoneticPr fontId="2" type="noConversion"/>
  </si>
  <si>
    <t>司机、导游餐补</t>
    <phoneticPr fontId="2" type="noConversion"/>
  </si>
  <si>
    <t>司机、导游小费</t>
    <phoneticPr fontId="2" type="noConversion"/>
  </si>
  <si>
    <t>晚</t>
    <phoneticPr fontId="2" type="noConversion"/>
  </si>
  <si>
    <t>司机异地住宿</t>
    <phoneticPr fontId="2" type="noConversion"/>
  </si>
  <si>
    <t>导游异地住宿</t>
    <phoneticPr fontId="2" type="noConversion"/>
  </si>
  <si>
    <t>间</t>
  </si>
  <si>
    <t>晚</t>
  </si>
  <si>
    <t>人</t>
  </si>
  <si>
    <t>次</t>
  </si>
  <si>
    <t>供应商名称： 法国和悦旅行HARMONY TRAVEL</t>
  </si>
  <si>
    <t>韩菲  010-85228746</t>
  </si>
  <si>
    <t>项目</t>
  </si>
  <si>
    <t>数量A</t>
  </si>
  <si>
    <t>单位A</t>
  </si>
  <si>
    <t>数量B</t>
  </si>
  <si>
    <t>单位B</t>
  </si>
  <si>
    <t>单价</t>
  </si>
  <si>
    <t>小计（欧元）</t>
  </si>
  <si>
    <t>备注</t>
  </si>
  <si>
    <t>辆</t>
  </si>
  <si>
    <t>餐</t>
  </si>
  <si>
    <t>酒店报价均含早</t>
  </si>
  <si>
    <t>天</t>
  </si>
  <si>
    <t>每天工作10小时，超时按60欧/小时计算</t>
  </si>
  <si>
    <t>项目经理：ALEX /Jenny</t>
  </si>
  <si>
    <t>每天工作10小时，超时按80欧/小时计算
含空驶费、高速公路费、停车费等</t>
  </si>
  <si>
    <t>导游工资</t>
  </si>
  <si>
    <t>活动名称：众佳奖励游-荷兰·德国之旅</t>
  </si>
  <si>
    <t>出访目的地：荷兰·德国</t>
  </si>
  <si>
    <t>全程酒店：5*</t>
  </si>
  <si>
    <t>15座以上豪华巴士用车</t>
  </si>
  <si>
    <t>海德堡城堡</t>
  </si>
  <si>
    <t>荷兰国家博物馆</t>
  </si>
  <si>
    <t>运河游船</t>
  </si>
  <si>
    <t>梵高博物馆</t>
  </si>
  <si>
    <t>城堡酒店，距离科隆市区20公里左右</t>
  </si>
  <si>
    <t>报价日期：   2018年07月09日</t>
  </si>
  <si>
    <t>米其林1星</t>
  </si>
  <si>
    <t>阿姆斯特丹推荐酒店 NH Amsterdam Grand Hotel Krasnapolsky 5*或同等级
8月29-31日 2晚，1顶级大床间，含早含税</t>
    <phoneticPr fontId="14" type="noConversion"/>
  </si>
  <si>
    <t>矿泉水，每人每天2瓶</t>
    <phoneticPr fontId="14" type="noConversion"/>
  </si>
  <si>
    <t>推荐酒店Althoff Grandhotel Schloss Bensberg 5*或同等级
8月28-29日 1晚，1大床房，含早含税</t>
    <phoneticPr fontId="14" type="noConversion"/>
  </si>
  <si>
    <t>推荐酒店Althoff Grandhotel Schloss Bensberg 5*或同等级
8月28-29日 1晚，3双床房，含早含税</t>
    <phoneticPr fontId="14" type="noConversion"/>
  </si>
  <si>
    <t>阿姆斯特丹推荐酒店 NH Amsterdam Grand Hotel Krasnapolsky 5*或同等级
8月29-31日 2晚，3高级双床房，含早含税</t>
    <phoneticPr fontId="14" type="noConversion"/>
  </si>
  <si>
    <t>导游往返交通费</t>
    <phoneticPr fontId="14" type="noConversion"/>
  </si>
  <si>
    <t>人</t>
    <phoneticPr fontId="14" type="noConversion"/>
  </si>
  <si>
    <t>程</t>
    <phoneticPr fontId="14" type="noConversion"/>
  </si>
  <si>
    <t>法兰克福推荐酒店Hilton Frankfurt City Centre5*或同等级
8月27-28日 1晚，3双，含早含税</t>
  </si>
  <si>
    <t>法兰克福推荐酒店Hilton Frankfurt City Centre 5*或同等级
8月27-28日 1晚，1行政间，含早含税</t>
  </si>
  <si>
    <t>导游超时费</t>
    <phoneticPr fontId="14" type="noConversion"/>
  </si>
  <si>
    <t>8月28日0.5小时，8月29日2.5小时，8月31日2.5小时，9月1日3.5小时，9月2日1小时，9月3日1小时，总共11小时，减免3小时，合计8小时</t>
    <phoneticPr fontId="14" type="noConversion"/>
  </si>
  <si>
    <t>小时</t>
    <phoneticPr fontId="14" type="noConversion"/>
  </si>
  <si>
    <t>程</t>
    <phoneticPr fontId="14" type="noConversion"/>
  </si>
  <si>
    <t>用车超时费</t>
    <phoneticPr fontId="14" type="noConversion"/>
  </si>
  <si>
    <t>辆</t>
    <phoneticPr fontId="14" type="noConversion"/>
  </si>
  <si>
    <t>导游陪同上船</t>
    <phoneticPr fontId="14" type="noConversion"/>
  </si>
  <si>
    <t>米其林晚餐酒水</t>
    <phoneticPr fontId="14" type="noConversion"/>
  </si>
  <si>
    <t>顿</t>
    <phoneticPr fontId="14" type="noConversion"/>
  </si>
  <si>
    <t>布鲁塞尔：Steigenberger Wiltcher's  ，高级双人间（含早，含税）8月31日-9月1日，1晚</t>
    <phoneticPr fontId="14" type="noConversion"/>
  </si>
  <si>
    <t>布鲁塞尔：Steigenberger Wiltcher's  ，豪华单人间（含早，含税）8月31日-9月1日，1晚</t>
    <phoneticPr fontId="14" type="noConversion"/>
  </si>
  <si>
    <t>慕尼黑:Steigenberger Hotel München   ，高级双人间（含早，含税）9.2-9.4，2晚</t>
    <phoneticPr fontId="14" type="noConversion"/>
  </si>
  <si>
    <t>慕尼黑:Steigenberger Hotel München   ，豪华单人间（含早，含税）9.2-9.4，2晚</t>
    <phoneticPr fontId="14" type="noConversion"/>
  </si>
  <si>
    <r>
      <t>海德堡：Leonardo Hotel Heidelberg City Center  4*
9月1-2日</t>
    </r>
    <r>
      <rPr>
        <sz val="9"/>
        <rFont val="宋体"/>
        <family val="3"/>
        <charset val="134"/>
      </rPr>
      <t>，</t>
    </r>
    <r>
      <rPr>
        <sz val="9"/>
        <rFont val="微软雅黑"/>
        <family val="2"/>
        <charset val="134"/>
      </rPr>
      <t>3高级双床，1晚，含早含税</t>
    </r>
    <phoneticPr fontId="14" type="noConversion"/>
  </si>
  <si>
    <t>海德堡：Leonardo Hotel Heidelberg City Center  4*
9月1-2日，1高级大床，1晚，含早含税</t>
    <phoneticPr fontId="14" type="noConversion"/>
  </si>
  <si>
    <t>新天鹅堡-含巴士票</t>
    <phoneticPr fontId="14" type="noConversion"/>
  </si>
  <si>
    <t>8月28日0.5小时，8月29日2.5小时，8月31日2.5小时，9月1日3.5小时，9月2日1小时，9月3日1小时，总共11小时</t>
    <phoneticPr fontId="14" type="noConversion"/>
  </si>
  <si>
    <t>导游陪同入内</t>
    <phoneticPr fontId="14" type="noConversion"/>
  </si>
  <si>
    <r>
      <rPr>
        <b/>
        <sz val="14"/>
        <rFont val="微软雅黑"/>
        <family val="2"/>
        <charset val="134"/>
      </rPr>
      <t xml:space="preserve">结算单     </t>
    </r>
    <r>
      <rPr>
        <b/>
        <sz val="9"/>
        <rFont val="微软雅黑"/>
        <family val="2"/>
        <charset val="134"/>
      </rPr>
      <t xml:space="preserve">                                             参考汇率：欧元对人民币=1:8   此为参考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</si>
</sst>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-* #,##0\ _F_-;\-* #,##0\ _F_-;_-* &quot;-&quot;??\ _F_-;_-@_-"/>
    <numFmt numFmtId="177" formatCode="&quot;¥&quot;#,##0.00_);[Red]\(&quot;¥&quot;#,##0.00\)"/>
    <numFmt numFmtId="178" formatCode="_-* #,##0.00\ [$€-1]_-;\-* #,##0.00\ [$€-1]_-;_-* &quot;-&quot;??\ [$€-1]_-"/>
    <numFmt numFmtId="179" formatCode="[$€-2]\ #,##0.00_);[Red]\([$€-2]\ #,##0.00\)"/>
    <numFmt numFmtId="183" formatCode="&quot;¥&quot;#,##0.000000_);[Red]\(&quot;¥&quot;#,##0.000000\)"/>
  </numFmts>
  <fonts count="32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i/>
      <sz val="10"/>
      <name val="Arial"/>
      <family val="2"/>
    </font>
    <font>
      <sz val="12"/>
      <name val="宋体"/>
      <family val="3"/>
      <charset val="134"/>
    </font>
    <font>
      <sz val="10"/>
      <color indexed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b/>
      <i/>
      <sz val="9"/>
      <name val="微软雅黑"/>
      <family val="2"/>
      <charset val="134"/>
    </font>
    <font>
      <b/>
      <sz val="9"/>
      <name val="微软雅黑"/>
      <family val="2"/>
      <charset val="134"/>
    </font>
    <font>
      <i/>
      <sz val="9"/>
      <name val="微软雅黑"/>
      <family val="2"/>
      <charset val="134"/>
    </font>
    <font>
      <u/>
      <sz val="11"/>
      <color theme="10"/>
      <name val="宋体"/>
      <family val="2"/>
      <scheme val="minor"/>
    </font>
    <font>
      <u/>
      <sz val="11"/>
      <color theme="11"/>
      <name val="宋体"/>
      <family val="2"/>
      <scheme val="minor"/>
    </font>
    <font>
      <i/>
      <sz val="9"/>
      <color indexed="10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10"/>
      <name val="微软雅黑"/>
      <family val="2"/>
      <charset val="134"/>
    </font>
    <font>
      <sz val="10"/>
      <name val="微软雅黑"/>
      <family val="2"/>
      <charset val="134"/>
    </font>
    <font>
      <b/>
      <sz val="14"/>
      <name val="微软雅黑"/>
      <family val="2"/>
      <charset val="134"/>
    </font>
    <font>
      <b/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b/>
      <sz val="9"/>
      <color indexed="10"/>
      <name val="宋体"/>
      <family val="3"/>
      <charset val="134"/>
    </font>
    <font>
      <sz val="9"/>
      <color indexed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/>
    <xf numFmtId="0" fontId="6" fillId="0" borderId="0"/>
    <xf numFmtId="178" fontId="4" fillId="0" borderId="0" applyFont="0" applyFill="0" applyBorder="0" applyAlignment="0" applyProtection="0"/>
    <xf numFmtId="0" fontId="1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6">
    <xf numFmtId="0" fontId="0" fillId="0" borderId="0" xfId="0"/>
    <xf numFmtId="0" fontId="11" fillId="0" borderId="0" xfId="3" applyFont="1" applyBorder="1" applyAlignment="1">
      <alignment horizontal="center"/>
    </xf>
    <xf numFmtId="0" fontId="13" fillId="0" borderId="0" xfId="3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0" xfId="4" applyNumberFormat="1" applyFont="1" applyBorder="1" applyAlignment="1">
      <alignment horizontal="center" vertical="center"/>
    </xf>
    <xf numFmtId="177" fontId="12" fillId="0" borderId="0" xfId="4" applyNumberFormat="1" applyFont="1" applyBorder="1" applyAlignment="1">
      <alignment horizontal="center" vertical="center"/>
    </xf>
    <xf numFmtId="176" fontId="7" fillId="0" borderId="0" xfId="4" applyNumberFormat="1" applyFont="1" applyBorder="1" applyAlignment="1">
      <alignment horizontal="center" vertical="center"/>
    </xf>
    <xf numFmtId="177" fontId="7" fillId="0" borderId="0" xfId="4" applyNumberFormat="1" applyFont="1" applyBorder="1" applyAlignment="1">
      <alignment horizontal="center" vertical="center"/>
    </xf>
    <xf numFmtId="176" fontId="15" fillId="0" borderId="3" xfId="4" applyNumberFormat="1" applyFont="1" applyBorder="1" applyAlignment="1">
      <alignment horizontal="center" vertical="center"/>
    </xf>
    <xf numFmtId="177" fontId="15" fillId="0" borderId="3" xfId="4" applyNumberFormat="1" applyFont="1" applyBorder="1" applyAlignment="1">
      <alignment horizontal="center" vertical="center"/>
    </xf>
    <xf numFmtId="176" fontId="17" fillId="2" borderId="3" xfId="4" applyNumberFormat="1" applyFont="1" applyFill="1" applyBorder="1" applyAlignment="1">
      <alignment horizontal="center" vertical="center"/>
    </xf>
    <xf numFmtId="177" fontId="17" fillId="2" borderId="3" xfId="4" applyNumberFormat="1" applyFont="1" applyFill="1" applyBorder="1" applyAlignment="1">
      <alignment horizontal="center" vertical="center"/>
    </xf>
    <xf numFmtId="176" fontId="16" fillId="0" borderId="3" xfId="4" applyNumberFormat="1" applyFont="1" applyBorder="1" applyAlignment="1">
      <alignment horizontal="center" vertical="center"/>
    </xf>
    <xf numFmtId="176" fontId="21" fillId="0" borderId="3" xfId="4" applyNumberFormat="1" applyFont="1" applyBorder="1" applyAlignment="1">
      <alignment horizontal="center" vertical="center"/>
    </xf>
    <xf numFmtId="177" fontId="21" fillId="0" borderId="3" xfId="4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/>
    </xf>
    <xf numFmtId="176" fontId="18" fillId="2" borderId="3" xfId="4" applyNumberFormat="1" applyFont="1" applyFill="1" applyBorder="1" applyAlignment="1">
      <alignment horizontal="center" vertical="center"/>
    </xf>
    <xf numFmtId="176" fontId="16" fillId="2" borderId="3" xfId="4" applyNumberFormat="1" applyFont="1" applyFill="1" applyBorder="1" applyAlignment="1">
      <alignment horizontal="center" vertical="center"/>
    </xf>
    <xf numFmtId="177" fontId="16" fillId="2" borderId="3" xfId="4" applyNumberFormat="1" applyFont="1" applyFill="1" applyBorder="1" applyAlignment="1">
      <alignment horizontal="center" vertical="center"/>
    </xf>
    <xf numFmtId="176" fontId="18" fillId="0" borderId="3" xfId="4" applyNumberFormat="1" applyFont="1" applyBorder="1" applyAlignment="1">
      <alignment horizontal="center" vertical="center"/>
    </xf>
    <xf numFmtId="177" fontId="16" fillId="0" borderId="3" xfId="4" applyNumberFormat="1" applyFont="1" applyBorder="1" applyAlignment="1">
      <alignment horizontal="center" vertical="center"/>
    </xf>
    <xf numFmtId="176" fontId="15" fillId="0" borderId="3" xfId="4" applyNumberFormat="1" applyFont="1" applyFill="1" applyBorder="1" applyAlignment="1">
      <alignment horizontal="center" vertical="center"/>
    </xf>
    <xf numFmtId="176" fontId="15" fillId="0" borderId="3" xfId="4" applyNumberFormat="1" applyFont="1" applyFill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/>
    </xf>
    <xf numFmtId="0" fontId="15" fillId="0" borderId="3" xfId="4" applyNumberFormat="1" applyFont="1" applyFill="1" applyBorder="1" applyAlignment="1">
      <alignment horizontal="center" vertical="center"/>
    </xf>
    <xf numFmtId="176" fontId="2" fillId="0" borderId="3" xfId="4" applyNumberFormat="1" applyFont="1" applyFill="1" applyBorder="1" applyAlignment="1">
      <alignment horizontal="center" vertical="center"/>
    </xf>
    <xf numFmtId="0" fontId="15" fillId="5" borderId="3" xfId="3" applyFont="1" applyFill="1" applyBorder="1" applyAlignment="1">
      <alignment horizontal="center" vertical="center"/>
    </xf>
    <xf numFmtId="176" fontId="15" fillId="5" borderId="3" xfId="4" applyNumberFormat="1" applyFont="1" applyFill="1" applyBorder="1" applyAlignment="1">
      <alignment horizontal="center" vertical="center"/>
    </xf>
    <xf numFmtId="177" fontId="15" fillId="5" borderId="3" xfId="4" applyNumberFormat="1" applyFont="1" applyFill="1" applyBorder="1" applyAlignment="1">
      <alignment horizontal="center" vertical="center"/>
    </xf>
    <xf numFmtId="0" fontId="23" fillId="0" borderId="4" xfId="3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 wrapText="1"/>
    </xf>
    <xf numFmtId="0" fontId="23" fillId="0" borderId="13" xfId="3" applyFont="1" applyFill="1" applyBorder="1" applyAlignment="1">
      <alignment horizontal="left" vertical="center" wrapText="1"/>
    </xf>
    <xf numFmtId="0" fontId="23" fillId="0" borderId="8" xfId="3" applyFont="1" applyFill="1" applyBorder="1" applyAlignment="1">
      <alignment horizontal="left" vertical="center" wrapText="1"/>
    </xf>
    <xf numFmtId="0" fontId="23" fillId="0" borderId="14" xfId="3" applyFont="1" applyFill="1" applyBorder="1" applyAlignment="1">
      <alignment horizontal="left" vertical="center" wrapText="1"/>
    </xf>
    <xf numFmtId="0" fontId="23" fillId="0" borderId="4" xfId="3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 wrapText="1"/>
    </xf>
    <xf numFmtId="0" fontId="23" fillId="0" borderId="15" xfId="3" applyFont="1" applyFill="1" applyBorder="1" applyAlignment="1">
      <alignment horizontal="left" vertical="center" wrapText="1"/>
    </xf>
    <xf numFmtId="0" fontId="17" fillId="4" borderId="16" xfId="3" applyFont="1" applyFill="1" applyBorder="1" applyAlignment="1">
      <alignment horizontal="center"/>
    </xf>
    <xf numFmtId="0" fontId="17" fillId="4" borderId="17" xfId="3" applyFont="1" applyFill="1" applyBorder="1" applyAlignment="1">
      <alignment horizontal="center"/>
    </xf>
    <xf numFmtId="0" fontId="17" fillId="4" borderId="18" xfId="3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17" fillId="2" borderId="5" xfId="3" applyFont="1" applyFill="1" applyBorder="1" applyAlignment="1">
      <alignment horizontal="center" vertical="center"/>
    </xf>
    <xf numFmtId="177" fontId="17" fillId="2" borderId="6" xfId="4" applyNumberFormat="1" applyFont="1" applyFill="1" applyBorder="1" applyAlignment="1">
      <alignment horizontal="center" vertical="center"/>
    </xf>
    <xf numFmtId="176" fontId="17" fillId="2" borderId="1" xfId="4" applyNumberFormat="1" applyFont="1" applyFill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177" fontId="18" fillId="0" borderId="3" xfId="4" applyNumberFormat="1" applyFont="1" applyBorder="1" applyAlignment="1">
      <alignment horizontal="center" vertical="center"/>
    </xf>
    <xf numFmtId="176" fontId="17" fillId="0" borderId="2" xfId="4" applyNumberFormat="1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/>
    </xf>
    <xf numFmtId="0" fontId="15" fillId="5" borderId="5" xfId="3" applyFont="1" applyFill="1" applyBorder="1" applyAlignment="1">
      <alignment horizontal="center" vertical="center" wrapText="1"/>
    </xf>
    <xf numFmtId="176" fontId="17" fillId="5" borderId="2" xfId="4" applyNumberFormat="1" applyFont="1" applyFill="1" applyBorder="1" applyAlignment="1">
      <alignment horizontal="center" vertical="center" wrapText="1"/>
    </xf>
    <xf numFmtId="0" fontId="8" fillId="5" borderId="0" xfId="3" applyFont="1" applyFill="1" applyBorder="1" applyAlignment="1">
      <alignment horizontal="center"/>
    </xf>
    <xf numFmtId="176" fontId="27" fillId="5" borderId="2" xfId="4" applyNumberFormat="1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/>
    </xf>
    <xf numFmtId="177" fontId="18" fillId="2" borderId="3" xfId="4" applyNumberFormat="1" applyFont="1" applyFill="1" applyBorder="1" applyAlignment="1">
      <alignment horizontal="center" vertical="center"/>
    </xf>
    <xf numFmtId="177" fontId="16" fillId="2" borderId="3" xfId="2" applyNumberFormat="1" applyFont="1" applyFill="1" applyBorder="1" applyAlignment="1">
      <alignment horizontal="center" vertical="center"/>
    </xf>
    <xf numFmtId="0" fontId="16" fillId="2" borderId="2" xfId="4" applyNumberFormat="1" applyFont="1" applyFill="1" applyBorder="1" applyAlignment="1">
      <alignment horizontal="center" vertical="center"/>
    </xf>
    <xf numFmtId="177" fontId="15" fillId="0" borderId="3" xfId="2" applyNumberFormat="1" applyFont="1" applyBorder="1" applyAlignment="1">
      <alignment horizontal="center" vertical="center"/>
    </xf>
    <xf numFmtId="177" fontId="16" fillId="0" borderId="3" xfId="2" applyNumberFormat="1" applyFont="1" applyBorder="1" applyAlignment="1">
      <alignment horizontal="center" vertical="center"/>
    </xf>
    <xf numFmtId="176" fontId="16" fillId="0" borderId="2" xfId="4" applyNumberFormat="1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7" fontId="15" fillId="0" borderId="3" xfId="4" applyNumberFormat="1" applyFont="1" applyFill="1" applyBorder="1" applyAlignment="1">
      <alignment horizontal="center" vertical="center"/>
    </xf>
    <xf numFmtId="176" fontId="28" fillId="0" borderId="1" xfId="4" applyNumberFormat="1" applyFont="1" applyBorder="1" applyAlignment="1">
      <alignment horizontal="center" vertical="center" wrapText="1"/>
    </xf>
    <xf numFmtId="176" fontId="16" fillId="2" borderId="20" xfId="4" applyNumberFormat="1" applyFont="1" applyFill="1" applyBorder="1" applyAlignment="1">
      <alignment horizontal="center" vertical="center"/>
    </xf>
    <xf numFmtId="0" fontId="9" fillId="0" borderId="0" xfId="3" applyFont="1" applyBorder="1" applyAlignment="1">
      <alignment horizontal="center"/>
    </xf>
    <xf numFmtId="177" fontId="22" fillId="0" borderId="3" xfId="2" applyNumberFormat="1" applyFont="1" applyBorder="1" applyAlignment="1">
      <alignment horizontal="center" vertical="center"/>
    </xf>
    <xf numFmtId="177" fontId="21" fillId="0" borderId="3" xfId="2" applyNumberFormat="1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center"/>
    </xf>
    <xf numFmtId="0" fontId="15" fillId="0" borderId="19" xfId="3" applyFont="1" applyFill="1" applyBorder="1" applyAlignment="1">
      <alignment horizontal="center" vertical="center" wrapText="1"/>
    </xf>
    <xf numFmtId="177" fontId="15" fillId="0" borderId="3" xfId="2" applyNumberFormat="1" applyFont="1" applyFill="1" applyBorder="1" applyAlignment="1">
      <alignment horizontal="center" vertical="center"/>
    </xf>
    <xf numFmtId="0" fontId="17" fillId="0" borderId="2" xfId="3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177" fontId="9" fillId="0" borderId="0" xfId="3" applyNumberFormat="1" applyFont="1" applyBorder="1" applyAlignment="1">
      <alignment horizontal="center"/>
    </xf>
    <xf numFmtId="176" fontId="18" fillId="2" borderId="2" xfId="4" applyNumberFormat="1" applyFont="1" applyFill="1" applyBorder="1" applyAlignment="1">
      <alignment horizontal="center" vertical="center"/>
    </xf>
    <xf numFmtId="0" fontId="15" fillId="0" borderId="2" xfId="3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177" fontId="18" fillId="0" borderId="3" xfId="2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7" fillId="3" borderId="10" xfId="3" applyFont="1" applyFill="1" applyBorder="1" applyAlignment="1">
      <alignment horizontal="center"/>
    </xf>
    <xf numFmtId="0" fontId="17" fillId="3" borderId="11" xfId="3" applyFont="1" applyFill="1" applyBorder="1" applyAlignment="1">
      <alignment horizontal="center"/>
    </xf>
    <xf numFmtId="0" fontId="17" fillId="3" borderId="12" xfId="3" applyFont="1" applyFill="1" applyBorder="1" applyAlignment="1">
      <alignment horizontal="center"/>
    </xf>
    <xf numFmtId="177" fontId="17" fillId="3" borderId="7" xfId="2" applyNumberFormat="1" applyFont="1" applyFill="1" applyBorder="1" applyAlignment="1">
      <alignment horizontal="center" vertical="center"/>
    </xf>
    <xf numFmtId="177" fontId="17" fillId="3" borderId="9" xfId="2" applyNumberFormat="1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/>
    </xf>
    <xf numFmtId="177" fontId="12" fillId="0" borderId="0" xfId="3" applyNumberFormat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/>
    </xf>
    <xf numFmtId="177" fontId="30" fillId="0" borderId="0" xfId="3" applyNumberFormat="1" applyFont="1" applyFill="1" applyBorder="1" applyAlignment="1">
      <alignment horizontal="center"/>
    </xf>
    <xf numFmtId="179" fontId="13" fillId="0" borderId="0" xfId="2" applyNumberFormat="1" applyFont="1" applyFill="1" applyBorder="1" applyAlignment="1">
      <alignment horizontal="center"/>
    </xf>
    <xf numFmtId="177" fontId="13" fillId="0" borderId="0" xfId="2" applyNumberFormat="1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/>
    </xf>
    <xf numFmtId="177" fontId="13" fillId="0" borderId="0" xfId="3" applyNumberFormat="1" applyFont="1" applyFill="1" applyBorder="1" applyAlignment="1">
      <alignment horizontal="center"/>
    </xf>
    <xf numFmtId="0" fontId="31" fillId="0" borderId="0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/>
    </xf>
    <xf numFmtId="0" fontId="12" fillId="0" borderId="0" xfId="3" applyFont="1" applyBorder="1" applyAlignment="1">
      <alignment horizontal="center" vertical="center"/>
    </xf>
    <xf numFmtId="179" fontId="12" fillId="0" borderId="0" xfId="3" applyNumberFormat="1" applyFont="1" applyBorder="1" applyAlignment="1">
      <alignment horizontal="center"/>
    </xf>
    <xf numFmtId="0" fontId="31" fillId="0" borderId="0" xfId="3" applyFont="1" applyBorder="1" applyAlignment="1">
      <alignment horizontal="center"/>
    </xf>
    <xf numFmtId="183" fontId="12" fillId="0" borderId="0" xfId="4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/>
    </xf>
    <xf numFmtId="177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80">
    <cellStyle name="0,0_x000d__x000a_NA_x000d__x000a_ 4 2 2" xfId="1"/>
    <cellStyle name="Euro" xfId="2"/>
    <cellStyle name="常规" xfId="0" builtinId="0"/>
    <cellStyle name="常规 2" xfId="3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超链接" xfId="38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千位分隔 2" xfId="4"/>
    <cellStyle name="千位分隔 3 2" xfId="5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3" builtinId="9" hidden="1"/>
    <cellStyle name="已访问的超链接" xfId="35" builtinId="9" hidden="1"/>
    <cellStyle name="已访问的超链接" xfId="37" builtinId="9" hidden="1"/>
    <cellStyle name="已访问的超链接" xfId="39" builtinId="9" hidden="1"/>
    <cellStyle name="已访问的超链接" xfId="41" builtinId="9" hidden="1"/>
    <cellStyle name="已访问的超链接" xfId="43" builtinId="9" hidden="1"/>
    <cellStyle name="已访问的超链接" xfId="45" builtinId="9" hidden="1"/>
    <cellStyle name="已访问的超链接" xfId="47" builtinId="9" hidden="1"/>
    <cellStyle name="已访问的超链接" xfId="49" builtinId="9" hidden="1"/>
    <cellStyle name="已访问的超链接" xfId="51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1</xdr:row>
      <xdr:rowOff>102491</xdr:rowOff>
    </xdr:from>
    <xdr:to>
      <xdr:col>7</xdr:col>
      <xdr:colOff>2463800</xdr:colOff>
      <xdr:row>3</xdr:row>
      <xdr:rowOff>225425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83400" y="292991"/>
          <a:ext cx="2120900" cy="8468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6"/>
  <sheetViews>
    <sheetView tabSelected="1" topLeftCell="A32" workbookViewId="0">
      <selection activeCell="J54" sqref="J54"/>
    </sheetView>
  </sheetViews>
  <sheetFormatPr defaultColWidth="9" defaultRowHeight="12.5" x14ac:dyDescent="0.25"/>
  <cols>
    <col min="1" max="1" width="38.6328125" style="3" bestFit="1" customWidth="1"/>
    <col min="2" max="2" width="9.7265625" style="3" bestFit="1" customWidth="1"/>
    <col min="3" max="3" width="7.26953125" style="3" bestFit="1" customWidth="1"/>
    <col min="4" max="4" width="8.54296875" style="3" bestFit="1" customWidth="1"/>
    <col min="5" max="5" width="6" style="3" bestFit="1" customWidth="1"/>
    <col min="6" max="6" width="11.453125" style="114" bestFit="1" customWidth="1"/>
    <col min="7" max="7" width="12" style="114" bestFit="1" customWidth="1"/>
    <col min="8" max="8" width="38.1796875" style="115" bestFit="1" customWidth="1"/>
    <col min="9" max="9" width="6.1796875" style="46" bestFit="1" customWidth="1"/>
    <col min="10" max="10" width="7.6328125" style="46" bestFit="1" customWidth="1"/>
    <col min="11" max="11" width="8.54296875" style="46" bestFit="1" customWidth="1"/>
    <col min="12" max="12" width="4.7265625" style="46" bestFit="1" customWidth="1"/>
    <col min="13" max="13" width="11.453125" style="46" bestFit="1" customWidth="1"/>
    <col min="14" max="16384" width="9" style="46"/>
  </cols>
  <sheetData>
    <row r="1" spans="1:8" ht="15" thickBot="1" x14ac:dyDescent="0.3">
      <c r="A1" s="43"/>
      <c r="B1" s="16"/>
      <c r="C1" s="16"/>
      <c r="D1" s="16"/>
      <c r="E1" s="16"/>
      <c r="F1" s="44"/>
      <c r="G1" s="44"/>
      <c r="H1" s="45"/>
    </row>
    <row r="2" spans="1:8" s="47" customFormat="1" ht="33" customHeight="1" x14ac:dyDescent="0.25">
      <c r="A2" s="34" t="s">
        <v>43</v>
      </c>
      <c r="B2" s="35"/>
      <c r="C2" s="17"/>
      <c r="D2" s="35" t="s">
        <v>25</v>
      </c>
      <c r="E2" s="35"/>
      <c r="F2" s="35"/>
      <c r="G2" s="35"/>
      <c r="H2" s="36"/>
    </row>
    <row r="3" spans="1:8" s="47" customFormat="1" ht="24" customHeight="1" x14ac:dyDescent="0.25">
      <c r="A3" s="37" t="s">
        <v>44</v>
      </c>
      <c r="B3" s="38"/>
      <c r="C3" s="18"/>
      <c r="D3" s="38" t="s">
        <v>52</v>
      </c>
      <c r="E3" s="38"/>
      <c r="F3" s="38"/>
      <c r="G3" s="38"/>
      <c r="H3" s="39"/>
    </row>
    <row r="4" spans="1:8" s="47" customFormat="1" ht="30.75" customHeight="1" thickBot="1" x14ac:dyDescent="0.3">
      <c r="A4" s="32" t="s">
        <v>45</v>
      </c>
      <c r="B4" s="33"/>
      <c r="C4" s="18"/>
      <c r="D4" s="38" t="s">
        <v>40</v>
      </c>
      <c r="E4" s="38"/>
      <c r="F4" s="38" t="s">
        <v>26</v>
      </c>
      <c r="G4" s="38"/>
      <c r="H4" s="39"/>
    </row>
    <row r="5" spans="1:8" s="48" customFormat="1" ht="33" customHeight="1" x14ac:dyDescent="0.5">
      <c r="A5" s="40" t="s">
        <v>82</v>
      </c>
      <c r="B5" s="41"/>
      <c r="C5" s="41"/>
      <c r="D5" s="41"/>
      <c r="E5" s="41"/>
      <c r="F5" s="41"/>
      <c r="G5" s="41"/>
      <c r="H5" s="42"/>
    </row>
    <row r="6" spans="1:8" s="1" customFormat="1" ht="16.5" customHeight="1" x14ac:dyDescent="0.25">
      <c r="A6" s="49" t="s">
        <v>27</v>
      </c>
      <c r="B6" s="11" t="s">
        <v>28</v>
      </c>
      <c r="C6" s="11" t="s">
        <v>29</v>
      </c>
      <c r="D6" s="11" t="s">
        <v>30</v>
      </c>
      <c r="E6" s="12" t="s">
        <v>31</v>
      </c>
      <c r="F6" s="12" t="s">
        <v>32</v>
      </c>
      <c r="G6" s="50" t="s">
        <v>33</v>
      </c>
      <c r="H6" s="51" t="s">
        <v>34</v>
      </c>
    </row>
    <row r="7" spans="1:8" s="55" customFormat="1" ht="16.5" customHeight="1" x14ac:dyDescent="0.25">
      <c r="A7" s="52" t="s">
        <v>2</v>
      </c>
      <c r="B7" s="13"/>
      <c r="C7" s="9"/>
      <c r="D7" s="9"/>
      <c r="E7" s="10"/>
      <c r="F7" s="53"/>
      <c r="G7" s="23"/>
      <c r="H7" s="54" t="s">
        <v>37</v>
      </c>
    </row>
    <row r="8" spans="1:8" s="58" customFormat="1" ht="48" customHeight="1" x14ac:dyDescent="0.25">
      <c r="A8" s="56" t="s">
        <v>62</v>
      </c>
      <c r="B8" s="29">
        <v>3</v>
      </c>
      <c r="C8" s="30" t="s">
        <v>21</v>
      </c>
      <c r="D8" s="27">
        <v>1</v>
      </c>
      <c r="E8" s="31" t="s">
        <v>22</v>
      </c>
      <c r="F8" s="31">
        <f>250*8</f>
        <v>2000</v>
      </c>
      <c r="G8" s="31">
        <f t="shared" ref="G8:G19" si="0">B8*D8*F8</f>
        <v>6000</v>
      </c>
      <c r="H8" s="57"/>
    </row>
    <row r="9" spans="1:8" s="58" customFormat="1" ht="42.75" customHeight="1" x14ac:dyDescent="0.25">
      <c r="A9" s="56" t="s">
        <v>63</v>
      </c>
      <c r="B9" s="29">
        <v>1</v>
      </c>
      <c r="C9" s="30" t="s">
        <v>21</v>
      </c>
      <c r="D9" s="27">
        <v>1</v>
      </c>
      <c r="E9" s="31" t="s">
        <v>22</v>
      </c>
      <c r="F9" s="31">
        <f>335*8</f>
        <v>2680</v>
      </c>
      <c r="G9" s="31">
        <f>B9*D9*F9</f>
        <v>2680</v>
      </c>
      <c r="H9" s="57"/>
    </row>
    <row r="10" spans="1:8" s="58" customFormat="1" ht="42.75" customHeight="1" x14ac:dyDescent="0.25">
      <c r="A10" s="56" t="s">
        <v>57</v>
      </c>
      <c r="B10" s="29">
        <v>3</v>
      </c>
      <c r="C10" s="30" t="s">
        <v>21</v>
      </c>
      <c r="D10" s="27">
        <v>1</v>
      </c>
      <c r="E10" s="31" t="s">
        <v>22</v>
      </c>
      <c r="F10" s="31">
        <f>220*8</f>
        <v>1760</v>
      </c>
      <c r="G10" s="31">
        <f t="shared" si="0"/>
        <v>5280</v>
      </c>
      <c r="H10" s="57" t="s">
        <v>51</v>
      </c>
    </row>
    <row r="11" spans="1:8" s="58" customFormat="1" ht="42.75" customHeight="1" x14ac:dyDescent="0.25">
      <c r="A11" s="56" t="s">
        <v>56</v>
      </c>
      <c r="B11" s="29">
        <v>1</v>
      </c>
      <c r="C11" s="30" t="s">
        <v>21</v>
      </c>
      <c r="D11" s="27">
        <v>1</v>
      </c>
      <c r="E11" s="31" t="s">
        <v>22</v>
      </c>
      <c r="F11" s="31">
        <f>250*8</f>
        <v>2000</v>
      </c>
      <c r="G11" s="31">
        <f t="shared" si="0"/>
        <v>2000</v>
      </c>
      <c r="H11" s="57" t="s">
        <v>51</v>
      </c>
    </row>
    <row r="12" spans="1:8" s="58" customFormat="1" ht="42.75" customHeight="1" x14ac:dyDescent="0.25">
      <c r="A12" s="56" t="s">
        <v>58</v>
      </c>
      <c r="B12" s="29">
        <v>3</v>
      </c>
      <c r="C12" s="30" t="s">
        <v>21</v>
      </c>
      <c r="D12" s="27">
        <v>2</v>
      </c>
      <c r="E12" s="31" t="s">
        <v>22</v>
      </c>
      <c r="F12" s="31">
        <f>295*8</f>
        <v>2360</v>
      </c>
      <c r="G12" s="31">
        <f t="shared" si="0"/>
        <v>14160</v>
      </c>
      <c r="H12" s="57"/>
    </row>
    <row r="13" spans="1:8" s="58" customFormat="1" ht="42.75" customHeight="1" x14ac:dyDescent="0.25">
      <c r="A13" s="56" t="s">
        <v>54</v>
      </c>
      <c r="B13" s="29">
        <v>1</v>
      </c>
      <c r="C13" s="30" t="s">
        <v>21</v>
      </c>
      <c r="D13" s="27">
        <v>2</v>
      </c>
      <c r="E13" s="31" t="s">
        <v>22</v>
      </c>
      <c r="F13" s="31">
        <f>400*8</f>
        <v>3200</v>
      </c>
      <c r="G13" s="31">
        <f>B13*D13*F13</f>
        <v>6400</v>
      </c>
      <c r="H13" s="57"/>
    </row>
    <row r="14" spans="1:8" s="58" customFormat="1" ht="26" x14ac:dyDescent="0.25">
      <c r="A14" s="56" t="s">
        <v>73</v>
      </c>
      <c r="B14" s="29">
        <v>3</v>
      </c>
      <c r="C14" s="30" t="s">
        <v>21</v>
      </c>
      <c r="D14" s="27">
        <v>1</v>
      </c>
      <c r="E14" s="31" t="s">
        <v>22</v>
      </c>
      <c r="F14" s="31">
        <f>229*8</f>
        <v>1832</v>
      </c>
      <c r="G14" s="31">
        <f t="shared" ref="G14:G15" si="1">B14*D14*F14</f>
        <v>5496</v>
      </c>
      <c r="H14" s="57"/>
    </row>
    <row r="15" spans="1:8" s="58" customFormat="1" ht="26" x14ac:dyDescent="0.25">
      <c r="A15" s="56" t="s">
        <v>74</v>
      </c>
      <c r="B15" s="29">
        <v>1</v>
      </c>
      <c r="C15" s="30" t="s">
        <v>21</v>
      </c>
      <c r="D15" s="27">
        <v>1</v>
      </c>
      <c r="E15" s="31" t="s">
        <v>22</v>
      </c>
      <c r="F15" s="31">
        <f>255*8</f>
        <v>2040</v>
      </c>
      <c r="G15" s="31">
        <f t="shared" si="1"/>
        <v>2040</v>
      </c>
      <c r="H15" s="57"/>
    </row>
    <row r="16" spans="1:8" s="58" customFormat="1" ht="42.75" customHeight="1" x14ac:dyDescent="0.25">
      <c r="A16" s="56" t="s">
        <v>77</v>
      </c>
      <c r="B16" s="29">
        <v>3</v>
      </c>
      <c r="C16" s="30" t="s">
        <v>21</v>
      </c>
      <c r="D16" s="27">
        <v>1</v>
      </c>
      <c r="E16" s="31" t="s">
        <v>22</v>
      </c>
      <c r="F16" s="31">
        <f>218*8</f>
        <v>1744</v>
      </c>
      <c r="G16" s="31">
        <f t="shared" si="0"/>
        <v>5232</v>
      </c>
      <c r="H16" s="59"/>
    </row>
    <row r="17" spans="1:9" s="58" customFormat="1" ht="42.75" customHeight="1" x14ac:dyDescent="0.25">
      <c r="A17" s="56" t="s">
        <v>78</v>
      </c>
      <c r="B17" s="29">
        <v>1</v>
      </c>
      <c r="C17" s="30" t="s">
        <v>21</v>
      </c>
      <c r="D17" s="27">
        <v>1</v>
      </c>
      <c r="E17" s="31" t="s">
        <v>22</v>
      </c>
      <c r="F17" s="31">
        <f>187*8</f>
        <v>1496</v>
      </c>
      <c r="G17" s="31">
        <f t="shared" ref="G17" si="2">B17*D17*F17</f>
        <v>1496</v>
      </c>
      <c r="H17" s="57"/>
    </row>
    <row r="18" spans="1:9" s="58" customFormat="1" ht="26" x14ac:dyDescent="0.25">
      <c r="A18" s="56" t="s">
        <v>75</v>
      </c>
      <c r="B18" s="29">
        <v>3</v>
      </c>
      <c r="C18" s="30" t="s">
        <v>21</v>
      </c>
      <c r="D18" s="27">
        <v>2</v>
      </c>
      <c r="E18" s="31" t="s">
        <v>22</v>
      </c>
      <c r="F18" s="31">
        <f>211*8</f>
        <v>1688</v>
      </c>
      <c r="G18" s="31">
        <f t="shared" si="0"/>
        <v>10128</v>
      </c>
      <c r="H18" s="57"/>
    </row>
    <row r="19" spans="1:9" s="58" customFormat="1" ht="26" x14ac:dyDescent="0.25">
      <c r="A19" s="56" t="s">
        <v>76</v>
      </c>
      <c r="B19" s="29">
        <v>1</v>
      </c>
      <c r="C19" s="30" t="s">
        <v>21</v>
      </c>
      <c r="D19" s="27">
        <v>2</v>
      </c>
      <c r="E19" s="31" t="s">
        <v>22</v>
      </c>
      <c r="F19" s="31">
        <f>225*8</f>
        <v>1800</v>
      </c>
      <c r="G19" s="31">
        <f t="shared" si="0"/>
        <v>3600</v>
      </c>
      <c r="H19" s="57"/>
    </row>
    <row r="20" spans="1:9" s="55" customFormat="1" ht="16.5" customHeight="1" x14ac:dyDescent="0.25">
      <c r="A20" s="60" t="s">
        <v>0</v>
      </c>
      <c r="B20" s="19"/>
      <c r="C20" s="20"/>
      <c r="D20" s="20"/>
      <c r="E20" s="21"/>
      <c r="F20" s="61"/>
      <c r="G20" s="62">
        <f>SUM(G8:G19)</f>
        <v>64512</v>
      </c>
      <c r="H20" s="63"/>
    </row>
    <row r="21" spans="1:9" s="55" customFormat="1" ht="16.5" customHeight="1" x14ac:dyDescent="0.25">
      <c r="A21" s="52" t="s">
        <v>3</v>
      </c>
      <c r="B21" s="22"/>
      <c r="C21" s="13"/>
      <c r="D21" s="13"/>
      <c r="E21" s="23"/>
      <c r="F21" s="64"/>
      <c r="G21" s="65"/>
      <c r="H21" s="66"/>
    </row>
    <row r="22" spans="1:9" s="55" customFormat="1" ht="24.75" customHeight="1" x14ac:dyDescent="0.25">
      <c r="A22" s="67" t="s">
        <v>53</v>
      </c>
      <c r="B22" s="29">
        <v>1</v>
      </c>
      <c r="C22" s="28" t="s">
        <v>23</v>
      </c>
      <c r="D22" s="27">
        <v>1</v>
      </c>
      <c r="E22" s="28" t="s">
        <v>36</v>
      </c>
      <c r="F22" s="31">
        <v>7395</v>
      </c>
      <c r="G22" s="68">
        <f>B22*D22*F22</f>
        <v>7395</v>
      </c>
      <c r="H22" s="69"/>
    </row>
    <row r="23" spans="1:9" s="55" customFormat="1" ht="24.75" customHeight="1" x14ac:dyDescent="0.25">
      <c r="A23" s="67" t="s">
        <v>71</v>
      </c>
      <c r="B23" s="29">
        <v>1</v>
      </c>
      <c r="C23" s="24" t="s">
        <v>72</v>
      </c>
      <c r="D23" s="27">
        <v>1</v>
      </c>
      <c r="E23" s="24" t="s">
        <v>36</v>
      </c>
      <c r="F23" s="31">
        <v>995</v>
      </c>
      <c r="G23" s="68">
        <f>B23*D23*F23</f>
        <v>995</v>
      </c>
      <c r="H23" s="69"/>
    </row>
    <row r="24" spans="1:9" s="71" customFormat="1" ht="16.5" customHeight="1" x14ac:dyDescent="0.25">
      <c r="A24" s="60" t="s">
        <v>1</v>
      </c>
      <c r="B24" s="19"/>
      <c r="C24" s="20"/>
      <c r="D24" s="20"/>
      <c r="E24" s="21"/>
      <c r="F24" s="61"/>
      <c r="G24" s="62">
        <f>SUM(G22:G23)</f>
        <v>8390</v>
      </c>
      <c r="H24" s="70"/>
    </row>
    <row r="25" spans="1:9" s="75" customFormat="1" ht="16.5" customHeight="1" x14ac:dyDescent="0.25">
      <c r="A25" s="52" t="s">
        <v>5</v>
      </c>
      <c r="B25" s="14"/>
      <c r="C25" s="14"/>
      <c r="D25" s="14"/>
      <c r="E25" s="15"/>
      <c r="F25" s="72"/>
      <c r="G25" s="73"/>
      <c r="H25" s="74"/>
    </row>
    <row r="26" spans="1:9" s="75" customFormat="1" ht="30" customHeight="1" x14ac:dyDescent="0.25">
      <c r="A26" s="76" t="s">
        <v>46</v>
      </c>
      <c r="B26" s="29">
        <v>1</v>
      </c>
      <c r="C26" s="25" t="s">
        <v>35</v>
      </c>
      <c r="D26" s="27">
        <v>1</v>
      </c>
      <c r="E26" s="25" t="s">
        <v>24</v>
      </c>
      <c r="F26" s="77">
        <f>5000*8</f>
        <v>40000</v>
      </c>
      <c r="G26" s="64">
        <f>B26*D26*F26</f>
        <v>40000</v>
      </c>
      <c r="H26" s="78" t="s">
        <v>41</v>
      </c>
    </row>
    <row r="27" spans="1:9" s="71" customFormat="1" ht="49.25" customHeight="1" x14ac:dyDescent="0.25">
      <c r="A27" s="79" t="s">
        <v>68</v>
      </c>
      <c r="B27" s="29">
        <v>1</v>
      </c>
      <c r="C27" s="24" t="s">
        <v>69</v>
      </c>
      <c r="D27" s="27">
        <v>8</v>
      </c>
      <c r="E27" s="24" t="s">
        <v>66</v>
      </c>
      <c r="F27" s="10">
        <f>80*8</f>
        <v>640</v>
      </c>
      <c r="G27" s="64">
        <f>B27*D27*F27</f>
        <v>5120</v>
      </c>
      <c r="H27" s="80" t="s">
        <v>80</v>
      </c>
      <c r="I27" s="81"/>
    </row>
    <row r="28" spans="1:9" s="71" customFormat="1" ht="16.5" customHeight="1" x14ac:dyDescent="0.25">
      <c r="A28" s="60" t="s">
        <v>6</v>
      </c>
      <c r="B28" s="20"/>
      <c r="C28" s="20"/>
      <c r="D28" s="20"/>
      <c r="E28" s="21"/>
      <c r="F28" s="61"/>
      <c r="G28" s="62">
        <f>SUM(G26:G27)</f>
        <v>45120</v>
      </c>
      <c r="H28" s="82"/>
    </row>
    <row r="29" spans="1:9" s="48" customFormat="1" ht="16.5" customHeight="1" x14ac:dyDescent="0.25">
      <c r="A29" s="52" t="s">
        <v>7</v>
      </c>
      <c r="B29" s="14"/>
      <c r="C29" s="14"/>
      <c r="D29" s="14"/>
      <c r="E29" s="15"/>
      <c r="F29" s="72"/>
      <c r="G29" s="73"/>
      <c r="H29" s="83"/>
    </row>
    <row r="30" spans="1:9" s="48" customFormat="1" ht="16.5" customHeight="1" x14ac:dyDescent="0.35">
      <c r="A30" s="84" t="s">
        <v>79</v>
      </c>
      <c r="B30" s="29">
        <v>6</v>
      </c>
      <c r="C30" s="9" t="s">
        <v>23</v>
      </c>
      <c r="D30" s="27">
        <v>1</v>
      </c>
      <c r="E30" s="10" t="s">
        <v>24</v>
      </c>
      <c r="F30" s="64">
        <f>18.7*8</f>
        <v>149.6</v>
      </c>
      <c r="G30" s="64">
        <f>B30*D30*F30</f>
        <v>897.59999999999991</v>
      </c>
      <c r="H30" s="83"/>
    </row>
    <row r="31" spans="1:9" s="48" customFormat="1" ht="16.5" customHeight="1" x14ac:dyDescent="0.35">
      <c r="A31" s="84" t="s">
        <v>47</v>
      </c>
      <c r="B31" s="29">
        <v>6</v>
      </c>
      <c r="C31" s="9" t="s">
        <v>23</v>
      </c>
      <c r="D31" s="27">
        <v>1</v>
      </c>
      <c r="E31" s="10" t="s">
        <v>24</v>
      </c>
      <c r="F31" s="64">
        <f>12*8</f>
        <v>96</v>
      </c>
      <c r="G31" s="64">
        <f t="shared" ref="G31:G34" si="3">B31*D31*F31</f>
        <v>576</v>
      </c>
      <c r="H31" s="83"/>
    </row>
    <row r="32" spans="1:9" s="48" customFormat="1" ht="16.5" customHeight="1" x14ac:dyDescent="0.35">
      <c r="A32" s="84" t="s">
        <v>48</v>
      </c>
      <c r="B32" s="29">
        <v>7</v>
      </c>
      <c r="C32" s="9" t="s">
        <v>23</v>
      </c>
      <c r="D32" s="27">
        <v>1</v>
      </c>
      <c r="E32" s="10" t="s">
        <v>24</v>
      </c>
      <c r="F32" s="64">
        <f>18*8</f>
        <v>144</v>
      </c>
      <c r="G32" s="64">
        <f t="shared" si="3"/>
        <v>1008</v>
      </c>
      <c r="H32" s="83" t="s">
        <v>81</v>
      </c>
    </row>
    <row r="33" spans="1:9" s="48" customFormat="1" ht="16.5" customHeight="1" x14ac:dyDescent="0.35">
      <c r="A33" s="84" t="s">
        <v>49</v>
      </c>
      <c r="B33" s="29">
        <v>7</v>
      </c>
      <c r="C33" s="9" t="s">
        <v>23</v>
      </c>
      <c r="D33" s="27">
        <v>1</v>
      </c>
      <c r="E33" s="10" t="s">
        <v>24</v>
      </c>
      <c r="F33" s="64">
        <f>16*8</f>
        <v>128</v>
      </c>
      <c r="G33" s="64">
        <f t="shared" si="3"/>
        <v>896</v>
      </c>
      <c r="H33" s="83" t="s">
        <v>70</v>
      </c>
    </row>
    <row r="34" spans="1:9" s="48" customFormat="1" ht="16.5" customHeight="1" x14ac:dyDescent="0.35">
      <c r="A34" s="84" t="s">
        <v>50</v>
      </c>
      <c r="B34" s="29">
        <v>6</v>
      </c>
      <c r="C34" s="9" t="s">
        <v>23</v>
      </c>
      <c r="D34" s="27">
        <v>1</v>
      </c>
      <c r="E34" s="10" t="s">
        <v>24</v>
      </c>
      <c r="F34" s="64">
        <f>18*8</f>
        <v>144</v>
      </c>
      <c r="G34" s="64">
        <f t="shared" si="3"/>
        <v>864</v>
      </c>
      <c r="H34" s="83"/>
    </row>
    <row r="35" spans="1:9" s="48" customFormat="1" ht="16.5" customHeight="1" x14ac:dyDescent="0.25">
      <c r="A35" s="60" t="s">
        <v>8</v>
      </c>
      <c r="B35" s="20"/>
      <c r="C35" s="20"/>
      <c r="D35" s="20"/>
      <c r="E35" s="21"/>
      <c r="F35" s="61"/>
      <c r="G35" s="62">
        <f>SUM(G30:G34)</f>
        <v>4241.6000000000004</v>
      </c>
      <c r="H35" s="82"/>
    </row>
    <row r="36" spans="1:9" s="71" customFormat="1" ht="18" customHeight="1" x14ac:dyDescent="0.25">
      <c r="A36" s="52" t="s">
        <v>9</v>
      </c>
      <c r="B36" s="26"/>
      <c r="C36" s="26"/>
      <c r="D36" s="26"/>
      <c r="E36" s="26"/>
      <c r="F36" s="10"/>
      <c r="G36" s="85"/>
      <c r="H36" s="86"/>
      <c r="I36" s="81"/>
    </row>
    <row r="37" spans="1:9" s="71" customFormat="1" ht="16.5" customHeight="1" x14ac:dyDescent="0.25">
      <c r="A37" s="79" t="s">
        <v>16</v>
      </c>
      <c r="B37" s="29">
        <v>2</v>
      </c>
      <c r="C37" s="24" t="s">
        <v>13</v>
      </c>
      <c r="D37" s="27">
        <v>17</v>
      </c>
      <c r="E37" s="24" t="s">
        <v>15</v>
      </c>
      <c r="F37" s="10">
        <f>15*8</f>
        <v>120</v>
      </c>
      <c r="G37" s="77">
        <f t="shared" ref="G37:G43" si="4">B37*D37*F37</f>
        <v>4080</v>
      </c>
      <c r="H37" s="87"/>
      <c r="I37" s="81"/>
    </row>
    <row r="38" spans="1:9" s="71" customFormat="1" ht="16.5" customHeight="1" x14ac:dyDescent="0.25">
      <c r="A38" s="79" t="s">
        <v>17</v>
      </c>
      <c r="B38" s="29">
        <v>2</v>
      </c>
      <c r="C38" s="24" t="s">
        <v>13</v>
      </c>
      <c r="D38" s="27">
        <v>9</v>
      </c>
      <c r="E38" s="24" t="s">
        <v>14</v>
      </c>
      <c r="F38" s="10">
        <f>20*8</f>
        <v>160</v>
      </c>
      <c r="G38" s="77">
        <f t="shared" si="4"/>
        <v>2880</v>
      </c>
      <c r="H38" s="87"/>
      <c r="I38" s="81"/>
    </row>
    <row r="39" spans="1:9" s="71" customFormat="1" ht="16.5" customHeight="1" x14ac:dyDescent="0.25">
      <c r="A39" s="79" t="s">
        <v>42</v>
      </c>
      <c r="B39" s="29">
        <v>1</v>
      </c>
      <c r="C39" s="24" t="s">
        <v>23</v>
      </c>
      <c r="D39" s="27">
        <v>9</v>
      </c>
      <c r="E39" s="24" t="s">
        <v>38</v>
      </c>
      <c r="F39" s="10">
        <f>150*8</f>
        <v>1200</v>
      </c>
      <c r="G39" s="77">
        <f t="shared" si="4"/>
        <v>10800</v>
      </c>
      <c r="H39" s="88" t="s">
        <v>39</v>
      </c>
      <c r="I39" s="81"/>
    </row>
    <row r="40" spans="1:9" s="71" customFormat="1" ht="16.5" customHeight="1" x14ac:dyDescent="0.25">
      <c r="A40" s="79" t="s">
        <v>59</v>
      </c>
      <c r="B40" s="29">
        <v>1</v>
      </c>
      <c r="C40" s="24" t="s">
        <v>60</v>
      </c>
      <c r="D40" s="27">
        <v>1</v>
      </c>
      <c r="E40" s="24" t="s">
        <v>61</v>
      </c>
      <c r="F40" s="10">
        <f>250*8</f>
        <v>2000</v>
      </c>
      <c r="G40" s="77">
        <f t="shared" si="4"/>
        <v>2000</v>
      </c>
      <c r="H40" s="88"/>
      <c r="I40" s="81"/>
    </row>
    <row r="41" spans="1:9" s="71" customFormat="1" ht="49.25" customHeight="1" x14ac:dyDescent="0.25">
      <c r="A41" s="79" t="s">
        <v>64</v>
      </c>
      <c r="B41" s="29">
        <v>8</v>
      </c>
      <c r="C41" s="24" t="s">
        <v>66</v>
      </c>
      <c r="D41" s="27">
        <v>1</v>
      </c>
      <c r="E41" s="24" t="s">
        <v>67</v>
      </c>
      <c r="F41" s="10">
        <f>60*8</f>
        <v>480</v>
      </c>
      <c r="G41" s="77">
        <f t="shared" si="4"/>
        <v>3840</v>
      </c>
      <c r="H41" s="80" t="s">
        <v>65</v>
      </c>
      <c r="I41" s="81"/>
    </row>
    <row r="42" spans="1:9" s="71" customFormat="1" ht="16.5" customHeight="1" x14ac:dyDescent="0.25">
      <c r="A42" s="79" t="s">
        <v>19</v>
      </c>
      <c r="B42" s="29">
        <v>1</v>
      </c>
      <c r="C42" s="24" t="s">
        <v>13</v>
      </c>
      <c r="D42" s="27">
        <v>7</v>
      </c>
      <c r="E42" s="24" t="s">
        <v>18</v>
      </c>
      <c r="F42" s="10">
        <f>80*8</f>
        <v>640</v>
      </c>
      <c r="G42" s="77">
        <f t="shared" si="4"/>
        <v>4480</v>
      </c>
      <c r="H42" s="88"/>
      <c r="I42" s="81"/>
    </row>
    <row r="43" spans="1:9" s="71" customFormat="1" ht="16.5" customHeight="1" x14ac:dyDescent="0.25">
      <c r="A43" s="79" t="s">
        <v>20</v>
      </c>
      <c r="B43" s="29">
        <v>1</v>
      </c>
      <c r="C43" s="24" t="s">
        <v>13</v>
      </c>
      <c r="D43" s="27">
        <v>8</v>
      </c>
      <c r="E43" s="24" t="s">
        <v>18</v>
      </c>
      <c r="F43" s="10">
        <f>80*8</f>
        <v>640</v>
      </c>
      <c r="G43" s="77">
        <f t="shared" si="4"/>
        <v>5120</v>
      </c>
      <c r="H43" s="88"/>
      <c r="I43" s="81"/>
    </row>
    <row r="44" spans="1:9" s="71" customFormat="1" ht="16.5" customHeight="1" x14ac:dyDescent="0.25">
      <c r="A44" s="60" t="s">
        <v>10</v>
      </c>
      <c r="B44" s="20"/>
      <c r="C44" s="20"/>
      <c r="D44" s="20"/>
      <c r="E44" s="21"/>
      <c r="F44" s="61"/>
      <c r="G44" s="62">
        <f>SUM(G37:G43)</f>
        <v>33200</v>
      </c>
      <c r="H44" s="82"/>
      <c r="I44" s="81"/>
    </row>
    <row r="45" spans="1:9" s="71" customFormat="1" ht="16.5" customHeight="1" x14ac:dyDescent="0.25">
      <c r="A45" s="52" t="s">
        <v>11</v>
      </c>
      <c r="B45" s="24"/>
      <c r="C45" s="24"/>
      <c r="D45" s="24"/>
      <c r="E45" s="24"/>
      <c r="F45" s="10"/>
      <c r="G45" s="85"/>
      <c r="H45" s="87"/>
      <c r="I45" s="81"/>
    </row>
    <row r="46" spans="1:9" s="71" customFormat="1" ht="16.5" customHeight="1" x14ac:dyDescent="0.25">
      <c r="A46" s="79" t="s">
        <v>55</v>
      </c>
      <c r="B46" s="29">
        <v>6</v>
      </c>
      <c r="C46" s="24" t="s">
        <v>13</v>
      </c>
      <c r="D46" s="27">
        <v>9</v>
      </c>
      <c r="E46" s="24" t="s">
        <v>14</v>
      </c>
      <c r="F46" s="10">
        <f>2*8</f>
        <v>16</v>
      </c>
      <c r="G46" s="77">
        <f>B46*D46*F46</f>
        <v>864</v>
      </c>
      <c r="H46" s="89"/>
      <c r="I46" s="81"/>
    </row>
    <row r="47" spans="1:9" s="48" customFormat="1" ht="16.5" customHeight="1" x14ac:dyDescent="0.25">
      <c r="A47" s="60" t="s">
        <v>12</v>
      </c>
      <c r="B47" s="20"/>
      <c r="C47" s="20"/>
      <c r="D47" s="20"/>
      <c r="E47" s="21"/>
      <c r="F47" s="61"/>
      <c r="G47" s="62">
        <f>SUM(G46:G46)</f>
        <v>864</v>
      </c>
      <c r="H47" s="82"/>
    </row>
    <row r="48" spans="1:9" s="48" customFormat="1" ht="16.5" customHeight="1" thickBot="1" x14ac:dyDescent="0.45">
      <c r="A48" s="90" t="s">
        <v>4</v>
      </c>
      <c r="B48" s="91"/>
      <c r="C48" s="91"/>
      <c r="D48" s="91"/>
      <c r="E48" s="91"/>
      <c r="F48" s="92"/>
      <c r="G48" s="93">
        <f>G20+G24+G28+G35+G44+G47</f>
        <v>156327.6</v>
      </c>
      <c r="H48" s="94"/>
    </row>
    <row r="49" spans="1:253" s="48" customFormat="1" ht="16.5" customHeight="1" thickBot="1" x14ac:dyDescent="0.45">
      <c r="A49" s="90" t="s">
        <v>4</v>
      </c>
      <c r="B49" s="91"/>
      <c r="C49" s="91"/>
      <c r="D49" s="91"/>
      <c r="E49" s="91"/>
      <c r="F49" s="92"/>
      <c r="G49" s="93"/>
      <c r="H49" s="94"/>
      <c r="J49" s="95"/>
      <c r="K49" s="95"/>
    </row>
    <row r="50" spans="1:253" s="102" customFormat="1" ht="21" customHeight="1" x14ac:dyDescent="0.25">
      <c r="A50" s="4"/>
      <c r="B50" s="4"/>
      <c r="C50" s="4"/>
      <c r="D50" s="95"/>
      <c r="E50" s="48"/>
      <c r="F50" s="48"/>
      <c r="G50" s="96"/>
      <c r="H50" s="97"/>
      <c r="I50" s="98"/>
      <c r="J50" s="2"/>
      <c r="K50" s="2"/>
      <c r="L50" s="99"/>
      <c r="M50" s="100"/>
      <c r="N50" s="101"/>
      <c r="P50" s="2"/>
      <c r="Q50" s="2"/>
      <c r="R50" s="2"/>
      <c r="S50" s="2"/>
      <c r="T50" s="103"/>
      <c r="U50" s="100"/>
      <c r="V50" s="101"/>
      <c r="X50" s="2"/>
      <c r="Y50" s="2"/>
      <c r="Z50" s="2"/>
      <c r="AA50" s="2"/>
      <c r="AB50" s="103"/>
      <c r="AC50" s="100"/>
      <c r="AD50" s="101"/>
      <c r="AF50" s="2"/>
      <c r="AG50" s="2"/>
      <c r="AH50" s="2"/>
      <c r="AI50" s="2"/>
      <c r="AJ50" s="103"/>
      <c r="AK50" s="100"/>
      <c r="AL50" s="101"/>
      <c r="AN50" s="2"/>
      <c r="AO50" s="2"/>
      <c r="AP50" s="2"/>
      <c r="AQ50" s="2"/>
      <c r="AR50" s="103"/>
      <c r="AS50" s="100"/>
      <c r="AT50" s="101"/>
      <c r="AV50" s="2"/>
      <c r="AW50" s="2"/>
      <c r="AX50" s="2"/>
      <c r="AY50" s="2"/>
      <c r="AZ50" s="103"/>
      <c r="BA50" s="100"/>
      <c r="BB50" s="101"/>
      <c r="BD50" s="2"/>
      <c r="BE50" s="2"/>
      <c r="BF50" s="2"/>
      <c r="BG50" s="2"/>
      <c r="BH50" s="103"/>
      <c r="BI50" s="100"/>
      <c r="BJ50" s="101"/>
      <c r="BL50" s="2"/>
      <c r="BM50" s="2"/>
      <c r="BN50" s="2"/>
      <c r="BO50" s="2"/>
      <c r="BP50" s="103"/>
      <c r="BQ50" s="100"/>
      <c r="BR50" s="101"/>
      <c r="BT50" s="2"/>
      <c r="BU50" s="2"/>
      <c r="BV50" s="2"/>
      <c r="BW50" s="2"/>
      <c r="BX50" s="103"/>
      <c r="BY50" s="100"/>
      <c r="BZ50" s="101"/>
      <c r="CB50" s="2"/>
      <c r="CC50" s="2"/>
      <c r="CD50" s="2"/>
      <c r="CE50" s="2"/>
      <c r="CF50" s="103"/>
      <c r="CG50" s="100"/>
      <c r="CH50" s="101"/>
      <c r="CJ50" s="2"/>
      <c r="CK50" s="2"/>
      <c r="CL50" s="2"/>
      <c r="CM50" s="2"/>
      <c r="CN50" s="103"/>
      <c r="CO50" s="100"/>
      <c r="CP50" s="101"/>
      <c r="CR50" s="2"/>
      <c r="CS50" s="2"/>
      <c r="CT50" s="2"/>
      <c r="CU50" s="2"/>
      <c r="CV50" s="103"/>
      <c r="CW50" s="100"/>
      <c r="CX50" s="101"/>
      <c r="CZ50" s="2"/>
      <c r="DA50" s="2"/>
      <c r="DB50" s="2"/>
      <c r="DC50" s="2"/>
      <c r="DD50" s="103"/>
      <c r="DE50" s="100"/>
      <c r="DF50" s="101"/>
      <c r="DH50" s="2"/>
      <c r="DI50" s="2"/>
      <c r="DJ50" s="2"/>
      <c r="DK50" s="2"/>
      <c r="DL50" s="103"/>
      <c r="DM50" s="100"/>
      <c r="DN50" s="101"/>
      <c r="DP50" s="2"/>
      <c r="DQ50" s="2"/>
      <c r="DR50" s="2"/>
      <c r="DS50" s="2"/>
      <c r="DT50" s="103"/>
      <c r="DU50" s="100"/>
      <c r="DV50" s="101"/>
      <c r="DX50" s="2"/>
      <c r="DY50" s="2"/>
      <c r="DZ50" s="2"/>
      <c r="EA50" s="2"/>
      <c r="EB50" s="103"/>
      <c r="EC50" s="100"/>
      <c r="ED50" s="101"/>
      <c r="EF50" s="2"/>
      <c r="EG50" s="2"/>
      <c r="EH50" s="2"/>
      <c r="EI50" s="2"/>
      <c r="EJ50" s="103"/>
      <c r="EK50" s="100"/>
      <c r="EL50" s="101"/>
      <c r="EN50" s="2"/>
      <c r="EO50" s="2"/>
      <c r="EP50" s="2"/>
      <c r="EQ50" s="2"/>
      <c r="ER50" s="103"/>
      <c r="ES50" s="100"/>
      <c r="ET50" s="101"/>
      <c r="EV50" s="2"/>
      <c r="EW50" s="2"/>
      <c r="EX50" s="2"/>
      <c r="EY50" s="2"/>
      <c r="EZ50" s="103"/>
      <c r="FA50" s="100"/>
      <c r="FB50" s="101"/>
      <c r="FD50" s="2"/>
      <c r="FE50" s="2"/>
      <c r="FF50" s="2"/>
      <c r="FG50" s="2"/>
      <c r="FH50" s="103"/>
      <c r="FI50" s="100"/>
      <c r="FJ50" s="101"/>
      <c r="FL50" s="2"/>
      <c r="FM50" s="2"/>
      <c r="FN50" s="2"/>
      <c r="FO50" s="2"/>
      <c r="FP50" s="103"/>
      <c r="FQ50" s="100"/>
      <c r="FR50" s="101"/>
      <c r="FT50" s="2"/>
      <c r="FU50" s="2"/>
      <c r="FV50" s="2"/>
      <c r="FW50" s="2"/>
      <c r="FX50" s="103"/>
      <c r="FY50" s="100"/>
      <c r="FZ50" s="101"/>
      <c r="GB50" s="2"/>
      <c r="GC50" s="2"/>
      <c r="GD50" s="2"/>
      <c r="GE50" s="2"/>
      <c r="GF50" s="103"/>
      <c r="GG50" s="100"/>
      <c r="GH50" s="101"/>
      <c r="GJ50" s="2"/>
      <c r="GK50" s="2"/>
      <c r="GL50" s="2"/>
      <c r="GM50" s="2"/>
      <c r="GN50" s="103"/>
      <c r="GO50" s="100"/>
      <c r="GP50" s="101"/>
      <c r="GR50" s="2"/>
      <c r="GS50" s="2"/>
      <c r="GT50" s="2"/>
      <c r="GU50" s="2"/>
      <c r="GV50" s="103"/>
      <c r="GW50" s="100"/>
      <c r="GX50" s="101"/>
      <c r="GZ50" s="2"/>
      <c r="HA50" s="2"/>
      <c r="HB50" s="2"/>
      <c r="HC50" s="2"/>
      <c r="HD50" s="103"/>
      <c r="HE50" s="100"/>
      <c r="HF50" s="101"/>
      <c r="HH50" s="2"/>
      <c r="HI50" s="2"/>
      <c r="HJ50" s="2"/>
      <c r="HK50" s="2"/>
      <c r="HL50" s="103"/>
      <c r="HM50" s="100"/>
      <c r="HN50" s="101"/>
      <c r="HP50" s="2"/>
      <c r="HQ50" s="2"/>
      <c r="HR50" s="2"/>
      <c r="HS50" s="2"/>
      <c r="HT50" s="103"/>
      <c r="HU50" s="100"/>
      <c r="HV50" s="101"/>
      <c r="HX50" s="2"/>
      <c r="HY50" s="2"/>
      <c r="HZ50" s="2"/>
      <c r="IA50" s="2"/>
      <c r="IB50" s="103"/>
      <c r="IC50" s="100"/>
      <c r="ID50" s="101"/>
      <c r="IF50" s="2"/>
      <c r="IG50" s="2"/>
      <c r="IH50" s="2"/>
      <c r="II50" s="2"/>
      <c r="IJ50" s="103"/>
      <c r="IK50" s="100"/>
      <c r="IL50" s="101"/>
      <c r="IN50" s="2"/>
      <c r="IO50" s="2"/>
      <c r="IP50" s="2"/>
      <c r="IQ50" s="2"/>
      <c r="IR50" s="103"/>
      <c r="IS50" s="100"/>
    </row>
    <row r="51" spans="1:253" s="102" customFormat="1" ht="21" customHeight="1" x14ac:dyDescent="0.25">
      <c r="A51" s="98"/>
      <c r="B51" s="2"/>
      <c r="C51" s="4"/>
      <c r="D51" s="2"/>
      <c r="E51" s="99"/>
      <c r="F51" s="100"/>
      <c r="G51" s="96"/>
      <c r="H51" s="97"/>
      <c r="K51" s="2"/>
      <c r="L51" s="99"/>
      <c r="M51" s="2"/>
    </row>
    <row r="52" spans="1:253" s="106" customFormat="1" ht="21" customHeight="1" x14ac:dyDescent="0.25">
      <c r="A52" s="104"/>
      <c r="B52" s="5"/>
      <c r="C52" s="5"/>
      <c r="D52" s="2"/>
      <c r="E52" s="99"/>
      <c r="F52" s="2"/>
      <c r="G52" s="6"/>
      <c r="H52" s="105"/>
      <c r="K52" s="2"/>
      <c r="L52" s="99"/>
      <c r="M52" s="2"/>
    </row>
    <row r="53" spans="1:253" s="106" customFormat="1" ht="21" customHeight="1" x14ac:dyDescent="0.25">
      <c r="A53" s="107"/>
      <c r="B53" s="5"/>
      <c r="C53" s="5"/>
      <c r="D53" s="2"/>
      <c r="E53" s="99"/>
      <c r="F53" s="2"/>
      <c r="G53" s="6"/>
      <c r="H53" s="105"/>
      <c r="K53" s="2"/>
      <c r="L53" s="99"/>
      <c r="M53" s="2"/>
    </row>
    <row r="54" spans="1:253" s="106" customFormat="1" ht="21" customHeight="1" x14ac:dyDescent="0.25">
      <c r="A54" s="107"/>
      <c r="B54" s="5"/>
      <c r="C54" s="5"/>
      <c r="D54" s="2"/>
      <c r="E54" s="99"/>
      <c r="F54" s="2"/>
      <c r="G54" s="6"/>
      <c r="H54" s="105"/>
      <c r="M54" s="108"/>
    </row>
    <row r="55" spans="1:253" s="106" customFormat="1" ht="21" customHeight="1" x14ac:dyDescent="0.25">
      <c r="A55" s="107"/>
      <c r="B55" s="5"/>
      <c r="C55" s="5"/>
      <c r="F55" s="108"/>
      <c r="G55" s="6"/>
      <c r="H55" s="105"/>
      <c r="I55" s="109"/>
      <c r="M55" s="108"/>
    </row>
    <row r="56" spans="1:253" s="106" customFormat="1" ht="21" customHeight="1" x14ac:dyDescent="0.25">
      <c r="A56" s="107"/>
      <c r="B56" s="5"/>
      <c r="C56" s="5"/>
      <c r="D56" s="5"/>
      <c r="E56" s="6"/>
      <c r="F56" s="6"/>
      <c r="G56" s="6"/>
      <c r="H56" s="105"/>
    </row>
    <row r="57" spans="1:253" s="106" customFormat="1" ht="21" customHeight="1" x14ac:dyDescent="0.25">
      <c r="A57" s="5"/>
      <c r="B57" s="5"/>
      <c r="C57" s="5"/>
      <c r="E57" s="6"/>
      <c r="F57" s="6"/>
      <c r="G57" s="6"/>
      <c r="H57" s="105"/>
    </row>
    <row r="58" spans="1:253" s="106" customFormat="1" ht="21" customHeight="1" x14ac:dyDescent="0.25">
      <c r="A58" s="107"/>
      <c r="B58" s="5"/>
      <c r="C58" s="5"/>
      <c r="D58" s="5"/>
      <c r="E58" s="6"/>
      <c r="F58" s="110"/>
      <c r="G58" s="6"/>
      <c r="H58" s="105"/>
    </row>
    <row r="59" spans="1:253" s="106" customFormat="1" ht="21" customHeight="1" x14ac:dyDescent="0.25">
      <c r="A59" s="107"/>
      <c r="B59" s="5"/>
      <c r="C59" s="5"/>
      <c r="D59" s="5"/>
      <c r="E59" s="6"/>
      <c r="F59" s="6"/>
      <c r="G59" s="6"/>
      <c r="H59" s="105"/>
    </row>
    <row r="60" spans="1:253" s="106" customFormat="1" ht="21" customHeight="1" x14ac:dyDescent="0.25">
      <c r="A60" s="107"/>
      <c r="B60" s="5"/>
      <c r="C60" s="5"/>
      <c r="D60" s="5"/>
      <c r="E60" s="6"/>
      <c r="F60" s="6"/>
      <c r="G60" s="6"/>
      <c r="H60" s="105"/>
    </row>
    <row r="61" spans="1:253" s="106" customFormat="1" ht="21" customHeight="1" x14ac:dyDescent="0.25">
      <c r="A61" s="107"/>
      <c r="B61" s="5"/>
      <c r="C61" s="5"/>
      <c r="D61" s="5"/>
      <c r="E61" s="6"/>
      <c r="F61" s="6"/>
      <c r="G61" s="6"/>
      <c r="H61" s="105"/>
    </row>
    <row r="62" spans="1:253" s="106" customFormat="1" ht="21" customHeight="1" x14ac:dyDescent="0.25">
      <c r="A62" s="107"/>
      <c r="B62" s="5"/>
      <c r="C62" s="5"/>
      <c r="D62" s="5"/>
      <c r="E62" s="6"/>
      <c r="F62" s="6"/>
      <c r="G62" s="6"/>
      <c r="H62" s="105"/>
    </row>
    <row r="63" spans="1:253" s="106" customFormat="1" ht="21" customHeight="1" x14ac:dyDescent="0.25">
      <c r="A63" s="107"/>
      <c r="B63" s="5"/>
      <c r="C63" s="5"/>
      <c r="D63" s="5"/>
      <c r="E63" s="6"/>
      <c r="F63" s="6"/>
      <c r="G63" s="6"/>
      <c r="H63" s="105"/>
    </row>
    <row r="64" spans="1:253" s="106" customFormat="1" ht="21" customHeight="1" x14ac:dyDescent="0.25">
      <c r="A64" s="107"/>
      <c r="B64" s="5"/>
      <c r="C64" s="5"/>
      <c r="D64" s="5"/>
      <c r="E64" s="6"/>
      <c r="F64" s="6"/>
      <c r="G64" s="6"/>
      <c r="H64" s="105"/>
    </row>
    <row r="65" spans="1:8" s="106" customFormat="1" ht="21" customHeight="1" x14ac:dyDescent="0.25">
      <c r="A65" s="107"/>
      <c r="B65" s="5"/>
      <c r="C65" s="5"/>
      <c r="D65" s="5"/>
      <c r="E65" s="6"/>
      <c r="F65" s="6"/>
      <c r="G65" s="6"/>
      <c r="H65" s="105"/>
    </row>
    <row r="66" spans="1:8" s="106" customFormat="1" ht="21" customHeight="1" x14ac:dyDescent="0.25">
      <c r="A66" s="107"/>
      <c r="B66" s="5"/>
      <c r="C66" s="5"/>
      <c r="D66" s="5"/>
      <c r="E66" s="6"/>
      <c r="F66" s="6"/>
      <c r="G66" s="6"/>
      <c r="H66" s="105"/>
    </row>
    <row r="67" spans="1:8" s="106" customFormat="1" ht="21" customHeight="1" x14ac:dyDescent="0.25">
      <c r="A67" s="107"/>
      <c r="B67" s="5"/>
      <c r="C67" s="5"/>
      <c r="D67" s="5"/>
      <c r="E67" s="6"/>
      <c r="F67" s="6"/>
      <c r="G67" s="6"/>
      <c r="H67" s="105"/>
    </row>
    <row r="68" spans="1:8" s="106" customFormat="1" ht="21" customHeight="1" x14ac:dyDescent="0.25">
      <c r="A68" s="107"/>
      <c r="B68" s="5"/>
      <c r="C68" s="5"/>
      <c r="D68" s="5"/>
      <c r="E68" s="6"/>
      <c r="F68" s="6"/>
      <c r="G68" s="6"/>
      <c r="H68" s="105"/>
    </row>
    <row r="69" spans="1:8" s="106" customFormat="1" ht="21" customHeight="1" x14ac:dyDescent="0.25">
      <c r="A69" s="107"/>
      <c r="B69" s="5"/>
      <c r="C69" s="5"/>
      <c r="D69" s="5"/>
      <c r="E69" s="6"/>
      <c r="F69" s="6"/>
      <c r="G69" s="6"/>
      <c r="H69" s="105"/>
    </row>
    <row r="70" spans="1:8" s="106" customFormat="1" ht="21" customHeight="1" x14ac:dyDescent="0.25">
      <c r="A70" s="107"/>
      <c r="B70" s="5"/>
      <c r="C70" s="5"/>
      <c r="D70" s="5"/>
      <c r="E70" s="6"/>
      <c r="F70" s="6"/>
      <c r="G70" s="6"/>
      <c r="H70" s="105"/>
    </row>
    <row r="71" spans="1:8" s="113" customFormat="1" ht="21" customHeight="1" x14ac:dyDescent="0.25">
      <c r="A71" s="111"/>
      <c r="B71" s="7"/>
      <c r="C71" s="7"/>
      <c r="D71" s="7"/>
      <c r="E71" s="8"/>
      <c r="F71" s="8"/>
      <c r="G71" s="8"/>
      <c r="H71" s="112"/>
    </row>
    <row r="72" spans="1:8" s="113" customFormat="1" ht="21" customHeight="1" x14ac:dyDescent="0.25">
      <c r="A72" s="111"/>
      <c r="B72" s="7"/>
      <c r="C72" s="7"/>
      <c r="D72" s="7"/>
      <c r="E72" s="8"/>
      <c r="F72" s="8"/>
      <c r="G72" s="8"/>
      <c r="H72" s="112"/>
    </row>
    <row r="73" spans="1:8" s="113" customFormat="1" ht="21" customHeight="1" x14ac:dyDescent="0.25">
      <c r="A73" s="111"/>
      <c r="B73" s="7"/>
      <c r="C73" s="7"/>
      <c r="D73" s="7"/>
      <c r="E73" s="8"/>
      <c r="F73" s="8"/>
      <c r="G73" s="8"/>
      <c r="H73" s="112"/>
    </row>
    <row r="74" spans="1:8" s="113" customFormat="1" ht="21" customHeight="1" x14ac:dyDescent="0.25">
      <c r="A74" s="111"/>
      <c r="B74" s="7"/>
      <c r="C74" s="7"/>
      <c r="D74" s="7"/>
      <c r="E74" s="8"/>
      <c r="F74" s="8"/>
      <c r="G74" s="8"/>
      <c r="H74" s="112"/>
    </row>
    <row r="75" spans="1:8" s="113" customFormat="1" ht="21" customHeight="1" x14ac:dyDescent="0.25">
      <c r="A75" s="111"/>
      <c r="B75" s="7"/>
      <c r="C75" s="7"/>
      <c r="D75" s="7"/>
      <c r="E75" s="8"/>
      <c r="F75" s="8"/>
      <c r="G75" s="8"/>
      <c r="H75" s="112"/>
    </row>
    <row r="76" spans="1:8" s="113" customFormat="1" ht="21" customHeight="1" x14ac:dyDescent="0.25">
      <c r="A76" s="111"/>
      <c r="B76" s="7"/>
      <c r="C76" s="7"/>
      <c r="D76" s="7"/>
      <c r="E76" s="8"/>
      <c r="F76" s="8"/>
      <c r="G76" s="8"/>
      <c r="H76" s="112"/>
    </row>
  </sheetData>
  <mergeCells count="8">
    <mergeCell ref="A48:F48"/>
    <mergeCell ref="A49:F49"/>
    <mergeCell ref="A2:B2"/>
    <mergeCell ref="D2:H2"/>
    <mergeCell ref="A3:B3"/>
    <mergeCell ref="D3:H3"/>
    <mergeCell ref="D4:H4"/>
    <mergeCell ref="A5:H5"/>
  </mergeCells>
  <phoneticPr fontId="14" type="noConversion"/>
  <pageMargins left="0.7" right="0.7" top="0.75" bottom="0.75" header="0.3" footer="0.3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2018-09-18T10:21:34Z</dcterms:modified>
</cp:coreProperties>
</file>