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autoCompressPictures="0"/>
  <xr:revisionPtr revIDLastSave="0" documentId="8_{59CCF905-C658-4C0B-B7E3-281F29AFC4A7}" xr6:coauthVersionLast="41" xr6:coauthVersionMax="41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康辉报价" sheetId="2" state="hidden" r:id="rId1"/>
    <sheet name="报价单" sheetId="5" r:id="rId2"/>
    <sheet name="业务池产生费用" sheetId="7" r:id="rId3"/>
    <sheet name="签证费用明细" sheetId="9" r:id="rId4"/>
    <sheet name="总名单&amp;入住名单" sheetId="8" r:id="rId5"/>
    <sheet name="投标报价" sheetId="6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7" l="1"/>
  <c r="G11" i="7"/>
  <c r="G10" i="7"/>
  <c r="G17" i="7"/>
  <c r="G16" i="7"/>
  <c r="G22" i="7"/>
  <c r="G23" i="7"/>
  <c r="L32" i="8"/>
  <c r="G4" i="7"/>
  <c r="G5" i="7"/>
  <c r="M104" i="5"/>
  <c r="L105" i="5"/>
  <c r="M105" i="5"/>
  <c r="M106" i="5"/>
  <c r="M107" i="5"/>
  <c r="L96" i="5"/>
  <c r="M96" i="5"/>
  <c r="L97" i="5"/>
  <c r="M97" i="5"/>
  <c r="L98" i="5"/>
  <c r="M98" i="5"/>
  <c r="L99" i="5"/>
  <c r="M99" i="5"/>
  <c r="L100" i="5"/>
  <c r="M100" i="5"/>
  <c r="L101" i="5"/>
  <c r="M101" i="5"/>
  <c r="L102" i="5"/>
  <c r="M102" i="5"/>
  <c r="M103" i="5"/>
  <c r="L82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L72" i="5"/>
  <c r="M72" i="5"/>
  <c r="L73" i="5"/>
  <c r="M73" i="5"/>
  <c r="L74" i="5"/>
  <c r="M74" i="5"/>
  <c r="L75" i="5"/>
  <c r="M75" i="5"/>
  <c r="L76" i="5"/>
  <c r="M76" i="5"/>
  <c r="L77" i="5"/>
  <c r="M77" i="5"/>
  <c r="L78" i="5"/>
  <c r="M78" i="5"/>
  <c r="L79" i="5"/>
  <c r="M79" i="5"/>
  <c r="L80" i="5"/>
  <c r="M80" i="5"/>
  <c r="M81" i="5"/>
  <c r="L61" i="5"/>
  <c r="M61" i="5"/>
  <c r="L62" i="5"/>
  <c r="M62" i="5"/>
  <c r="L63" i="5"/>
  <c r="M63" i="5"/>
  <c r="L64" i="5"/>
  <c r="M64" i="5"/>
  <c r="L65" i="5"/>
  <c r="M65" i="5"/>
  <c r="L66" i="5"/>
  <c r="M66" i="5"/>
  <c r="L67" i="5"/>
  <c r="M67" i="5"/>
  <c r="L68" i="5"/>
  <c r="M68" i="5"/>
  <c r="L69" i="5"/>
  <c r="M69" i="5"/>
  <c r="M70" i="5"/>
  <c r="M71" i="5"/>
  <c r="L38" i="5"/>
  <c r="M38" i="5"/>
  <c r="L39" i="5"/>
  <c r="M39" i="5"/>
  <c r="L40" i="5"/>
  <c r="M40" i="5"/>
  <c r="L41" i="5"/>
  <c r="M41" i="5"/>
  <c r="L42" i="5"/>
  <c r="M42" i="5"/>
  <c r="L43" i="5"/>
  <c r="M43" i="5"/>
  <c r="L44" i="5"/>
  <c r="M44" i="5"/>
  <c r="L45" i="5"/>
  <c r="M45" i="5"/>
  <c r="L46" i="5"/>
  <c r="M46" i="5"/>
  <c r="L47" i="5"/>
  <c r="M47" i="5"/>
  <c r="L48" i="5"/>
  <c r="M48" i="5"/>
  <c r="L49" i="5"/>
  <c r="M49" i="5"/>
  <c r="L50" i="5"/>
  <c r="M50" i="5"/>
  <c r="L51" i="5"/>
  <c r="M51" i="5"/>
  <c r="L52" i="5"/>
  <c r="M52" i="5"/>
  <c r="L53" i="5"/>
  <c r="M53" i="5"/>
  <c r="L54" i="5"/>
  <c r="M54" i="5"/>
  <c r="L55" i="5"/>
  <c r="M55" i="5"/>
  <c r="L56" i="5"/>
  <c r="M56" i="5"/>
  <c r="L57" i="5"/>
  <c r="M57" i="5"/>
  <c r="L58" i="5"/>
  <c r="M58" i="5"/>
  <c r="L59" i="5"/>
  <c r="M59" i="5"/>
  <c r="M60" i="5"/>
  <c r="L27" i="5"/>
  <c r="M27" i="5"/>
  <c r="L28" i="5"/>
  <c r="M28" i="5"/>
  <c r="L29" i="5"/>
  <c r="M29" i="5"/>
  <c r="L30" i="5"/>
  <c r="M30" i="5"/>
  <c r="M31" i="5"/>
  <c r="M32" i="5"/>
  <c r="M33" i="5"/>
  <c r="M34" i="5"/>
  <c r="M35" i="5"/>
  <c r="M36" i="5"/>
  <c r="M37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108" i="5"/>
  <c r="M109" i="5"/>
  <c r="M110" i="5"/>
  <c r="G38" i="9"/>
  <c r="G37" i="9"/>
  <c r="F37" i="9"/>
  <c r="E37" i="9"/>
  <c r="G36" i="9"/>
  <c r="G35" i="9"/>
  <c r="G24" i="9"/>
  <c r="G25" i="9"/>
  <c r="G26" i="9"/>
  <c r="G27" i="9"/>
  <c r="G28" i="9"/>
  <c r="G29" i="9"/>
  <c r="G30" i="9"/>
  <c r="G31" i="9"/>
  <c r="G32" i="9"/>
  <c r="G33" i="9"/>
  <c r="G34" i="9"/>
  <c r="F34" i="9"/>
  <c r="E34" i="9"/>
  <c r="G14" i="9"/>
  <c r="G15" i="9"/>
  <c r="G16" i="9"/>
  <c r="G17" i="9"/>
  <c r="G18" i="9"/>
  <c r="G19" i="9"/>
  <c r="G20" i="9"/>
  <c r="G21" i="9"/>
  <c r="G22" i="9"/>
  <c r="G23" i="9"/>
  <c r="F23" i="9"/>
  <c r="E23" i="9"/>
  <c r="G9" i="9"/>
  <c r="G10" i="9"/>
  <c r="G11" i="9"/>
  <c r="G12" i="9"/>
  <c r="G13" i="9"/>
  <c r="G4" i="9"/>
  <c r="G5" i="9"/>
  <c r="G6" i="9"/>
  <c r="G7" i="9"/>
  <c r="G3" i="9"/>
  <c r="F13" i="9"/>
  <c r="E13" i="9"/>
  <c r="F8" i="9"/>
  <c r="G8" i="9"/>
  <c r="E8" i="9"/>
  <c r="G32" i="8"/>
  <c r="H32" i="8"/>
  <c r="I32" i="8"/>
  <c r="J32" i="8"/>
  <c r="K32" i="8"/>
  <c r="M32" i="8"/>
  <c r="F32" i="8"/>
  <c r="K27" i="5"/>
  <c r="K28" i="5"/>
  <c r="K29" i="5"/>
  <c r="K30" i="5"/>
  <c r="K37" i="5"/>
  <c r="K105" i="5"/>
  <c r="K97" i="5"/>
  <c r="K58" i="5"/>
  <c r="K51" i="5"/>
  <c r="K69" i="5"/>
  <c r="K56" i="5"/>
  <c r="K57" i="5"/>
  <c r="K55" i="5"/>
  <c r="K54" i="5"/>
  <c r="K53" i="5"/>
  <c r="K82" i="5"/>
  <c r="K75" i="5"/>
  <c r="K102" i="5"/>
  <c r="K38" i="5"/>
  <c r="K98" i="5"/>
  <c r="K99" i="5"/>
  <c r="K100" i="5"/>
  <c r="K101" i="5"/>
  <c r="K96" i="5"/>
  <c r="K107" i="5"/>
  <c r="K73" i="5"/>
  <c r="K74" i="5"/>
  <c r="K76" i="5"/>
  <c r="K77" i="5"/>
  <c r="K78" i="5"/>
  <c r="K79" i="5"/>
  <c r="K80" i="5"/>
  <c r="K72" i="5"/>
  <c r="K63" i="5"/>
  <c r="K64" i="5"/>
  <c r="K65" i="5"/>
  <c r="K66" i="5"/>
  <c r="K67" i="5"/>
  <c r="K68" i="5"/>
  <c r="K62" i="5"/>
  <c r="K61" i="5"/>
  <c r="K26" i="5"/>
  <c r="K59" i="5"/>
  <c r="K40" i="5"/>
  <c r="K41" i="5"/>
  <c r="K42" i="5"/>
  <c r="K43" i="5"/>
  <c r="K44" i="5"/>
  <c r="K45" i="5"/>
  <c r="K46" i="5"/>
  <c r="K47" i="5"/>
  <c r="K48" i="5"/>
  <c r="K49" i="5"/>
  <c r="K50" i="5"/>
  <c r="K52" i="5"/>
  <c r="K39" i="5"/>
  <c r="J78" i="6"/>
  <c r="J77" i="6"/>
  <c r="J79" i="6"/>
  <c r="J76" i="6"/>
  <c r="J74" i="6"/>
  <c r="J73" i="6"/>
  <c r="J72" i="6"/>
  <c r="J71" i="6"/>
  <c r="J70" i="6"/>
  <c r="J69" i="6"/>
  <c r="J68" i="6"/>
  <c r="J67" i="6"/>
  <c r="J75" i="6"/>
  <c r="J65" i="6"/>
  <c r="J64" i="6"/>
  <c r="J63" i="6"/>
  <c r="J62" i="6"/>
  <c r="J66" i="6"/>
  <c r="J61" i="6"/>
  <c r="J59" i="6"/>
  <c r="J58" i="6"/>
  <c r="J57" i="6"/>
  <c r="J55" i="6"/>
  <c r="J53" i="6"/>
  <c r="J52" i="6"/>
  <c r="J51" i="6"/>
  <c r="J50" i="6"/>
  <c r="J49" i="6"/>
  <c r="J48" i="6"/>
  <c r="J47" i="6"/>
  <c r="J42" i="6"/>
  <c r="J41" i="6"/>
  <c r="J40" i="6"/>
  <c r="J39" i="6"/>
  <c r="J38" i="6"/>
  <c r="J37" i="6"/>
  <c r="J36" i="6"/>
  <c r="J35" i="6"/>
  <c r="J44" i="6"/>
  <c r="J33" i="6"/>
  <c r="J32" i="6"/>
  <c r="J31" i="6"/>
  <c r="J30" i="6"/>
  <c r="J29" i="6"/>
  <c r="J28" i="6"/>
  <c r="J27" i="6"/>
  <c r="J26" i="6"/>
  <c r="J25" i="6"/>
  <c r="J24" i="6"/>
  <c r="J23" i="6"/>
  <c r="J34" i="6"/>
  <c r="J22" i="6"/>
  <c r="J21" i="6"/>
  <c r="J20" i="6"/>
  <c r="J17" i="6"/>
  <c r="J14" i="6"/>
  <c r="J19" i="6"/>
  <c r="J12" i="6"/>
  <c r="J13" i="6"/>
  <c r="J11" i="6"/>
  <c r="J10" i="6"/>
  <c r="K71" i="5"/>
  <c r="K95" i="5"/>
  <c r="K103" i="5"/>
  <c r="K81" i="5"/>
  <c r="K60" i="5"/>
  <c r="J80" i="6"/>
  <c r="J82" i="6"/>
  <c r="J83" i="6"/>
  <c r="J84" i="6"/>
  <c r="J81" i="6"/>
  <c r="J58" i="2"/>
  <c r="J46" i="2"/>
  <c r="J36" i="2"/>
  <c r="J15" i="2"/>
  <c r="J20" i="2"/>
  <c r="J16" i="2"/>
  <c r="J14" i="2"/>
  <c r="J13" i="2"/>
  <c r="J12" i="2"/>
  <c r="J11" i="2"/>
  <c r="J10" i="2"/>
  <c r="J63" i="2"/>
  <c r="J77" i="2"/>
  <c r="J78" i="2"/>
  <c r="J75" i="2"/>
  <c r="J70" i="2"/>
  <c r="J74" i="2"/>
  <c r="J65" i="2"/>
  <c r="J56" i="2"/>
  <c r="J57" i="2"/>
  <c r="J55" i="2"/>
  <c r="J45" i="2"/>
  <c r="J59" i="2"/>
  <c r="J44" i="2"/>
  <c r="J35" i="2"/>
  <c r="J17" i="2"/>
  <c r="J18" i="2"/>
  <c r="J76" i="2"/>
  <c r="J73" i="2"/>
  <c r="J71" i="2"/>
  <c r="J72" i="2"/>
  <c r="J50" i="2"/>
  <c r="J51" i="2"/>
  <c r="J49" i="2"/>
  <c r="J48" i="2"/>
  <c r="J47" i="2"/>
  <c r="J19" i="2"/>
  <c r="J37" i="2"/>
  <c r="J38" i="2"/>
  <c r="J39" i="2"/>
  <c r="J40" i="2"/>
  <c r="J41" i="2"/>
  <c r="J42" i="2"/>
  <c r="J43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61" i="2"/>
  <c r="J52" i="2"/>
  <c r="J53" i="2"/>
  <c r="J64" i="2"/>
  <c r="J66" i="2"/>
  <c r="J67" i="2"/>
  <c r="J68" i="2"/>
  <c r="J69" i="2"/>
  <c r="J79" i="2"/>
  <c r="J80" i="2"/>
  <c r="J81" i="2"/>
  <c r="J82" i="2"/>
  <c r="J83" i="2"/>
</calcChain>
</file>

<file path=xl/sharedStrings.xml><?xml version="1.0" encoding="utf-8"?>
<sst xmlns="http://schemas.openxmlformats.org/spreadsheetml/2006/main" count="1254" uniqueCount="483">
  <si>
    <t>项目名称</t>
  </si>
  <si>
    <t>执行时间</t>
  </si>
  <si>
    <t>执行地点</t>
  </si>
  <si>
    <t>项目总金额</t>
  </si>
  <si>
    <t>乙方项目负责人</t>
  </si>
  <si>
    <t>详细说明</t>
  </si>
  <si>
    <t>单价</t>
  </si>
  <si>
    <t>总价</t>
  </si>
  <si>
    <t>2019年美国东海岸文化之旅项目--报价单</t>
    <phoneticPr fontId="8" type="noConversion"/>
  </si>
  <si>
    <t>供应商公司名称（乙方）</t>
    <phoneticPr fontId="8" type="noConversion"/>
  </si>
  <si>
    <t>报价单明细</t>
    <phoneticPr fontId="8" type="noConversion"/>
  </si>
  <si>
    <t>备注</t>
    <phoneticPr fontId="8" type="noConversion"/>
  </si>
  <si>
    <t>大项</t>
    <phoneticPr fontId="8" type="noConversion"/>
  </si>
  <si>
    <t>序号</t>
    <phoneticPr fontId="8" type="noConversion"/>
  </si>
  <si>
    <t>数量1</t>
    <phoneticPr fontId="8" type="noConversion"/>
  </si>
  <si>
    <t>单位1</t>
    <phoneticPr fontId="8" type="noConversion"/>
  </si>
  <si>
    <t>数量2</t>
    <phoneticPr fontId="8" type="noConversion"/>
  </si>
  <si>
    <t>单位2</t>
    <phoneticPr fontId="8" type="noConversion"/>
  </si>
  <si>
    <t>机票</t>
    <phoneticPr fontId="8" type="noConversion"/>
  </si>
  <si>
    <t>人</t>
    <phoneticPr fontId="8" type="noConversion"/>
  </si>
  <si>
    <t>程</t>
    <phoneticPr fontId="8" type="noConversion"/>
  </si>
  <si>
    <t>直飞经济舱往返</t>
    <phoneticPr fontId="8" type="noConversion"/>
  </si>
  <si>
    <t>北京-纽约机票</t>
    <phoneticPr fontId="8" type="noConversion"/>
  </si>
  <si>
    <t>上海-纽约机票</t>
    <phoneticPr fontId="8" type="noConversion"/>
  </si>
  <si>
    <t>广州-纽约机票</t>
    <phoneticPr fontId="8" type="noConversion"/>
  </si>
  <si>
    <t>机票费用小计</t>
    <phoneticPr fontId="8" type="noConversion"/>
  </si>
  <si>
    <t>酒店</t>
    <phoneticPr fontId="8" type="noConversion"/>
  </si>
  <si>
    <t>领队</t>
    <phoneticPr fontId="8" type="noConversion"/>
  </si>
  <si>
    <t>晚</t>
    <phoneticPr fontId="8" type="noConversion"/>
  </si>
  <si>
    <t>酒店费用小计</t>
    <phoneticPr fontId="8" type="noConversion"/>
  </si>
  <si>
    <t>用餐</t>
    <phoneticPr fontId="8" type="noConversion"/>
  </si>
  <si>
    <t>用餐费用小计</t>
    <phoneticPr fontId="8" type="noConversion"/>
  </si>
  <si>
    <t>DAY1 晚餐</t>
    <phoneticPr fontId="8" type="noConversion"/>
  </si>
  <si>
    <t>间</t>
    <phoneticPr fontId="8" type="noConversion"/>
  </si>
  <si>
    <t>辆</t>
    <phoneticPr fontId="8" type="noConversion"/>
  </si>
  <si>
    <t>天</t>
    <phoneticPr fontId="8" type="noConversion"/>
  </si>
  <si>
    <t>车辆</t>
    <phoneticPr fontId="8" type="noConversion"/>
  </si>
  <si>
    <t>车辆费用小计</t>
    <phoneticPr fontId="8" type="noConversion"/>
  </si>
  <si>
    <t>门票</t>
    <phoneticPr fontId="8" type="noConversion"/>
  </si>
  <si>
    <t>张</t>
    <phoneticPr fontId="8" type="noConversion"/>
  </si>
  <si>
    <t>项</t>
    <phoneticPr fontId="8" type="noConversion"/>
  </si>
  <si>
    <t>门票费用小计</t>
    <phoneticPr fontId="8" type="noConversion"/>
  </si>
  <si>
    <t>物料</t>
    <phoneticPr fontId="8" type="noConversion"/>
  </si>
  <si>
    <t>个</t>
    <phoneticPr fontId="8" type="noConversion"/>
  </si>
  <si>
    <t>伴手礼</t>
    <phoneticPr fontId="8" type="noConversion"/>
  </si>
  <si>
    <t>矿泉水</t>
    <phoneticPr fontId="8" type="noConversion"/>
  </si>
  <si>
    <t>瓶</t>
    <phoneticPr fontId="8" type="noConversion"/>
  </si>
  <si>
    <t>物料费用小计</t>
    <phoneticPr fontId="8" type="noConversion"/>
  </si>
  <si>
    <t>人员费用</t>
    <phoneticPr fontId="8" type="noConversion"/>
  </si>
  <si>
    <t>地陪</t>
    <phoneticPr fontId="8" type="noConversion"/>
  </si>
  <si>
    <t>当地地陪，中英双语</t>
    <phoneticPr fontId="8" type="noConversion"/>
  </si>
  <si>
    <t>其他</t>
    <phoneticPr fontId="8" type="noConversion"/>
  </si>
  <si>
    <t>人员费用小计</t>
    <phoneticPr fontId="8" type="noConversion"/>
  </si>
  <si>
    <t>其他费用小计</t>
    <phoneticPr fontId="8" type="noConversion"/>
  </si>
  <si>
    <t>以上项目费用小计</t>
    <phoneticPr fontId="8" type="noConversion"/>
  </si>
  <si>
    <t>DAY2 午餐</t>
    <phoneticPr fontId="8" type="noConversion"/>
  </si>
  <si>
    <t>DAY2 晚餐</t>
    <phoneticPr fontId="8" type="noConversion"/>
  </si>
  <si>
    <t>DAY3 午餐</t>
    <phoneticPr fontId="8" type="noConversion"/>
  </si>
  <si>
    <t>DAY3 晚餐</t>
    <phoneticPr fontId="8" type="noConversion"/>
  </si>
  <si>
    <t>DAY4 午餐</t>
    <phoneticPr fontId="8" type="noConversion"/>
  </si>
  <si>
    <t>DAY4 晚餐</t>
    <phoneticPr fontId="8" type="noConversion"/>
  </si>
  <si>
    <t>DAY5 午餐</t>
    <phoneticPr fontId="8" type="noConversion"/>
  </si>
  <si>
    <t>DAY5 晚餐</t>
    <phoneticPr fontId="8" type="noConversion"/>
  </si>
  <si>
    <t>DAY6 午餐</t>
    <phoneticPr fontId="8" type="noConversion"/>
  </si>
  <si>
    <t>DAY6 晚餐</t>
    <phoneticPr fontId="8" type="noConversion"/>
  </si>
  <si>
    <t>DAY7 午餐</t>
    <phoneticPr fontId="8" type="noConversion"/>
  </si>
  <si>
    <t>次</t>
    <phoneticPr fontId="8" type="noConversion"/>
  </si>
  <si>
    <t>领队补助</t>
    <phoneticPr fontId="8" type="noConversion"/>
  </si>
  <si>
    <t>领队机票</t>
    <phoneticPr fontId="8" type="noConversion"/>
  </si>
  <si>
    <t>住宿/餐补/话费</t>
    <phoneticPr fontId="8" type="noConversion"/>
  </si>
  <si>
    <t>地陪补助</t>
    <phoneticPr fontId="8" type="noConversion"/>
  </si>
  <si>
    <t>天</t>
    <phoneticPr fontId="8" type="noConversion"/>
  </si>
  <si>
    <t>餐补</t>
    <phoneticPr fontId="8" type="noConversion"/>
  </si>
  <si>
    <t>住宿</t>
    <phoneticPr fontId="8" type="noConversion"/>
  </si>
  <si>
    <t>地陪补助</t>
    <phoneticPr fontId="8" type="noConversion"/>
  </si>
  <si>
    <t>服务费（10%）</t>
    <phoneticPr fontId="8" type="noConversion"/>
  </si>
  <si>
    <t>含服务费小计</t>
    <phoneticPr fontId="8" type="noConversion"/>
  </si>
  <si>
    <t>税费（6%）-需开具增值税专用发票</t>
    <phoneticPr fontId="8" type="noConversion"/>
  </si>
  <si>
    <t>项目费用合计（含税）</t>
    <phoneticPr fontId="8" type="noConversion"/>
  </si>
  <si>
    <t>康辉集团北京国际会议展览有限公司</t>
    <phoneticPr fontId="8" type="noConversion"/>
  </si>
  <si>
    <t>250万元</t>
    <phoneticPr fontId="8" type="noConversion"/>
  </si>
  <si>
    <t>美国</t>
    <phoneticPr fontId="8" type="noConversion"/>
  </si>
  <si>
    <t>2019年美国东海岸文化之旅</t>
    <phoneticPr fontId="8" type="noConversion"/>
  </si>
  <si>
    <t>9月21-24日-纽约</t>
    <phoneticPr fontId="8" type="noConversion"/>
  </si>
  <si>
    <t>大床</t>
    <phoneticPr fontId="8" type="noConversion"/>
  </si>
  <si>
    <t>人</t>
    <phoneticPr fontId="8" type="noConversion"/>
  </si>
  <si>
    <t>次</t>
    <phoneticPr fontId="8" type="noConversion"/>
  </si>
  <si>
    <t>酒水预估</t>
    <phoneticPr fontId="8" type="noConversion"/>
  </si>
  <si>
    <t>辆</t>
    <phoneticPr fontId="8" type="noConversion"/>
  </si>
  <si>
    <t>广州</t>
    <phoneticPr fontId="8" type="noConversion"/>
  </si>
  <si>
    <t>项</t>
    <phoneticPr fontId="8" type="noConversion"/>
  </si>
  <si>
    <t>设计物料</t>
    <phoneticPr fontId="8" type="noConversion"/>
  </si>
  <si>
    <t>行李牌</t>
    <phoneticPr fontId="8" type="noConversion"/>
  </si>
  <si>
    <t>个</t>
    <phoneticPr fontId="8" type="noConversion"/>
  </si>
  <si>
    <t>签证费用</t>
    <phoneticPr fontId="8" type="noConversion"/>
  </si>
  <si>
    <t>保险</t>
    <phoneticPr fontId="8" type="noConversion"/>
  </si>
  <si>
    <t>2019年9月21-28日</t>
    <phoneticPr fontId="8" type="noConversion"/>
  </si>
  <si>
    <t>侯莹 18800069726</t>
    <phoneticPr fontId="8" type="noConversion"/>
  </si>
  <si>
    <t>优惠</t>
    <phoneticPr fontId="8" type="noConversion"/>
  </si>
  <si>
    <t>超时加班预估</t>
    <phoneticPr fontId="8" type="noConversion"/>
  </si>
  <si>
    <t>去程CA981  回程CA982</t>
    <phoneticPr fontId="8" type="noConversion"/>
  </si>
  <si>
    <t>去程MU587 回程MU588</t>
    <phoneticPr fontId="8" type="noConversion"/>
  </si>
  <si>
    <t>去程CZ399 回程HU482/HU7803</t>
    <phoneticPr fontId="8" type="noConversion"/>
  </si>
  <si>
    <t>纽约时代广场洲际酒店</t>
    <phoneticPr fontId="8" type="noConversion"/>
  </si>
  <si>
    <t>波士顿酒店</t>
    <phoneticPr fontId="8" type="noConversion"/>
  </si>
  <si>
    <t>欢迎晚宴</t>
    <phoneticPr fontId="8" type="noConversion"/>
  </si>
  <si>
    <t>2019/9/21   DAY1 午餐</t>
    <phoneticPr fontId="8" type="noConversion"/>
  </si>
  <si>
    <t>广州团队</t>
    <phoneticPr fontId="8" type="noConversion"/>
  </si>
  <si>
    <t>纪念金币</t>
    <phoneticPr fontId="8" type="noConversion"/>
  </si>
  <si>
    <t>大都会</t>
    <phoneticPr fontId="8" type="noConversion"/>
  </si>
  <si>
    <t>曼哈顿游船</t>
    <phoneticPr fontId="8" type="noConversion"/>
  </si>
  <si>
    <t>大床</t>
    <phoneticPr fontId="8" type="noConversion"/>
  </si>
  <si>
    <t>9月20日-广州</t>
    <phoneticPr fontId="8" type="noConversion"/>
  </si>
  <si>
    <t>哈佛讲解</t>
    <phoneticPr fontId="8" type="noConversion"/>
  </si>
  <si>
    <t>备用金</t>
    <phoneticPr fontId="8" type="noConversion"/>
  </si>
  <si>
    <t>摄影师</t>
    <phoneticPr fontId="8" type="noConversion"/>
  </si>
  <si>
    <t>9月25日-上海单独嘉宾</t>
    <phoneticPr fontId="8" type="noConversion"/>
  </si>
  <si>
    <t>团队-去程MU587 回程MU588</t>
    <phoneticPr fontId="8" type="noConversion"/>
  </si>
  <si>
    <t>9月21日去程9月26日返程</t>
    <phoneticPr fontId="8" type="noConversion"/>
  </si>
  <si>
    <t>待定</t>
    <phoneticPr fontId="8" type="noConversion"/>
  </si>
  <si>
    <t>30美金</t>
    <phoneticPr fontId="8" type="noConversion"/>
  </si>
  <si>
    <t>200美金</t>
    <phoneticPr fontId="8" type="noConversion"/>
  </si>
  <si>
    <t>50美金</t>
    <phoneticPr fontId="8" type="noConversion"/>
  </si>
  <si>
    <t>欢送晚餐</t>
    <phoneticPr fontId="8" type="noConversion"/>
  </si>
  <si>
    <t>150美金</t>
    <phoneticPr fontId="8" type="noConversion"/>
  </si>
  <si>
    <t>上海嘉宾自由行补贴</t>
    <phoneticPr fontId="8" type="noConversion"/>
  </si>
  <si>
    <t>人</t>
    <phoneticPr fontId="8" type="noConversion"/>
  </si>
  <si>
    <t>次</t>
    <phoneticPr fontId="8" type="noConversion"/>
  </si>
  <si>
    <t>100美金</t>
    <phoneticPr fontId="8" type="noConversion"/>
  </si>
  <si>
    <t>北京、上海接机</t>
    <phoneticPr fontId="8" type="noConversion"/>
  </si>
  <si>
    <t>32-36座中巴</t>
    <phoneticPr fontId="8" type="noConversion"/>
  </si>
  <si>
    <t>全天用车</t>
    <phoneticPr fontId="8" type="noConversion"/>
  </si>
  <si>
    <t>55座</t>
    <phoneticPr fontId="8" type="noConversion"/>
  </si>
  <si>
    <t>9月27日用车</t>
    <phoneticPr fontId="8" type="noConversion"/>
  </si>
  <si>
    <t>9月26日用车</t>
    <phoneticPr fontId="8" type="noConversion"/>
  </si>
  <si>
    <t>9月24-25日用车</t>
    <phoneticPr fontId="8" type="noConversion"/>
  </si>
  <si>
    <t>9月22-23日用车</t>
    <phoneticPr fontId="8" type="noConversion"/>
  </si>
  <si>
    <t>9月21日用车</t>
    <phoneticPr fontId="8" type="noConversion"/>
  </si>
  <si>
    <t>55座：波士顿-纽约</t>
    <phoneticPr fontId="8" type="noConversion"/>
  </si>
  <si>
    <t>55座：波士顿</t>
    <phoneticPr fontId="8" type="noConversion"/>
  </si>
  <si>
    <t>55座：纽约</t>
    <phoneticPr fontId="8" type="noConversion"/>
  </si>
  <si>
    <t>55座：纽约郊区+波士顿</t>
    <phoneticPr fontId="8" type="noConversion"/>
  </si>
  <si>
    <t>32-36座中巴：波士顿</t>
    <phoneticPr fontId="8" type="noConversion"/>
  </si>
  <si>
    <t>上海嘉宾单独送机</t>
    <phoneticPr fontId="8" type="noConversion"/>
  </si>
  <si>
    <t>项</t>
    <phoneticPr fontId="8" type="noConversion"/>
  </si>
  <si>
    <t>帝国大厦（免排队门票）</t>
    <phoneticPr fontId="8" type="noConversion"/>
  </si>
  <si>
    <t>曼哈顿飞机巡游</t>
  </si>
  <si>
    <t>AW广告周门票</t>
    <phoneticPr fontId="8" type="noConversion"/>
  </si>
  <si>
    <t>含摄影师1名，1位工作人员</t>
    <phoneticPr fontId="8" type="noConversion"/>
  </si>
  <si>
    <t>599美金/人，7折</t>
    <phoneticPr fontId="8" type="noConversion"/>
  </si>
  <si>
    <t>http://newyork.advertisingweek.com/register</t>
  </si>
  <si>
    <t>百老汇</t>
    <phoneticPr fontId="8" type="noConversion"/>
  </si>
  <si>
    <t>歌剧魅影合影</t>
    <phoneticPr fontId="8" type="noConversion"/>
  </si>
  <si>
    <t>西点军校</t>
    <phoneticPr fontId="8" type="noConversion"/>
  </si>
  <si>
    <t>听涛山庄</t>
    <phoneticPr fontId="8" type="noConversion"/>
  </si>
  <si>
    <t>鸭子船</t>
    <phoneticPr fontId="8" type="noConversion"/>
  </si>
  <si>
    <t>波士顿观鲸鱼</t>
    <phoneticPr fontId="8" type="noConversion"/>
  </si>
  <si>
    <t>波士顿美术博物馆</t>
    <phoneticPr fontId="8" type="noConversion"/>
  </si>
  <si>
    <t>大都会讲解</t>
    <phoneticPr fontId="8" type="noConversion"/>
  </si>
  <si>
    <t>天</t>
    <phoneticPr fontId="8" type="noConversion"/>
  </si>
  <si>
    <t>地陪小费</t>
    <phoneticPr fontId="8" type="noConversion"/>
  </si>
  <si>
    <t>希尔顿肖特山酒店</t>
    <phoneticPr fontId="8" type="noConversion"/>
  </si>
  <si>
    <t>泽西城凯悦酒店</t>
    <phoneticPr fontId="8" type="noConversion"/>
  </si>
  <si>
    <t>费城劳雷尔山威斯汀酒店</t>
    <phoneticPr fontId="8" type="noConversion"/>
  </si>
  <si>
    <t>莱斯顿高地威斯汀酒店</t>
    <phoneticPr fontId="8" type="noConversion"/>
  </si>
  <si>
    <t>9月25-26日-华盛顿</t>
    <phoneticPr fontId="8" type="noConversion"/>
  </si>
  <si>
    <t>费尔法克斯凯悦酒店</t>
    <phoneticPr fontId="8" type="noConversion"/>
  </si>
  <si>
    <t>DAY1 午餐</t>
    <phoneticPr fontId="8" type="noConversion"/>
  </si>
  <si>
    <t>仅北京、广州</t>
    <phoneticPr fontId="8" type="noConversion"/>
  </si>
  <si>
    <t>TAO 餐厅-欢迎晚宴</t>
    <phoneticPr fontId="8" type="noConversion"/>
  </si>
  <si>
    <t>游轮</t>
    <phoneticPr fontId="8" type="noConversion"/>
  </si>
  <si>
    <t xml:space="preserve">DAY1 </t>
    <phoneticPr fontId="8" type="noConversion"/>
  </si>
  <si>
    <t>北上广三地接机+用餐用车</t>
    <phoneticPr fontId="8" type="noConversion"/>
  </si>
  <si>
    <t>Mini bus</t>
    <phoneticPr fontId="8" type="noConversion"/>
  </si>
  <si>
    <t>北京、上海</t>
    <phoneticPr fontId="8" type="noConversion"/>
  </si>
  <si>
    <t>DAY2</t>
    <phoneticPr fontId="8" type="noConversion"/>
  </si>
  <si>
    <t xml:space="preserve">DAY3 </t>
    <phoneticPr fontId="8" type="noConversion"/>
  </si>
  <si>
    <t xml:space="preserve">DAY4 </t>
    <phoneticPr fontId="8" type="noConversion"/>
  </si>
  <si>
    <t xml:space="preserve">DAY5 </t>
    <phoneticPr fontId="8" type="noConversion"/>
  </si>
  <si>
    <t xml:space="preserve">DAY6 </t>
    <phoneticPr fontId="8" type="noConversion"/>
  </si>
  <si>
    <t xml:space="preserve">DAY7 </t>
    <phoneticPr fontId="8" type="noConversion"/>
  </si>
  <si>
    <t>送机</t>
    <phoneticPr fontId="8" type="noConversion"/>
  </si>
  <si>
    <t>DAY1-酒店短时休整</t>
    <phoneticPr fontId="8" type="noConversion"/>
  </si>
  <si>
    <t>DAY1-中央公园-乘坐马车体验</t>
    <phoneticPr fontId="8" type="noConversion"/>
  </si>
  <si>
    <t>PLUS</t>
    <phoneticPr fontId="8" type="noConversion"/>
  </si>
  <si>
    <t>DAY2-曼哈顿游船</t>
    <phoneticPr fontId="8" type="noConversion"/>
  </si>
  <si>
    <t>DAY2-大都会</t>
    <phoneticPr fontId="8" type="noConversion"/>
  </si>
  <si>
    <t>DAY2-Tifanny下午茶</t>
    <phoneticPr fontId="8" type="noConversion"/>
  </si>
  <si>
    <t>DAY3-射击体验</t>
    <phoneticPr fontId="8" type="noConversion"/>
  </si>
  <si>
    <t>DAY3-帝国大厦</t>
    <phoneticPr fontId="8" type="noConversion"/>
  </si>
  <si>
    <t>DAY3-AW广告节门票</t>
    <phoneticPr fontId="8" type="noConversion"/>
  </si>
  <si>
    <t>520美金/人，7折</t>
    <phoneticPr fontId="8" type="noConversion"/>
  </si>
  <si>
    <t>DAY3-百老汇-演出票</t>
    <phoneticPr fontId="8" type="noConversion"/>
  </si>
  <si>
    <t>DAY3-百老汇-演出票+深度体验</t>
    <phoneticPr fontId="8" type="noConversion"/>
  </si>
  <si>
    <t>DAY4-PLAN A:西点军校</t>
    <phoneticPr fontId="8" type="noConversion"/>
  </si>
  <si>
    <t>DAY4-PLAN B:费城市政大厅</t>
    <phoneticPr fontId="8" type="noConversion"/>
  </si>
  <si>
    <t>DAY5-普林斯顿大学</t>
    <phoneticPr fontId="8" type="noConversion"/>
  </si>
  <si>
    <t>DAY5-阿米什人村庄</t>
    <phoneticPr fontId="8" type="noConversion"/>
  </si>
  <si>
    <t>DAY6-华盛顿故居</t>
    <phoneticPr fontId="8" type="noConversion"/>
  </si>
  <si>
    <t>DAY6-PLAN B：国际间谍博物馆</t>
    <phoneticPr fontId="8" type="noConversion"/>
  </si>
  <si>
    <t>具备中英沟通能力</t>
    <phoneticPr fontId="8" type="noConversion"/>
  </si>
  <si>
    <t>普林斯顿大学讲解</t>
    <phoneticPr fontId="8" type="noConversion"/>
  </si>
  <si>
    <t>演出</t>
    <phoneticPr fontId="8" type="noConversion"/>
  </si>
  <si>
    <t>进入华盛顿城</t>
    <phoneticPr fontId="8" type="noConversion"/>
  </si>
  <si>
    <t>单价（人民币）</t>
    <phoneticPr fontId="8" type="noConversion"/>
  </si>
  <si>
    <t>单价（美金）</t>
    <phoneticPr fontId="8" type="noConversion"/>
  </si>
  <si>
    <t>-</t>
    <phoneticPr fontId="8" type="noConversion"/>
  </si>
  <si>
    <t>总价（人民币）</t>
    <phoneticPr fontId="8" type="noConversion"/>
  </si>
  <si>
    <t>总价（美金）</t>
    <phoneticPr fontId="8" type="noConversion"/>
  </si>
  <si>
    <t>曼哈顿直升机巡游</t>
    <phoneticPr fontId="8" type="noConversion"/>
  </si>
  <si>
    <t>人</t>
    <phoneticPr fontId="8" type="noConversion"/>
  </si>
  <si>
    <t>项</t>
    <phoneticPr fontId="8" type="noConversion"/>
  </si>
  <si>
    <t>人</t>
    <phoneticPr fontId="8" type="noConversion"/>
  </si>
  <si>
    <t>去程：9月21日MU587
返程：9月26日MU588</t>
    <phoneticPr fontId="8" type="noConversion"/>
  </si>
  <si>
    <t>去程：9月21日 CA981 
返程：9月27日 HU482</t>
    <phoneticPr fontId="8" type="noConversion"/>
  </si>
  <si>
    <t>去程：9月21日 CZ399
返程：9月27日 HU482/HU7803</t>
    <phoneticPr fontId="8" type="noConversion"/>
  </si>
  <si>
    <t>大交通</t>
    <phoneticPr fontId="8" type="noConversion"/>
  </si>
  <si>
    <t>波士顿：威斯汀酒店</t>
    <phoneticPr fontId="8" type="noConversion"/>
  </si>
  <si>
    <t>9月25日入住，9月27日离店</t>
    <phoneticPr fontId="8" type="noConversion"/>
  </si>
  <si>
    <t>苏彦：北京中航泊悦酒店</t>
  </si>
  <si>
    <t>间</t>
    <phoneticPr fontId="8" type="noConversion"/>
  </si>
  <si>
    <t>晚</t>
    <phoneticPr fontId="8" type="noConversion"/>
  </si>
  <si>
    <t>9月2日入住，9月3日离店</t>
    <phoneticPr fontId="8" type="noConversion"/>
  </si>
  <si>
    <t>张罗：北京长城饭店</t>
    <phoneticPr fontId="24" type="noConversion"/>
  </si>
  <si>
    <t>郑确：北京长城饭店</t>
    <phoneticPr fontId="24" type="noConversion"/>
  </si>
  <si>
    <t>周丽：北京长城饭店</t>
    <phoneticPr fontId="24" type="noConversion"/>
  </si>
  <si>
    <t>9月5日入住，9月6日离店</t>
    <phoneticPr fontId="8" type="noConversion"/>
  </si>
  <si>
    <t>9月3日入住，9月4日离店</t>
    <phoneticPr fontId="8" type="noConversion"/>
  </si>
  <si>
    <t>double room</t>
    <phoneticPr fontId="8" type="noConversion"/>
  </si>
  <si>
    <t xml:space="preserve">king room </t>
    <phoneticPr fontId="8" type="noConversion"/>
  </si>
  <si>
    <t>布鲁克林威廉斯堡英迪格酒店</t>
    <phoneticPr fontId="8" type="noConversion"/>
  </si>
  <si>
    <t>陈阿华：厦门-广州</t>
    <phoneticPr fontId="8" type="noConversion"/>
  </si>
  <si>
    <t>陈阿华：广州-厦门</t>
    <phoneticPr fontId="8" type="noConversion"/>
  </si>
  <si>
    <t>2019/9/21   DAY1 早餐</t>
    <phoneticPr fontId="8" type="noConversion"/>
  </si>
  <si>
    <t>双份早餐，含领队一间</t>
    <phoneticPr fontId="8" type="noConversion"/>
  </si>
  <si>
    <t>大床/双床</t>
    <phoneticPr fontId="8" type="noConversion"/>
  </si>
  <si>
    <t>人</t>
    <phoneticPr fontId="8" type="noConversion"/>
  </si>
  <si>
    <t>项</t>
    <phoneticPr fontId="8" type="noConversion"/>
  </si>
  <si>
    <t>晚</t>
    <phoneticPr fontId="8" type="noConversion"/>
  </si>
  <si>
    <t>陆明：上海往返纽约</t>
    <phoneticPr fontId="8" type="noConversion"/>
  </si>
  <si>
    <t>欢迎晚宴-Aureole</t>
    <phoneticPr fontId="8" type="noConversion"/>
  </si>
  <si>
    <t>三部</t>
    <phoneticPr fontId="8" type="noConversion"/>
  </si>
  <si>
    <t>四部</t>
    <phoneticPr fontId="8" type="noConversion"/>
  </si>
  <si>
    <t>9月2日-CA8211（武汉-北京）
9月3日-CA8210（北京-武汉）</t>
    <phoneticPr fontId="8" type="noConversion"/>
  </si>
  <si>
    <t>9月3日-CA1884 （上海-北京）
9月4日-MU563（北京-上海）</t>
    <phoneticPr fontId="8" type="noConversion"/>
  </si>
  <si>
    <t>办理签证</t>
    <phoneticPr fontId="8" type="noConversion"/>
  </si>
  <si>
    <t>第二次办理签证</t>
    <phoneticPr fontId="8" type="noConversion"/>
  </si>
  <si>
    <t>改签费用</t>
    <phoneticPr fontId="8" type="noConversion"/>
  </si>
  <si>
    <t>CA8210更换：9月3日CA8208（北京-武汉）</t>
    <phoneticPr fontId="8" type="noConversion"/>
  </si>
  <si>
    <t>9月5日-CZ3138（武汉-北京）
9月6日-CA8210（北京-武汉）</t>
    <phoneticPr fontId="8" type="noConversion"/>
  </si>
  <si>
    <t>团队：直飞经济舱往返</t>
    <phoneticPr fontId="8" type="noConversion"/>
  </si>
  <si>
    <t>9月5日-G22 （上海-北京）
9月6日-G13（北京-上海）</t>
    <phoneticPr fontId="8" type="noConversion"/>
  </si>
  <si>
    <t>9月5日-G16 （上海-北京）
9月6日-G21（北京-上海）</t>
    <phoneticPr fontId="8" type="noConversion"/>
  </si>
  <si>
    <t>9月21日入住，9月25日离店</t>
    <phoneticPr fontId="8" type="noConversion"/>
  </si>
  <si>
    <t>苏彦：武汉往返北京-航班</t>
    <phoneticPr fontId="8" type="noConversion"/>
  </si>
  <si>
    <t>郑确：上海往返北京-航班</t>
    <phoneticPr fontId="8" type="noConversion"/>
  </si>
  <si>
    <t>张罗：上海往返北京-高铁</t>
    <phoneticPr fontId="8" type="noConversion"/>
  </si>
  <si>
    <t>周丽：上海往返北京-高铁</t>
    <phoneticPr fontId="8" type="noConversion"/>
  </si>
  <si>
    <t>往返</t>
  </si>
  <si>
    <t>8月26日-MF8302（厦门-广州）
8月27日-MF8301（广州-厦门）</t>
    <phoneticPr fontId="8" type="noConversion"/>
  </si>
  <si>
    <t>9月28日-MF8170（北京-厦门）</t>
    <phoneticPr fontId="8" type="noConversion"/>
  </si>
  <si>
    <t>9月20日-MF8301（厦门-广州）</t>
    <phoneticPr fontId="8" type="noConversion"/>
  </si>
  <si>
    <t>9月26日离店-上海【陆明】</t>
    <phoneticPr fontId="8" type="noConversion"/>
  </si>
  <si>
    <t>一部</t>
    <phoneticPr fontId="8" type="noConversion"/>
  </si>
  <si>
    <t>蔡懋德</t>
    <phoneticPr fontId="27" type="noConversion"/>
  </si>
  <si>
    <t>阮惠珺</t>
    <phoneticPr fontId="27" type="noConversion"/>
  </si>
  <si>
    <t>朱霞</t>
    <phoneticPr fontId="27" type="noConversion"/>
  </si>
  <si>
    <t>李伊</t>
    <phoneticPr fontId="27" type="noConversion"/>
  </si>
  <si>
    <t>俞蕾</t>
    <phoneticPr fontId="27" type="noConversion"/>
  </si>
  <si>
    <t>业务池</t>
    <phoneticPr fontId="27" type="noConversion"/>
  </si>
  <si>
    <t>费用产生原因</t>
    <phoneticPr fontId="27" type="noConversion"/>
  </si>
  <si>
    <t>金额</t>
    <phoneticPr fontId="27" type="noConversion"/>
  </si>
  <si>
    <t>备注</t>
    <phoneticPr fontId="27" type="noConversion"/>
  </si>
  <si>
    <t>一部</t>
    <phoneticPr fontId="27" type="noConversion"/>
  </si>
  <si>
    <t>二部</t>
    <phoneticPr fontId="27" type="noConversion"/>
  </si>
  <si>
    <t>三部</t>
    <phoneticPr fontId="27" type="noConversion"/>
  </si>
  <si>
    <t>于英</t>
    <phoneticPr fontId="27" type="noConversion"/>
  </si>
  <si>
    <t>四部</t>
    <phoneticPr fontId="27" type="noConversion"/>
  </si>
  <si>
    <t>陈阳阳</t>
    <phoneticPr fontId="27" type="noConversion"/>
  </si>
  <si>
    <t>行程取消：签证、EVUS已完成</t>
    <phoneticPr fontId="8" type="noConversion"/>
  </si>
  <si>
    <t>行程取消：上海加急预约，也去上海面试了，但使馆坏了，没有面试成功，需要来北京面试，并已经预约；9月6日来北京面试，9月5日客人临时通知取消；所以产生上海、北京加急预约费和签证费</t>
    <phoneticPr fontId="8" type="noConversion"/>
  </si>
  <si>
    <t>行程取消：上海加急预约，也去上海面试了，但使馆坏了，没有面试成功，需要来北京面试，因客人不方便来北京，北京未再加急预约，所以产生上海加急预约费和签证费</t>
    <phoneticPr fontId="8" type="noConversion"/>
  </si>
  <si>
    <t>面试成功</t>
    <phoneticPr fontId="8" type="noConversion"/>
  </si>
  <si>
    <t>鲍燕悦</t>
    <phoneticPr fontId="27" type="noConversion"/>
  </si>
  <si>
    <t>不参加波士顿行程，纽约酒店延住两晚</t>
    <phoneticPr fontId="27" type="noConversion"/>
  </si>
  <si>
    <t>序号</t>
  </si>
  <si>
    <t>姓名</t>
  </si>
  <si>
    <t>性别</t>
  </si>
  <si>
    <t>女</t>
  </si>
  <si>
    <t>男</t>
  </si>
  <si>
    <t>女</t>
    <phoneticPr fontId="8" type="noConversion"/>
  </si>
  <si>
    <t>男</t>
    <phoneticPr fontId="8" type="noConversion"/>
  </si>
  <si>
    <t>女</t>
    <phoneticPr fontId="24" type="noConversion"/>
  </si>
  <si>
    <t>转换插头</t>
    <phoneticPr fontId="8" type="noConversion"/>
  </si>
  <si>
    <t>套</t>
    <phoneticPr fontId="8" type="noConversion"/>
  </si>
  <si>
    <t>项</t>
    <phoneticPr fontId="8" type="noConversion"/>
  </si>
  <si>
    <t>行李牌</t>
    <phoneticPr fontId="8" type="noConversion"/>
  </si>
  <si>
    <t>合影旗</t>
    <phoneticPr fontId="8" type="noConversion"/>
  </si>
  <si>
    <t>横幅</t>
    <phoneticPr fontId="8" type="noConversion"/>
  </si>
  <si>
    <t>导游旗</t>
    <phoneticPr fontId="8" type="noConversion"/>
  </si>
  <si>
    <t>嘉宾桌卡</t>
    <phoneticPr fontId="8" type="noConversion"/>
  </si>
  <si>
    <t>嘉宾胸牌</t>
    <phoneticPr fontId="8" type="noConversion"/>
  </si>
  <si>
    <t>张</t>
    <phoneticPr fontId="8" type="noConversion"/>
  </si>
  <si>
    <t>个</t>
    <phoneticPr fontId="8" type="noConversion"/>
  </si>
  <si>
    <t>定制行李打包带</t>
    <phoneticPr fontId="8" type="noConversion"/>
  </si>
  <si>
    <t>环保烟袋</t>
    <phoneticPr fontId="8" type="noConversion"/>
  </si>
  <si>
    <t>苏彦</t>
    <phoneticPr fontId="27" type="noConversion"/>
  </si>
  <si>
    <t>凡吉林</t>
    <phoneticPr fontId="27" type="noConversion"/>
  </si>
  <si>
    <t>全程房间小费</t>
    <phoneticPr fontId="8" type="noConversion"/>
  </si>
  <si>
    <t>刘燕</t>
    <phoneticPr fontId="27" type="noConversion"/>
  </si>
  <si>
    <t xml:space="preserve">9月30日 CA1573  0725-0955  </t>
    <phoneticPr fontId="27" type="noConversion"/>
  </si>
  <si>
    <t>杨寒</t>
    <phoneticPr fontId="27" type="noConversion"/>
  </si>
  <si>
    <t>航班改签：9月21日晚 CA989  22:35-23:55</t>
    <phoneticPr fontId="27" type="noConversion"/>
  </si>
  <si>
    <t>个人原因无法赶上13:00航班，因此航班改签产生费用</t>
    <phoneticPr fontId="27" type="noConversion"/>
  </si>
  <si>
    <t>客户</t>
    <phoneticPr fontId="27" type="noConversion"/>
  </si>
  <si>
    <t>北京</t>
    <phoneticPr fontId="8" type="noConversion"/>
  </si>
  <si>
    <t>上海</t>
    <phoneticPr fontId="8" type="noConversion"/>
  </si>
  <si>
    <t>广州</t>
    <phoneticPr fontId="8" type="noConversion"/>
  </si>
  <si>
    <t>可预约一次面谈时间</t>
    <phoneticPr fontId="8" type="noConversion"/>
  </si>
  <si>
    <t>9月20日上海住宿：浦东机场华美达</t>
    <phoneticPr fontId="27" type="noConversion"/>
  </si>
  <si>
    <t>如前期与三部沟通，客户需要波士顿直飞北京，因此预定航班；后客户行程取消，产生航班退票费</t>
    <phoneticPr fontId="27" type="noConversion"/>
  </si>
  <si>
    <t>如前期与三部沟通，客户base北京，需预定北京前往上海酒店；特价房</t>
    <phoneticPr fontId="27" type="noConversion"/>
  </si>
  <si>
    <t>波士顿-北京 HU482</t>
    <phoneticPr fontId="27" type="noConversion"/>
  </si>
  <si>
    <t>行程取消产生费用：广州往返机票退票费</t>
    <phoneticPr fontId="27" type="noConversion"/>
  </si>
  <si>
    <t>行程取消产生费用：9月21日 欢迎晚宴</t>
    <phoneticPr fontId="27" type="noConversion"/>
  </si>
  <si>
    <t>行程取消产生费用：AW广告周门票</t>
    <phoneticPr fontId="27" type="noConversion"/>
  </si>
  <si>
    <t>以上费用合计</t>
    <phoneticPr fontId="27" type="noConversion"/>
  </si>
  <si>
    <t>签证费用1300元/人/次，加急费1000元/人/次</t>
    <phoneticPr fontId="27" type="noConversion"/>
  </si>
  <si>
    <t>去程：9月21日 MU587 
返程：9月27日 MU588</t>
    <phoneticPr fontId="8" type="noConversion"/>
  </si>
  <si>
    <t>纽约</t>
    <phoneticPr fontId="8" type="noConversion"/>
  </si>
  <si>
    <t>波士顿</t>
    <phoneticPr fontId="8" type="noConversion"/>
  </si>
  <si>
    <t>境内</t>
    <phoneticPr fontId="8" type="noConversion"/>
  </si>
  <si>
    <t>如前期与三部沟通，客户base北京，需预定北京前往上海航班，后取消行程</t>
    <phoneticPr fontId="27" type="noConversion"/>
  </si>
  <si>
    <t>9月20日 北京-上海 MU5130</t>
    <phoneticPr fontId="27" type="noConversion"/>
  </si>
  <si>
    <t>CMS：广州-纽约机票 四部领队钱晶晶</t>
    <phoneticPr fontId="8" type="noConversion"/>
  </si>
  <si>
    <t>大床，签证办理</t>
    <phoneticPr fontId="8" type="noConversion"/>
  </si>
  <si>
    <t>三部</t>
    <phoneticPr fontId="8" type="noConversion"/>
  </si>
  <si>
    <t>全程酒水</t>
    <phoneticPr fontId="8" type="noConversion"/>
  </si>
  <si>
    <t>提前预定28位，无法取消</t>
    <phoneticPr fontId="8" type="noConversion"/>
  </si>
  <si>
    <t>奥莱餐补</t>
    <phoneticPr fontId="8" type="noConversion"/>
  </si>
  <si>
    <t>汉堡打包</t>
    <phoneticPr fontId="8" type="noConversion"/>
  </si>
  <si>
    <t>国内城际交通</t>
    <phoneticPr fontId="8" type="noConversion"/>
  </si>
  <si>
    <t>餐厅内酒水</t>
    <phoneticPr fontId="8" type="noConversion"/>
  </si>
  <si>
    <t>9月22日下午茶</t>
    <phoneticPr fontId="8" type="noConversion"/>
  </si>
  <si>
    <t>9月23日下午茶</t>
    <phoneticPr fontId="8" type="noConversion"/>
  </si>
  <si>
    <t>9月21日接机-北京杨寒</t>
    <phoneticPr fontId="8" type="noConversion"/>
  </si>
  <si>
    <t>航班改签，未赶上大部队接机</t>
    <phoneticPr fontId="8" type="noConversion"/>
  </si>
  <si>
    <t>9月21日-欢迎晚宴酒水</t>
    <phoneticPr fontId="8" type="noConversion"/>
  </si>
  <si>
    <t>9月23日-午餐酒水</t>
    <phoneticPr fontId="8" type="noConversion"/>
  </si>
  <si>
    <t>9月26日-晚餐酒水</t>
    <phoneticPr fontId="8" type="noConversion"/>
  </si>
  <si>
    <t>杂费：船上零食</t>
    <phoneticPr fontId="8" type="noConversion"/>
  </si>
  <si>
    <t>全程用车</t>
    <phoneticPr fontId="8" type="noConversion"/>
  </si>
  <si>
    <t>小时</t>
    <phoneticPr fontId="8" type="noConversion"/>
  </si>
  <si>
    <t>超时加班</t>
    <phoneticPr fontId="8" type="noConversion"/>
  </si>
  <si>
    <t>广州团队-全天用车</t>
    <phoneticPr fontId="8" type="noConversion"/>
  </si>
  <si>
    <t>三部团队</t>
    <phoneticPr fontId="8" type="noConversion"/>
  </si>
  <si>
    <t>一部、四部团队</t>
    <phoneticPr fontId="8" type="noConversion"/>
  </si>
  <si>
    <t>陈阳阳、于英带回国单独邮寄</t>
    <phoneticPr fontId="8" type="noConversion"/>
  </si>
  <si>
    <t>制作</t>
    <phoneticPr fontId="8" type="noConversion"/>
  </si>
  <si>
    <t>定制</t>
    <phoneticPr fontId="8" type="noConversion"/>
  </si>
  <si>
    <t>U型枕、耳塞、眼罩</t>
    <phoneticPr fontId="8" type="noConversion"/>
  </si>
  <si>
    <t>采买</t>
    <phoneticPr fontId="8" type="noConversion"/>
  </si>
  <si>
    <t>拖鞋</t>
    <phoneticPr fontId="8" type="noConversion"/>
  </si>
  <si>
    <t>眼罩、休足时间、牙刷等</t>
    <phoneticPr fontId="8" type="noConversion"/>
  </si>
  <si>
    <t>全程地陪</t>
    <phoneticPr fontId="8" type="noConversion"/>
  </si>
  <si>
    <t>9月21、27日地陪</t>
    <phoneticPr fontId="8" type="noConversion"/>
  </si>
  <si>
    <t>水费</t>
    <phoneticPr fontId="8" type="noConversion"/>
  </si>
  <si>
    <t>序号</t>
    <phoneticPr fontId="27" type="noConversion"/>
  </si>
  <si>
    <t>领区</t>
    <phoneticPr fontId="27" type="noConversion"/>
  </si>
  <si>
    <t>姓名</t>
    <phoneticPr fontId="27" type="noConversion"/>
  </si>
  <si>
    <t>加急费</t>
    <phoneticPr fontId="27" type="noConversion"/>
  </si>
  <si>
    <t>签证费</t>
    <phoneticPr fontId="27" type="noConversion"/>
  </si>
  <si>
    <t>BJ</t>
    <phoneticPr fontId="27" type="noConversion"/>
  </si>
  <si>
    <t>杨苗苗</t>
    <phoneticPr fontId="27" type="noConversion"/>
  </si>
  <si>
    <t>侯莹</t>
    <phoneticPr fontId="27" type="noConversion"/>
  </si>
  <si>
    <t>梅新莉</t>
    <phoneticPr fontId="27" type="noConversion"/>
  </si>
  <si>
    <t>周卫华</t>
    <phoneticPr fontId="27" type="noConversion"/>
  </si>
  <si>
    <t>郑确</t>
    <phoneticPr fontId="27" type="noConversion"/>
  </si>
  <si>
    <t>冯舒</t>
    <phoneticPr fontId="27" type="noConversion"/>
  </si>
  <si>
    <t>易小入</t>
    <phoneticPr fontId="27" type="noConversion"/>
  </si>
  <si>
    <t>徐峰</t>
    <phoneticPr fontId="27" type="noConversion"/>
  </si>
  <si>
    <t>王海渊</t>
    <phoneticPr fontId="27" type="noConversion"/>
  </si>
  <si>
    <t>张罗</t>
    <phoneticPr fontId="27" type="noConversion"/>
  </si>
  <si>
    <t>周丽</t>
    <phoneticPr fontId="27" type="noConversion"/>
  </si>
  <si>
    <t>GZ</t>
    <phoneticPr fontId="27" type="noConversion"/>
  </si>
  <si>
    <t>李千</t>
    <phoneticPr fontId="27" type="noConversion"/>
  </si>
  <si>
    <t>陈阿华</t>
    <phoneticPr fontId="27" type="noConversion"/>
  </si>
  <si>
    <t>补民轩</t>
    <phoneticPr fontId="27" type="noConversion"/>
  </si>
  <si>
    <t>武永杰</t>
    <phoneticPr fontId="27" type="noConversion"/>
  </si>
  <si>
    <t>甘克敏</t>
    <phoneticPr fontId="27" type="noConversion"/>
  </si>
  <si>
    <t>李慧芝</t>
    <phoneticPr fontId="27" type="noConversion"/>
  </si>
  <si>
    <t>SH</t>
    <phoneticPr fontId="27" type="noConversion"/>
  </si>
  <si>
    <t>evus</t>
    <phoneticPr fontId="27" type="noConversion"/>
  </si>
  <si>
    <t>曹贵鹤</t>
    <phoneticPr fontId="27" type="noConversion"/>
  </si>
  <si>
    <t>EVUS</t>
    <phoneticPr fontId="27" type="noConversion"/>
  </si>
  <si>
    <t>台湾</t>
    <phoneticPr fontId="27" type="noConversion"/>
  </si>
  <si>
    <t>邱唯农</t>
    <phoneticPr fontId="27" type="noConversion"/>
  </si>
  <si>
    <t>TOTAL</t>
    <phoneticPr fontId="27" type="noConversion"/>
  </si>
  <si>
    <t>优惠后费用总计</t>
    <phoneticPr fontId="8" type="noConversion"/>
  </si>
  <si>
    <t>费用总计</t>
    <phoneticPr fontId="8" type="noConversion"/>
  </si>
  <si>
    <t>CMS</t>
    <phoneticPr fontId="8" type="noConversion"/>
  </si>
  <si>
    <t>二部</t>
    <phoneticPr fontId="8" type="noConversion"/>
  </si>
  <si>
    <t>邱唯农：北京广安门维景国际大酒店</t>
    <phoneticPr fontId="8" type="noConversion"/>
  </si>
  <si>
    <t>9月28日入住，9月29日离店</t>
    <phoneticPr fontId="8" type="noConversion"/>
  </si>
  <si>
    <t>邱唯农：9月28日接机</t>
    <phoneticPr fontId="8" type="noConversion"/>
  </si>
  <si>
    <t>-</t>
    <phoneticPr fontId="8" type="noConversion"/>
  </si>
  <si>
    <t>陆明</t>
    <phoneticPr fontId="8" type="noConversion"/>
  </si>
  <si>
    <t>采买</t>
    <phoneticPr fontId="8" type="noConversion"/>
  </si>
  <si>
    <t>北京领队陈力伟</t>
    <phoneticPr fontId="8" type="noConversion"/>
  </si>
  <si>
    <t xml:space="preserve">去程：9月20日 CZ3100 北京-广州
          9月21日 CZ399    广州-纽约
返程：9月27日 HU482 波士顿-北京 </t>
    <phoneticPr fontId="8" type="noConversion"/>
  </si>
  <si>
    <t>含领队</t>
    <phoneticPr fontId="8" type="noConversion"/>
  </si>
  <si>
    <t>含北京领队陈力伟</t>
    <phoneticPr fontId="8" type="noConversion"/>
  </si>
  <si>
    <t>阿甘虾，含领队</t>
    <phoneticPr fontId="8" type="noConversion"/>
  </si>
  <si>
    <t>梅西</t>
    <phoneticPr fontId="8" type="noConversion"/>
  </si>
  <si>
    <t>现场增加</t>
    <phoneticPr fontId="8" type="noConversion"/>
  </si>
  <si>
    <t xml:space="preserve">梅新莉 </t>
    <phoneticPr fontId="8" type="noConversion"/>
  </si>
  <si>
    <t xml:space="preserve">周卫华  </t>
    <phoneticPr fontId="8" type="noConversion"/>
  </si>
  <si>
    <t xml:space="preserve">邱唯农  </t>
    <phoneticPr fontId="8" type="noConversion"/>
  </si>
  <si>
    <t xml:space="preserve">杨寒 </t>
    <phoneticPr fontId="8" type="noConversion"/>
  </si>
  <si>
    <t>陈力伟</t>
    <phoneticPr fontId="8" type="noConversion"/>
  </si>
  <si>
    <t>抖音核心客户美东文化交流行项目--结算单</t>
    <phoneticPr fontId="8" type="noConversion"/>
  </si>
  <si>
    <t>抖音核心客户美东文化交流行</t>
    <phoneticPr fontId="8" type="noConversion"/>
  </si>
  <si>
    <t>美国-纽约、波士顿</t>
    <phoneticPr fontId="8" type="noConversion"/>
  </si>
  <si>
    <t xml:space="preserve">张罗 </t>
    <phoneticPr fontId="8" type="noConversion"/>
  </si>
  <si>
    <t xml:space="preserve">鲍燕悦 </t>
    <phoneticPr fontId="8" type="noConversion"/>
  </si>
  <si>
    <t xml:space="preserve">周丽 </t>
    <phoneticPr fontId="8" type="noConversion"/>
  </si>
  <si>
    <t xml:space="preserve">陆明 </t>
    <phoneticPr fontId="8" type="noConversion"/>
  </si>
  <si>
    <t xml:space="preserve">郑确 </t>
    <phoneticPr fontId="8" type="noConversion"/>
  </si>
  <si>
    <t>曹贵鹤</t>
    <phoneticPr fontId="8" type="noConversion"/>
  </si>
  <si>
    <t xml:space="preserve">冯舒 </t>
    <phoneticPr fontId="8" type="noConversion"/>
  </si>
  <si>
    <t>王海渊</t>
    <phoneticPr fontId="8" type="noConversion"/>
  </si>
  <si>
    <t>徐峰</t>
    <phoneticPr fontId="8" type="noConversion"/>
  </si>
  <si>
    <t>易小入</t>
    <phoneticPr fontId="8" type="noConversion"/>
  </si>
  <si>
    <t>孙云起</t>
    <phoneticPr fontId="8" type="noConversion"/>
  </si>
  <si>
    <t>甘克敏</t>
    <phoneticPr fontId="8" type="noConversion"/>
  </si>
  <si>
    <t>补民轩</t>
    <phoneticPr fontId="8" type="noConversion"/>
  </si>
  <si>
    <t>刘燕</t>
    <phoneticPr fontId="8" type="noConversion"/>
  </si>
  <si>
    <t>李千</t>
    <phoneticPr fontId="8" type="noConversion"/>
  </si>
  <si>
    <t>陈阿华</t>
    <phoneticPr fontId="8" type="noConversion"/>
  </si>
  <si>
    <t>李慧芝</t>
    <phoneticPr fontId="8" type="noConversion"/>
  </si>
  <si>
    <t>武永杰</t>
    <phoneticPr fontId="8" type="noConversion"/>
  </si>
  <si>
    <t>黄飞</t>
    <phoneticPr fontId="8" type="noConversion"/>
  </si>
  <si>
    <t>沈晶</t>
    <phoneticPr fontId="8" type="noConversion"/>
  </si>
  <si>
    <t>廖媛</t>
    <phoneticPr fontId="8" type="noConversion"/>
  </si>
  <si>
    <t>钱晶晶</t>
    <phoneticPr fontId="8" type="noConversion"/>
  </si>
  <si>
    <t>侯莹</t>
    <phoneticPr fontId="8" type="noConversion"/>
  </si>
  <si>
    <t>损失</t>
    <phoneticPr fontId="8" type="noConversion"/>
  </si>
  <si>
    <t>26日返程</t>
    <phoneticPr fontId="8" type="noConversion"/>
  </si>
  <si>
    <t>未参加波士顿行程</t>
    <phoneticPr fontId="8" type="noConversion"/>
  </si>
  <si>
    <t>一部嘉宾</t>
    <phoneticPr fontId="8" type="noConversion"/>
  </si>
  <si>
    <t>前期出行嘉宾总人数（二部+三部）超过14人，故按照14人申请团队票；
后有嘉宾陆续取消行程，已免费取消2个名额；随后二部嘉宾整体取消行程，造成总人数不足12人</t>
    <phoneticPr fontId="8" type="noConversion"/>
  </si>
  <si>
    <t>得知嘉宾提前返程时，1、无法跟随大部队一起出行 2、得知该嘉宾行程信息时，上海人数超过14人</t>
    <phoneticPr fontId="8" type="noConversion"/>
  </si>
  <si>
    <t>房间数总计</t>
    <phoneticPr fontId="8" type="noConversion"/>
  </si>
  <si>
    <t>上海领队</t>
    <phoneticPr fontId="8" type="noConversion"/>
  </si>
  <si>
    <t>广州领队</t>
    <phoneticPr fontId="8" type="noConversion"/>
  </si>
  <si>
    <t>北京领队</t>
    <phoneticPr fontId="8" type="noConversion"/>
  </si>
  <si>
    <t>熊筱</t>
    <phoneticPr fontId="27" type="noConversion"/>
  </si>
  <si>
    <t>个人支付</t>
    <phoneticPr fontId="8" type="noConversion"/>
  </si>
  <si>
    <t>台湾人ESTA，单独收费</t>
    <phoneticPr fontId="8" type="noConversion"/>
  </si>
  <si>
    <t>一部签证费用总计</t>
    <phoneticPr fontId="8" type="noConversion"/>
  </si>
  <si>
    <t>二部签证费用总计</t>
    <phoneticPr fontId="8" type="noConversion"/>
  </si>
  <si>
    <t>费用合计</t>
    <phoneticPr fontId="8" type="noConversion"/>
  </si>
  <si>
    <t>三部签证费用总计</t>
    <phoneticPr fontId="8" type="noConversion"/>
  </si>
  <si>
    <t>四部签证费用总计</t>
    <phoneticPr fontId="8" type="noConversion"/>
  </si>
  <si>
    <t>CMS签证费用总计</t>
    <phoneticPr fontId="8" type="noConversion"/>
  </si>
  <si>
    <t>布鲁克林威廉斯堡英迪格酒店，9月26、27日房费</t>
    <phoneticPr fontId="27" type="noConversion"/>
  </si>
  <si>
    <t>提前返程</t>
    <phoneticPr fontId="8" type="noConversion"/>
  </si>
  <si>
    <t>人员</t>
    <phoneticPr fontId="8" type="noConversion"/>
  </si>
  <si>
    <t>其他</t>
    <phoneticPr fontId="8" type="noConversion"/>
  </si>
  <si>
    <t>一部需支付费用总计</t>
    <phoneticPr fontId="27" type="noConversion"/>
  </si>
  <si>
    <t>服务费</t>
    <phoneticPr fontId="27" type="noConversion"/>
  </si>
  <si>
    <t>二部需支付费用总计</t>
    <phoneticPr fontId="27" type="noConversion"/>
  </si>
  <si>
    <t>三部需支付费用总计</t>
    <phoneticPr fontId="27" type="noConversion"/>
  </si>
  <si>
    <t>四部需支付费用总计</t>
    <phoneticPr fontId="27" type="noConversion"/>
  </si>
  <si>
    <t>每部只有一个销售同学+客户</t>
    <phoneticPr fontId="8" type="noConversion"/>
  </si>
  <si>
    <t>含领队，上海4位嘉宾</t>
    <phoneticPr fontId="8" type="noConversion"/>
  </si>
  <si>
    <t xml:space="preserve">去程：9月21日 广州-纽约       CZ399    0130-0505         
返程：9月27日 波士顿-北京   HU482   1710 1900+1          
9月28日  北京-广州      HU7803  2130 0050+1
</t>
    <phoneticPr fontId="27" type="noConversion"/>
  </si>
  <si>
    <t>含领队&amp;于英&amp;陈阳阳</t>
    <phoneticPr fontId="8" type="noConversion"/>
  </si>
  <si>
    <t>含北京领队</t>
    <phoneticPr fontId="8" type="noConversion"/>
  </si>
  <si>
    <t>含三地领队</t>
    <phoneticPr fontId="8" type="noConversion"/>
  </si>
  <si>
    <t>含二地领队</t>
    <phoneticPr fontId="8" type="noConversion"/>
  </si>
  <si>
    <t>含广州领队</t>
    <phoneticPr fontId="8" type="noConversion"/>
  </si>
  <si>
    <t>波士顿-北京航班延误，航司提供固定北京-广州航班，客户要求改签，已按客户需求出票；
但由于个人原因更改另一航班（实际乘坐航班），每个航班仅有一次免费改签机会，故产生费用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</si>
</sst>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dd/mm/yyyy;@"/>
    <numFmt numFmtId="178" formatCode="0.00_);[Red]\(0.00\)"/>
  </numFmts>
  <fonts count="44" x14ac:knownFonts="1">
    <font>
      <sz val="11"/>
      <color theme="1"/>
      <name val="等线"/>
      <family val="2"/>
      <scheme val="minor"/>
    </font>
    <font>
      <sz val="10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4"/>
      <charset val="134"/>
      <scheme val="minor"/>
    </font>
    <font>
      <b/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14"/>
      <color theme="1"/>
      <name val="等线"/>
      <family val="4"/>
      <charset val="134"/>
      <scheme val="minor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  <font>
      <sz val="11"/>
      <color rgb="FF000000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 tint="4.9989318521683403E-2"/>
      <name val="等线"/>
      <family val="2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name val="微软雅黑"/>
      <family val="2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sz val="14"/>
      <color theme="1"/>
      <name val="微软雅黑"/>
      <family val="2"/>
      <charset val="134"/>
    </font>
    <font>
      <sz val="14"/>
      <name val="微软雅黑"/>
      <family val="2"/>
      <charset val="134"/>
    </font>
    <font>
      <sz val="14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等线"/>
      <family val="4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11"/>
      <color theme="8" tint="-0.499984740745262"/>
      <name val="微软雅黑"/>
      <family val="2"/>
      <charset val="134"/>
    </font>
    <font>
      <sz val="11"/>
      <color theme="8" tint="-0.499984740745262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D00"/>
      </patternFill>
    </fill>
    <fill>
      <patternFill patternType="solid">
        <fgColor rgb="FFFFFD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5">
    <xf numFmtId="0" fontId="0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2" fillId="5" borderId="8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58" fontId="0" fillId="0" borderId="17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58" fontId="15" fillId="0" borderId="17" xfId="0" applyNumberFormat="1" applyFont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0" xfId="0" applyFill="1"/>
    <xf numFmtId="0" fontId="0" fillId="0" borderId="17" xfId="0" applyBorder="1"/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22" fillId="0" borderId="17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25" fillId="0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9" fillId="4" borderId="17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center" vertical="center"/>
    </xf>
    <xf numFmtId="176" fontId="26" fillId="0" borderId="17" xfId="0" applyNumberFormat="1" applyFont="1" applyFill="1" applyBorder="1" applyAlignment="1">
      <alignment horizontal="center" vertical="center"/>
    </xf>
    <xf numFmtId="176" fontId="28" fillId="4" borderId="17" xfId="0" applyNumberFormat="1" applyFont="1" applyFill="1" applyBorder="1" applyAlignment="1">
      <alignment horizontal="center" vertical="center"/>
    </xf>
    <xf numFmtId="0" fontId="28" fillId="4" borderId="17" xfId="0" applyFont="1" applyFill="1" applyBorder="1" applyAlignment="1">
      <alignment horizontal="center" vertical="center"/>
    </xf>
    <xf numFmtId="176" fontId="26" fillId="0" borderId="17" xfId="0" applyNumberFormat="1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/>
    </xf>
    <xf numFmtId="176" fontId="26" fillId="0" borderId="17" xfId="0" applyNumberFormat="1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17" xfId="0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1" fillId="0" borderId="17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17" xfId="0" applyFont="1" applyFill="1" applyBorder="1" applyAlignment="1">
      <alignment horizontal="center" vertical="center"/>
    </xf>
    <xf numFmtId="177" fontId="32" fillId="0" borderId="17" xfId="0" applyNumberFormat="1" applyFont="1" applyFill="1" applyBorder="1" applyAlignment="1">
      <alignment horizontal="center" vertical="center"/>
    </xf>
    <xf numFmtId="58" fontId="31" fillId="0" borderId="17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4" fillId="0" borderId="17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17" xfId="0" applyFill="1" applyBorder="1" applyAlignment="1">
      <alignment horizontal="left"/>
    </xf>
    <xf numFmtId="0" fontId="26" fillId="0" borderId="17" xfId="0" applyFont="1" applyFill="1" applyBorder="1" applyAlignment="1">
      <alignment horizontal="left" vertical="center" wrapText="1"/>
    </xf>
    <xf numFmtId="176" fontId="28" fillId="7" borderId="17" xfId="0" applyNumberFormat="1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176" fontId="35" fillId="0" borderId="17" xfId="0" applyNumberFormat="1" applyFont="1" applyFill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center" vertical="center"/>
    </xf>
    <xf numFmtId="176" fontId="0" fillId="0" borderId="0" xfId="0" applyNumberFormat="1" applyFill="1"/>
    <xf numFmtId="0" fontId="0" fillId="0" borderId="17" xfId="0" applyFill="1" applyBorder="1" applyAlignment="1">
      <alignment horizontal="left" vertical="center" wrapText="1"/>
    </xf>
    <xf numFmtId="58" fontId="0" fillId="0" borderId="17" xfId="0" applyNumberFormat="1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9" fontId="0" fillId="0" borderId="0" xfId="0" applyNumberFormat="1" applyFill="1"/>
    <xf numFmtId="0" fontId="9" fillId="4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26" fillId="0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176" fontId="38" fillId="4" borderId="17" xfId="0" applyNumberFormat="1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26" fillId="8" borderId="17" xfId="0" applyFont="1" applyFill="1" applyBorder="1" applyAlignment="1">
      <alignment horizontal="center" vertical="center"/>
    </xf>
    <xf numFmtId="178" fontId="28" fillId="8" borderId="17" xfId="0" applyNumberFormat="1" applyFont="1" applyFill="1" applyBorder="1" applyAlignment="1">
      <alignment horizontal="center" vertical="center"/>
    </xf>
    <xf numFmtId="176" fontId="43" fillId="0" borderId="17" xfId="0" applyNumberFormat="1" applyFont="1" applyFill="1" applyBorder="1" applyAlignment="1">
      <alignment horizontal="center" vertical="center"/>
    </xf>
    <xf numFmtId="176" fontId="42" fillId="4" borderId="17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29" fillId="8" borderId="17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/>
    </xf>
    <xf numFmtId="58" fontId="29" fillId="8" borderId="17" xfId="0" applyNumberFormat="1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1" fillId="8" borderId="17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7" fillId="3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/>
    </xf>
    <xf numFmtId="0" fontId="26" fillId="0" borderId="29" xfId="0" applyFont="1" applyFill="1" applyBorder="1" applyAlignment="1">
      <alignment horizontal="left" vertical="center"/>
    </xf>
    <xf numFmtId="0" fontId="26" fillId="0" borderId="30" xfId="0" applyFont="1" applyFill="1" applyBorder="1" applyAlignment="1">
      <alignment horizontal="left" vertical="center"/>
    </xf>
    <xf numFmtId="9" fontId="34" fillId="0" borderId="28" xfId="0" applyNumberFormat="1" applyFont="1" applyFill="1" applyBorder="1" applyAlignment="1">
      <alignment horizontal="left" vertical="center"/>
    </xf>
    <xf numFmtId="0" fontId="34" fillId="0" borderId="29" xfId="0" applyFont="1" applyFill="1" applyBorder="1" applyAlignment="1">
      <alignment horizontal="left" vertical="center"/>
    </xf>
    <xf numFmtId="0" fontId="34" fillId="0" borderId="30" xfId="0" applyFont="1" applyFill="1" applyBorder="1" applyAlignment="1">
      <alignment horizontal="left" vertical="center"/>
    </xf>
    <xf numFmtId="9" fontId="26" fillId="0" borderId="28" xfId="0" applyNumberFormat="1" applyFont="1" applyFill="1" applyBorder="1" applyAlignment="1">
      <alignment horizontal="left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9" fontId="26" fillId="0" borderId="29" xfId="0" applyNumberFormat="1" applyFont="1" applyFill="1" applyBorder="1" applyAlignment="1">
      <alignment horizontal="left" vertical="center"/>
    </xf>
    <xf numFmtId="176" fontId="26" fillId="0" borderId="28" xfId="0" applyNumberFormat="1" applyFont="1" applyFill="1" applyBorder="1" applyAlignment="1">
      <alignment horizontal="left" vertical="center" wrapText="1"/>
    </xf>
    <xf numFmtId="176" fontId="26" fillId="0" borderId="29" xfId="0" applyNumberFormat="1" applyFont="1" applyFill="1" applyBorder="1" applyAlignment="1">
      <alignment horizontal="left" vertical="center" wrapText="1"/>
    </xf>
    <xf numFmtId="176" fontId="26" fillId="0" borderId="30" xfId="0" applyNumberFormat="1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/>
    </xf>
    <xf numFmtId="0" fontId="28" fillId="7" borderId="28" xfId="0" applyFont="1" applyFill="1" applyBorder="1" applyAlignment="1">
      <alignment horizontal="center" vertical="center"/>
    </xf>
    <xf numFmtId="0" fontId="28" fillId="7" borderId="29" xfId="0" applyFont="1" applyFill="1" applyBorder="1" applyAlignment="1">
      <alignment horizontal="center" vertical="center"/>
    </xf>
    <xf numFmtId="0" fontId="28" fillId="7" borderId="3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8" fillId="4" borderId="28" xfId="0" applyFont="1" applyFill="1" applyBorder="1" applyAlignment="1">
      <alignment horizontal="center" vertical="center"/>
    </xf>
    <xf numFmtId="0" fontId="28" fillId="4" borderId="29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8" fillId="4" borderId="17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29" xfId="0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28" fillId="8" borderId="29" xfId="0" applyFont="1" applyFill="1" applyBorder="1" applyAlignment="1">
      <alignment horizontal="center" vertical="center"/>
    </xf>
    <xf numFmtId="0" fontId="28" fillId="8" borderId="30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29" fillId="8" borderId="17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/>
    </xf>
    <xf numFmtId="0" fontId="37" fillId="8" borderId="1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34" fillId="0" borderId="28" xfId="0" applyFont="1" applyFill="1" applyBorder="1" applyAlignment="1">
      <alignment horizontal="left" vertical="center" wrapText="1"/>
    </xf>
    <xf numFmtId="0" fontId="34" fillId="0" borderId="29" xfId="0" applyFont="1" applyFill="1" applyBorder="1" applyAlignment="1">
      <alignment horizontal="left" vertical="center" wrapText="1"/>
    </xf>
    <xf numFmtId="0" fontId="34" fillId="0" borderId="30" xfId="0" applyFont="1" applyFill="1" applyBorder="1" applyAlignment="1">
      <alignment horizontal="left" vertical="center" wrapText="1"/>
    </xf>
  </cellXfs>
  <cellStyles count="95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2"/>
  <sheetViews>
    <sheetView showGridLines="0" zoomScale="90" zoomScaleNormal="90" zoomScalePageLayoutView="125" workbookViewId="0">
      <selection activeCell="I17" sqref="I17"/>
    </sheetView>
  </sheetViews>
  <sheetFormatPr defaultColWidth="10" defaultRowHeight="14" x14ac:dyDescent="0.3"/>
  <cols>
    <col min="1" max="2" width="8.08203125" customWidth="1"/>
    <col min="3" max="3" width="26.25" customWidth="1"/>
    <col min="4" max="4" width="23.5" bestFit="1" customWidth="1"/>
    <col min="5" max="8" width="7.83203125" customWidth="1"/>
    <col min="10" max="10" width="16.33203125" bestFit="1" customWidth="1"/>
    <col min="11" max="11" width="33.58203125" customWidth="1"/>
  </cols>
  <sheetData>
    <row r="1" spans="1:27" ht="39" customHeight="1" x14ac:dyDescent="0.3">
      <c r="A1" s="187" t="s">
        <v>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188" t="s">
        <v>0</v>
      </c>
      <c r="B2" s="189"/>
      <c r="C2" s="188"/>
      <c r="D2" s="196" t="s">
        <v>82</v>
      </c>
      <c r="E2" s="197"/>
      <c r="F2" s="197"/>
      <c r="G2" s="198"/>
      <c r="H2" s="198"/>
      <c r="I2" s="197"/>
      <c r="J2" s="197"/>
      <c r="K2" s="19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">
      <c r="A3" s="188" t="s">
        <v>1</v>
      </c>
      <c r="B3" s="189"/>
      <c r="C3" s="188"/>
      <c r="D3" s="196" t="s">
        <v>96</v>
      </c>
      <c r="E3" s="197"/>
      <c r="F3" s="197"/>
      <c r="G3" s="198"/>
      <c r="H3" s="198"/>
      <c r="I3" s="197"/>
      <c r="J3" s="197"/>
      <c r="K3" s="19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3">
      <c r="A4" s="188" t="s">
        <v>2</v>
      </c>
      <c r="B4" s="189"/>
      <c r="C4" s="188"/>
      <c r="D4" s="196" t="s">
        <v>81</v>
      </c>
      <c r="E4" s="197"/>
      <c r="F4" s="197"/>
      <c r="G4" s="198"/>
      <c r="H4" s="198"/>
      <c r="I4" s="197"/>
      <c r="J4" s="197"/>
      <c r="K4" s="19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3">
      <c r="A5" s="188" t="s">
        <v>3</v>
      </c>
      <c r="B5" s="189"/>
      <c r="C5" s="188"/>
      <c r="D5" s="199" t="s">
        <v>80</v>
      </c>
      <c r="E5" s="200"/>
      <c r="F5" s="200"/>
      <c r="G5" s="201"/>
      <c r="H5" s="201"/>
      <c r="I5" s="200"/>
      <c r="J5" s="200"/>
      <c r="K5" s="20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94" t="s">
        <v>9</v>
      </c>
      <c r="B6" s="195"/>
      <c r="C6" s="188"/>
      <c r="D6" s="196" t="s">
        <v>79</v>
      </c>
      <c r="E6" s="197"/>
      <c r="F6" s="197"/>
      <c r="G6" s="198"/>
      <c r="H6" s="198"/>
      <c r="I6" s="197"/>
      <c r="J6" s="197"/>
      <c r="K6" s="19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3">
      <c r="A7" s="188" t="s">
        <v>4</v>
      </c>
      <c r="B7" s="189"/>
      <c r="C7" s="188"/>
      <c r="D7" s="196" t="s">
        <v>97</v>
      </c>
      <c r="E7" s="197"/>
      <c r="F7" s="197"/>
      <c r="G7" s="198"/>
      <c r="H7" s="198"/>
      <c r="I7" s="197"/>
      <c r="J7" s="197"/>
      <c r="K7" s="19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65" customHeight="1" x14ac:dyDescent="0.3">
      <c r="A8" s="190" t="s">
        <v>10</v>
      </c>
      <c r="B8" s="191"/>
      <c r="C8" s="192"/>
      <c r="D8" s="192"/>
      <c r="E8" s="192"/>
      <c r="F8" s="192"/>
      <c r="G8" s="193"/>
      <c r="H8" s="193"/>
      <c r="I8" s="192"/>
      <c r="J8" s="192"/>
      <c r="K8" s="19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3" customFormat="1" ht="15.5" x14ac:dyDescent="0.35">
      <c r="A9" s="10" t="s">
        <v>12</v>
      </c>
      <c r="B9" s="11" t="s">
        <v>13</v>
      </c>
      <c r="C9" s="10" t="s">
        <v>0</v>
      </c>
      <c r="D9" s="10" t="s">
        <v>5</v>
      </c>
      <c r="E9" s="10" t="s">
        <v>14</v>
      </c>
      <c r="F9" s="10" t="s">
        <v>15</v>
      </c>
      <c r="G9" s="10" t="s">
        <v>16</v>
      </c>
      <c r="H9" s="10" t="s">
        <v>17</v>
      </c>
      <c r="I9" s="10" t="s">
        <v>6</v>
      </c>
      <c r="J9" s="10" t="s">
        <v>7</v>
      </c>
      <c r="K9" s="10" t="s">
        <v>11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25" customHeight="1" x14ac:dyDescent="0.3">
      <c r="A10" s="168" t="s">
        <v>18</v>
      </c>
      <c r="B10" s="5">
        <v>1</v>
      </c>
      <c r="C10" s="3" t="s">
        <v>22</v>
      </c>
      <c r="D10" s="3" t="s">
        <v>21</v>
      </c>
      <c r="E10" s="34">
        <v>5</v>
      </c>
      <c r="F10" s="3" t="s">
        <v>19</v>
      </c>
      <c r="G10" s="5">
        <v>1</v>
      </c>
      <c r="H10" s="5" t="s">
        <v>20</v>
      </c>
      <c r="I10" s="34">
        <v>8000</v>
      </c>
      <c r="J10" s="3">
        <f>I10*G10*E10</f>
        <v>40000</v>
      </c>
      <c r="K10" s="3" t="s">
        <v>100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5" customHeight="1" x14ac:dyDescent="0.3">
      <c r="A11" s="169"/>
      <c r="B11" s="5">
        <v>2</v>
      </c>
      <c r="C11" s="3" t="s">
        <v>23</v>
      </c>
      <c r="D11" s="3" t="s">
        <v>21</v>
      </c>
      <c r="E11" s="34">
        <v>12</v>
      </c>
      <c r="F11" s="3" t="s">
        <v>19</v>
      </c>
      <c r="G11" s="5">
        <v>1</v>
      </c>
      <c r="H11" s="5" t="s">
        <v>20</v>
      </c>
      <c r="I11" s="63">
        <v>9503</v>
      </c>
      <c r="J11" s="3">
        <f>I11*G11*E11</f>
        <v>114036</v>
      </c>
      <c r="K11" s="3" t="s">
        <v>117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5" customHeight="1" x14ac:dyDescent="0.3">
      <c r="A12" s="169"/>
      <c r="B12" s="5">
        <v>3</v>
      </c>
      <c r="C12" s="3" t="s">
        <v>23</v>
      </c>
      <c r="D12" s="3" t="s">
        <v>21</v>
      </c>
      <c r="E12" s="62">
        <v>1</v>
      </c>
      <c r="F12" s="3" t="s">
        <v>19</v>
      </c>
      <c r="G12" s="5">
        <v>1</v>
      </c>
      <c r="H12" s="5" t="s">
        <v>20</v>
      </c>
      <c r="I12" s="62">
        <v>9000</v>
      </c>
      <c r="J12" s="3">
        <f>E12*G12*I12</f>
        <v>9000</v>
      </c>
      <c r="K12" s="3" t="s">
        <v>101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5" customHeight="1" x14ac:dyDescent="0.3">
      <c r="A13" s="169"/>
      <c r="B13" s="5">
        <v>4</v>
      </c>
      <c r="C13" s="3" t="s">
        <v>23</v>
      </c>
      <c r="D13" s="3" t="s">
        <v>21</v>
      </c>
      <c r="E13" s="62">
        <v>1</v>
      </c>
      <c r="F13" s="3" t="s">
        <v>19</v>
      </c>
      <c r="G13" s="5">
        <v>1</v>
      </c>
      <c r="H13" s="5" t="s">
        <v>20</v>
      </c>
      <c r="I13" s="62">
        <v>9000</v>
      </c>
      <c r="J13" s="3">
        <f>I13*G13*E13</f>
        <v>9000</v>
      </c>
      <c r="K13" s="46" t="s">
        <v>118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5" customHeight="1" x14ac:dyDescent="0.3">
      <c r="A14" s="184"/>
      <c r="B14" s="5">
        <v>5</v>
      </c>
      <c r="C14" s="3" t="s">
        <v>24</v>
      </c>
      <c r="D14" s="3" t="s">
        <v>21</v>
      </c>
      <c r="E14" s="34">
        <v>14</v>
      </c>
      <c r="F14" s="3" t="s">
        <v>19</v>
      </c>
      <c r="G14" s="5">
        <v>1</v>
      </c>
      <c r="H14" s="5" t="s">
        <v>20</v>
      </c>
      <c r="I14" s="34">
        <v>9000</v>
      </c>
      <c r="J14" s="3">
        <f>I14*G14*E14</f>
        <v>126000</v>
      </c>
      <c r="K14" s="16" t="s">
        <v>102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" customHeight="1" x14ac:dyDescent="0.3">
      <c r="A15" s="170" t="s">
        <v>25</v>
      </c>
      <c r="B15" s="171"/>
      <c r="C15" s="171"/>
      <c r="D15" s="171"/>
      <c r="E15" s="163"/>
      <c r="F15" s="163"/>
      <c r="G15" s="163"/>
      <c r="H15" s="163"/>
      <c r="I15" s="164"/>
      <c r="J15" s="15">
        <f>SUM(J10:J14)</f>
        <v>298036</v>
      </c>
      <c r="K15" s="3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5" customHeight="1" x14ac:dyDescent="0.3">
      <c r="A16" s="180" t="s">
        <v>26</v>
      </c>
      <c r="B16" s="27">
        <v>1</v>
      </c>
      <c r="C16" s="21" t="s">
        <v>103</v>
      </c>
      <c r="D16" s="21" t="s">
        <v>84</v>
      </c>
      <c r="E16" s="35">
        <v>35</v>
      </c>
      <c r="F16" s="3" t="s">
        <v>33</v>
      </c>
      <c r="G16" s="5">
        <v>4</v>
      </c>
      <c r="H16" s="5" t="s">
        <v>28</v>
      </c>
      <c r="I16" s="3">
        <v>3550</v>
      </c>
      <c r="J16" s="24">
        <f>E16*G16*I16</f>
        <v>497000</v>
      </c>
      <c r="K16" s="33" t="s">
        <v>83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5" customHeight="1" x14ac:dyDescent="0.3">
      <c r="A17" s="185"/>
      <c r="B17" s="27">
        <v>2</v>
      </c>
      <c r="C17" s="38" t="s">
        <v>103</v>
      </c>
      <c r="D17" s="38" t="s">
        <v>111</v>
      </c>
      <c r="E17" s="35">
        <v>14</v>
      </c>
      <c r="F17" s="3" t="s">
        <v>33</v>
      </c>
      <c r="G17" s="5">
        <v>1</v>
      </c>
      <c r="H17" s="5" t="s">
        <v>28</v>
      </c>
      <c r="I17" s="3">
        <v>3550</v>
      </c>
      <c r="J17" s="24">
        <f>E17*G17*I17</f>
        <v>49700</v>
      </c>
      <c r="K17" s="38" t="s">
        <v>112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" customHeight="1" x14ac:dyDescent="0.3">
      <c r="A18" s="185"/>
      <c r="B18" s="27">
        <v>2</v>
      </c>
      <c r="C18" s="38" t="s">
        <v>103</v>
      </c>
      <c r="D18" s="38" t="s">
        <v>111</v>
      </c>
      <c r="E18" s="35">
        <v>1</v>
      </c>
      <c r="F18" s="3" t="s">
        <v>33</v>
      </c>
      <c r="G18" s="5">
        <v>1</v>
      </c>
      <c r="H18" s="5" t="s">
        <v>28</v>
      </c>
      <c r="I18" s="3">
        <v>3550</v>
      </c>
      <c r="J18" s="24">
        <f>E18*G18*I18</f>
        <v>3550</v>
      </c>
      <c r="K18" s="38" t="s">
        <v>116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5" customHeight="1" x14ac:dyDescent="0.3">
      <c r="A19" s="181"/>
      <c r="B19" s="27">
        <v>3</v>
      </c>
      <c r="C19" s="39" t="s">
        <v>104</v>
      </c>
      <c r="D19" s="40" t="s">
        <v>84</v>
      </c>
      <c r="E19" s="41">
        <v>36</v>
      </c>
      <c r="F19" s="42" t="s">
        <v>33</v>
      </c>
      <c r="G19" s="43">
        <v>2</v>
      </c>
      <c r="H19" s="43" t="s">
        <v>28</v>
      </c>
      <c r="I19" s="41">
        <v>2500</v>
      </c>
      <c r="J19" s="44">
        <f>I19*G19*E19</f>
        <v>180000</v>
      </c>
      <c r="K19" s="49" t="s">
        <v>119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5" customHeight="1" x14ac:dyDescent="0.3">
      <c r="A20" s="176" t="s">
        <v>29</v>
      </c>
      <c r="B20" s="177"/>
      <c r="C20" s="177"/>
      <c r="D20" s="177"/>
      <c r="E20" s="163"/>
      <c r="F20" s="163"/>
      <c r="G20" s="163"/>
      <c r="H20" s="163"/>
      <c r="I20" s="164"/>
      <c r="J20" s="15">
        <f>SUM(J16:J19)</f>
        <v>730250</v>
      </c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5" customHeight="1" x14ac:dyDescent="0.3">
      <c r="A21" s="182" t="s">
        <v>30</v>
      </c>
      <c r="B21" s="5">
        <v>1</v>
      </c>
      <c r="C21" s="3" t="s">
        <v>106</v>
      </c>
      <c r="D21" s="3" t="s">
        <v>107</v>
      </c>
      <c r="E21" s="35">
        <v>14</v>
      </c>
      <c r="F21" s="3" t="s">
        <v>19</v>
      </c>
      <c r="G21" s="5">
        <v>1</v>
      </c>
      <c r="H21" s="5" t="s">
        <v>66</v>
      </c>
      <c r="I21" s="3">
        <v>213</v>
      </c>
      <c r="J21" s="24">
        <f>I21*G21*E21</f>
        <v>2982</v>
      </c>
      <c r="K21" s="45" t="s">
        <v>120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5" customHeight="1" x14ac:dyDescent="0.3">
      <c r="A22" s="183"/>
      <c r="B22" s="5">
        <v>2</v>
      </c>
      <c r="C22" s="3" t="s">
        <v>32</v>
      </c>
      <c r="D22" s="3" t="s">
        <v>105</v>
      </c>
      <c r="E22" s="35">
        <v>36</v>
      </c>
      <c r="F22" s="3" t="s">
        <v>19</v>
      </c>
      <c r="G22" s="5">
        <v>1</v>
      </c>
      <c r="H22" s="5" t="s">
        <v>66</v>
      </c>
      <c r="I22" s="3">
        <v>1420</v>
      </c>
      <c r="J22" s="24">
        <f t="shared" ref="J22:J35" si="0">I22*G22*E22</f>
        <v>51120</v>
      </c>
      <c r="K22" s="21" t="s">
        <v>121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5" customHeight="1" x14ac:dyDescent="0.3">
      <c r="A23" s="183"/>
      <c r="B23" s="5">
        <v>3</v>
      </c>
      <c r="C23" s="3" t="s">
        <v>55</v>
      </c>
      <c r="D23" s="5"/>
      <c r="E23" s="35">
        <v>36</v>
      </c>
      <c r="F23" s="3" t="s">
        <v>19</v>
      </c>
      <c r="G23" s="5">
        <v>1</v>
      </c>
      <c r="H23" s="5" t="s">
        <v>66</v>
      </c>
      <c r="I23" s="5">
        <v>213</v>
      </c>
      <c r="J23" s="24">
        <f t="shared" si="0"/>
        <v>7668</v>
      </c>
      <c r="K23" s="45" t="s">
        <v>120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5" customHeight="1" x14ac:dyDescent="0.3">
      <c r="A24" s="183"/>
      <c r="B24" s="5">
        <v>4</v>
      </c>
      <c r="C24" s="3" t="s">
        <v>56</v>
      </c>
      <c r="D24" s="5"/>
      <c r="E24" s="35">
        <v>36</v>
      </c>
      <c r="F24" s="3" t="s">
        <v>19</v>
      </c>
      <c r="G24" s="5">
        <v>1</v>
      </c>
      <c r="H24" s="5" t="s">
        <v>66</v>
      </c>
      <c r="I24" s="5">
        <v>355</v>
      </c>
      <c r="J24" s="24">
        <f t="shared" si="0"/>
        <v>12780</v>
      </c>
      <c r="K24" s="21" t="s">
        <v>122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5" customHeight="1" x14ac:dyDescent="0.3">
      <c r="A25" s="183"/>
      <c r="B25" s="5">
        <v>5</v>
      </c>
      <c r="C25" s="18" t="s">
        <v>57</v>
      </c>
      <c r="D25" s="5"/>
      <c r="E25" s="35">
        <v>36</v>
      </c>
      <c r="F25" s="3" t="s">
        <v>19</v>
      </c>
      <c r="G25" s="5">
        <v>1</v>
      </c>
      <c r="H25" s="5" t="s">
        <v>66</v>
      </c>
      <c r="I25" s="5">
        <v>213</v>
      </c>
      <c r="J25" s="24">
        <f t="shared" si="0"/>
        <v>7668</v>
      </c>
      <c r="K25" s="45" t="s">
        <v>120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5" customHeight="1" x14ac:dyDescent="0.3">
      <c r="A26" s="183"/>
      <c r="B26" s="5">
        <v>6</v>
      </c>
      <c r="C26" s="19" t="s">
        <v>58</v>
      </c>
      <c r="D26" s="5"/>
      <c r="E26" s="35">
        <v>36</v>
      </c>
      <c r="F26" s="3" t="s">
        <v>19</v>
      </c>
      <c r="G26" s="5">
        <v>1</v>
      </c>
      <c r="H26" s="5" t="s">
        <v>66</v>
      </c>
      <c r="I26" s="5">
        <v>355</v>
      </c>
      <c r="J26" s="24">
        <f t="shared" si="0"/>
        <v>12780</v>
      </c>
      <c r="K26" s="49" t="s">
        <v>122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5" customHeight="1" x14ac:dyDescent="0.3">
      <c r="A27" s="183"/>
      <c r="B27" s="5">
        <v>7</v>
      </c>
      <c r="C27" s="18" t="s">
        <v>59</v>
      </c>
      <c r="D27" s="5"/>
      <c r="E27" s="35">
        <v>36</v>
      </c>
      <c r="F27" s="3" t="s">
        <v>19</v>
      </c>
      <c r="G27" s="5">
        <v>1</v>
      </c>
      <c r="H27" s="5" t="s">
        <v>66</v>
      </c>
      <c r="I27" s="5">
        <v>213</v>
      </c>
      <c r="J27" s="24">
        <f t="shared" si="0"/>
        <v>7668</v>
      </c>
      <c r="K27" s="45" t="s">
        <v>120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5" customHeight="1" x14ac:dyDescent="0.3">
      <c r="A28" s="183"/>
      <c r="B28" s="5">
        <v>8</v>
      </c>
      <c r="C28" s="19" t="s">
        <v>60</v>
      </c>
      <c r="D28" s="5"/>
      <c r="E28" s="35">
        <v>36</v>
      </c>
      <c r="F28" s="3" t="s">
        <v>19</v>
      </c>
      <c r="G28" s="5">
        <v>1</v>
      </c>
      <c r="H28" s="5" t="s">
        <v>66</v>
      </c>
      <c r="I28" s="5">
        <v>355</v>
      </c>
      <c r="J28" s="24">
        <f t="shared" si="0"/>
        <v>12780</v>
      </c>
      <c r="K28" s="49" t="s">
        <v>122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" customHeight="1" x14ac:dyDescent="0.3">
      <c r="A29" s="183"/>
      <c r="B29" s="5">
        <v>9</v>
      </c>
      <c r="C29" s="18" t="s">
        <v>61</v>
      </c>
      <c r="D29" s="5"/>
      <c r="E29" s="35">
        <v>36</v>
      </c>
      <c r="F29" s="3" t="s">
        <v>19</v>
      </c>
      <c r="G29" s="5">
        <v>1</v>
      </c>
      <c r="H29" s="5" t="s">
        <v>66</v>
      </c>
      <c r="I29" s="5">
        <v>213</v>
      </c>
      <c r="J29" s="24">
        <f t="shared" si="0"/>
        <v>7668</v>
      </c>
      <c r="K29" s="45" t="s">
        <v>120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" customHeight="1" x14ac:dyDescent="0.3">
      <c r="A30" s="183"/>
      <c r="B30" s="5">
        <v>10</v>
      </c>
      <c r="C30" s="19" t="s">
        <v>62</v>
      </c>
      <c r="D30" s="5"/>
      <c r="E30" s="35">
        <v>36</v>
      </c>
      <c r="F30" s="3" t="s">
        <v>19</v>
      </c>
      <c r="G30" s="5">
        <v>1</v>
      </c>
      <c r="H30" s="5" t="s">
        <v>66</v>
      </c>
      <c r="I30" s="5">
        <v>355</v>
      </c>
      <c r="J30" s="24">
        <f t="shared" si="0"/>
        <v>12780</v>
      </c>
      <c r="K30" s="49" t="s">
        <v>122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5" customHeight="1" x14ac:dyDescent="0.3">
      <c r="A31" s="183"/>
      <c r="B31" s="5">
        <v>11</v>
      </c>
      <c r="C31" s="18" t="s">
        <v>63</v>
      </c>
      <c r="D31" s="5"/>
      <c r="E31" s="35">
        <v>36</v>
      </c>
      <c r="F31" s="3" t="s">
        <v>19</v>
      </c>
      <c r="G31" s="5">
        <v>1</v>
      </c>
      <c r="H31" s="5" t="s">
        <v>66</v>
      </c>
      <c r="I31" s="5">
        <v>213</v>
      </c>
      <c r="J31" s="24">
        <f t="shared" si="0"/>
        <v>7668</v>
      </c>
      <c r="K31" s="21" t="s">
        <v>120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" customHeight="1" x14ac:dyDescent="0.3">
      <c r="A32" s="183"/>
      <c r="B32" s="5">
        <v>12</v>
      </c>
      <c r="C32" s="19" t="s">
        <v>64</v>
      </c>
      <c r="D32" s="5" t="s">
        <v>123</v>
      </c>
      <c r="E32" s="35">
        <v>36</v>
      </c>
      <c r="F32" s="3" t="s">
        <v>19</v>
      </c>
      <c r="G32" s="5">
        <v>1</v>
      </c>
      <c r="H32" s="5" t="s">
        <v>66</v>
      </c>
      <c r="I32" s="5">
        <v>1065</v>
      </c>
      <c r="J32" s="24">
        <f t="shared" si="0"/>
        <v>38340</v>
      </c>
      <c r="K32" s="21" t="s">
        <v>124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" customHeight="1" x14ac:dyDescent="0.3">
      <c r="A33" s="183"/>
      <c r="B33" s="46">
        <v>13</v>
      </c>
      <c r="C33" s="64" t="s">
        <v>65</v>
      </c>
      <c r="D33" s="46"/>
      <c r="E33" s="65">
        <v>36</v>
      </c>
      <c r="F33" s="46" t="s">
        <v>19</v>
      </c>
      <c r="G33" s="46">
        <v>1</v>
      </c>
      <c r="H33" s="46" t="s">
        <v>66</v>
      </c>
      <c r="I33" s="46">
        <v>213</v>
      </c>
      <c r="J33" s="47">
        <f t="shared" si="0"/>
        <v>7668</v>
      </c>
      <c r="K33" s="49" t="s">
        <v>120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5" customHeight="1" x14ac:dyDescent="0.3">
      <c r="A34" s="183"/>
      <c r="B34" s="49">
        <v>14</v>
      </c>
      <c r="C34" s="23" t="s">
        <v>87</v>
      </c>
      <c r="D34" s="49"/>
      <c r="E34" s="66">
        <v>36</v>
      </c>
      <c r="F34" s="49" t="s">
        <v>85</v>
      </c>
      <c r="G34" s="49">
        <v>1</v>
      </c>
      <c r="H34" s="49" t="s">
        <v>86</v>
      </c>
      <c r="I34" s="49">
        <v>100</v>
      </c>
      <c r="J34" s="49">
        <f t="shared" si="0"/>
        <v>3600</v>
      </c>
      <c r="K34" s="49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5" customHeight="1" x14ac:dyDescent="0.3">
      <c r="A35" s="186"/>
      <c r="B35" s="49">
        <v>15</v>
      </c>
      <c r="C35" s="23" t="s">
        <v>125</v>
      </c>
      <c r="D35" s="49"/>
      <c r="E35" s="66">
        <v>1</v>
      </c>
      <c r="F35" s="49" t="s">
        <v>126</v>
      </c>
      <c r="G35" s="49">
        <v>1</v>
      </c>
      <c r="H35" s="49" t="s">
        <v>127</v>
      </c>
      <c r="I35" s="49">
        <v>710</v>
      </c>
      <c r="J35" s="49">
        <f t="shared" si="0"/>
        <v>710</v>
      </c>
      <c r="K35" s="49" t="s">
        <v>128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5" customHeight="1" x14ac:dyDescent="0.3">
      <c r="A36" s="170" t="s">
        <v>31</v>
      </c>
      <c r="B36" s="174"/>
      <c r="C36" s="174"/>
      <c r="D36" s="174"/>
      <c r="E36" s="174"/>
      <c r="F36" s="174"/>
      <c r="G36" s="174"/>
      <c r="H36" s="174"/>
      <c r="I36" s="175"/>
      <c r="J36" s="37">
        <f>SUM(J21:J35)</f>
        <v>193880</v>
      </c>
      <c r="K36" s="5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5" customHeight="1" x14ac:dyDescent="0.3">
      <c r="A37" s="179" t="s">
        <v>36</v>
      </c>
      <c r="B37" s="49">
        <v>1</v>
      </c>
      <c r="C37" s="45" t="s">
        <v>137</v>
      </c>
      <c r="D37" s="49" t="s">
        <v>131</v>
      </c>
      <c r="E37" s="49">
        <v>1</v>
      </c>
      <c r="F37" s="49" t="s">
        <v>34</v>
      </c>
      <c r="G37" s="49">
        <v>1</v>
      </c>
      <c r="H37" s="49" t="s">
        <v>35</v>
      </c>
      <c r="I37" s="49">
        <v>6180</v>
      </c>
      <c r="J37" s="49">
        <f t="shared" ref="J37:J44" si="1">I37*G37*E37</f>
        <v>6180</v>
      </c>
      <c r="K37" s="49" t="s">
        <v>130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5" customHeight="1" x14ac:dyDescent="0.3">
      <c r="A38" s="179"/>
      <c r="B38" s="49">
        <v>2</v>
      </c>
      <c r="C38" s="45" t="s">
        <v>137</v>
      </c>
      <c r="D38" s="49" t="s">
        <v>129</v>
      </c>
      <c r="E38" s="49">
        <v>1</v>
      </c>
      <c r="F38" s="49" t="s">
        <v>88</v>
      </c>
      <c r="G38" s="49">
        <v>1</v>
      </c>
      <c r="H38" s="49" t="s">
        <v>86</v>
      </c>
      <c r="I38" s="49">
        <v>5470</v>
      </c>
      <c r="J38" s="49">
        <f t="shared" si="1"/>
        <v>5470</v>
      </c>
      <c r="K38" s="49" t="s">
        <v>132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25" customHeight="1" x14ac:dyDescent="0.3">
      <c r="A39" s="179"/>
      <c r="B39" s="49">
        <v>3</v>
      </c>
      <c r="C39" s="49" t="s">
        <v>136</v>
      </c>
      <c r="D39" s="49"/>
      <c r="E39" s="49">
        <v>1</v>
      </c>
      <c r="F39" s="49" t="s">
        <v>34</v>
      </c>
      <c r="G39" s="49">
        <v>2</v>
      </c>
      <c r="H39" s="49" t="s">
        <v>35</v>
      </c>
      <c r="I39" s="49">
        <v>8310</v>
      </c>
      <c r="J39" s="49">
        <f t="shared" si="1"/>
        <v>16620</v>
      </c>
      <c r="K39" s="49" t="s">
        <v>140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5" customHeight="1" x14ac:dyDescent="0.3">
      <c r="A40" s="179"/>
      <c r="B40" s="49">
        <v>4</v>
      </c>
      <c r="C40" s="49" t="s">
        <v>135</v>
      </c>
      <c r="D40" s="49"/>
      <c r="E40" s="49">
        <v>1</v>
      </c>
      <c r="F40" s="49" t="s">
        <v>34</v>
      </c>
      <c r="G40" s="49">
        <v>2</v>
      </c>
      <c r="H40" s="49" t="s">
        <v>35</v>
      </c>
      <c r="I40" s="49">
        <v>9020</v>
      </c>
      <c r="J40" s="49">
        <f t="shared" si="1"/>
        <v>18040</v>
      </c>
      <c r="K40" s="49" t="s">
        <v>141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25" customHeight="1" x14ac:dyDescent="0.3">
      <c r="A41" s="179"/>
      <c r="B41" s="49">
        <v>5</v>
      </c>
      <c r="C41" s="67" t="s">
        <v>134</v>
      </c>
      <c r="D41" s="49"/>
      <c r="E41" s="49">
        <v>1</v>
      </c>
      <c r="F41" s="49" t="s">
        <v>34</v>
      </c>
      <c r="G41" s="49">
        <v>1</v>
      </c>
      <c r="H41" s="49" t="s">
        <v>35</v>
      </c>
      <c r="I41" s="49">
        <v>8310</v>
      </c>
      <c r="J41" s="49">
        <f t="shared" si="1"/>
        <v>8310</v>
      </c>
      <c r="K41" s="49" t="s">
        <v>139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25" customHeight="1" x14ac:dyDescent="0.3">
      <c r="A42" s="179"/>
      <c r="B42" s="49">
        <v>6</v>
      </c>
      <c r="C42" s="23" t="s">
        <v>133</v>
      </c>
      <c r="D42" s="49"/>
      <c r="E42" s="49">
        <v>1</v>
      </c>
      <c r="F42" s="49" t="s">
        <v>34</v>
      </c>
      <c r="G42" s="49">
        <v>1</v>
      </c>
      <c r="H42" s="49" t="s">
        <v>35</v>
      </c>
      <c r="I42" s="49">
        <v>9020</v>
      </c>
      <c r="J42" s="49">
        <f t="shared" si="1"/>
        <v>9020</v>
      </c>
      <c r="K42" s="49" t="s">
        <v>138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5" customHeight="1" x14ac:dyDescent="0.3">
      <c r="A43" s="179"/>
      <c r="B43" s="49">
        <v>7</v>
      </c>
      <c r="C43" s="23" t="s">
        <v>133</v>
      </c>
      <c r="D43" s="49"/>
      <c r="E43" s="49">
        <v>1</v>
      </c>
      <c r="F43" s="49" t="s">
        <v>34</v>
      </c>
      <c r="G43" s="49">
        <v>1</v>
      </c>
      <c r="H43" s="49" t="s">
        <v>35</v>
      </c>
      <c r="I43" s="49">
        <v>7200</v>
      </c>
      <c r="J43" s="49">
        <f t="shared" si="1"/>
        <v>7200</v>
      </c>
      <c r="K43" s="49" t="s">
        <v>142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25" customHeight="1" x14ac:dyDescent="0.3">
      <c r="A44" s="179"/>
      <c r="B44" s="49">
        <v>8</v>
      </c>
      <c r="C44" s="23" t="s">
        <v>99</v>
      </c>
      <c r="D44" s="49"/>
      <c r="E44" s="49">
        <v>1</v>
      </c>
      <c r="F44" s="49" t="s">
        <v>40</v>
      </c>
      <c r="G44" s="49">
        <v>1</v>
      </c>
      <c r="H44" s="49" t="s">
        <v>40</v>
      </c>
      <c r="I44" s="49">
        <v>10000</v>
      </c>
      <c r="J44" s="49">
        <f t="shared" si="1"/>
        <v>10000</v>
      </c>
      <c r="K44" s="4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25" customHeight="1" x14ac:dyDescent="0.3">
      <c r="A45" s="179"/>
      <c r="B45" s="49">
        <v>9</v>
      </c>
      <c r="C45" s="68" t="s">
        <v>143</v>
      </c>
      <c r="D45" s="49"/>
      <c r="E45" s="49">
        <v>1</v>
      </c>
      <c r="F45" s="49" t="s">
        <v>34</v>
      </c>
      <c r="G45" s="49">
        <v>1</v>
      </c>
      <c r="H45" s="49" t="s">
        <v>144</v>
      </c>
      <c r="I45" s="49">
        <v>4405</v>
      </c>
      <c r="J45" s="49">
        <f>E45*G45*I45</f>
        <v>4405</v>
      </c>
      <c r="K45" s="4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25" customHeight="1" x14ac:dyDescent="0.3">
      <c r="A46" s="176" t="s">
        <v>37</v>
      </c>
      <c r="B46" s="177"/>
      <c r="C46" s="177"/>
      <c r="D46" s="177"/>
      <c r="E46" s="177"/>
      <c r="F46" s="177"/>
      <c r="G46" s="177"/>
      <c r="H46" s="177"/>
      <c r="I46" s="178"/>
      <c r="J46" s="36">
        <f>SUM(J37:J45)</f>
        <v>85245</v>
      </c>
      <c r="K46" s="5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5" customHeight="1" x14ac:dyDescent="0.3">
      <c r="A47" s="182" t="s">
        <v>38</v>
      </c>
      <c r="B47" s="5">
        <v>1</v>
      </c>
      <c r="C47" s="5" t="s">
        <v>110</v>
      </c>
      <c r="D47" s="5" t="s">
        <v>89</v>
      </c>
      <c r="E47" s="62">
        <v>14</v>
      </c>
      <c r="F47" s="5" t="s">
        <v>85</v>
      </c>
      <c r="G47" s="5">
        <v>1</v>
      </c>
      <c r="H47" s="5" t="s">
        <v>90</v>
      </c>
      <c r="I47" s="5">
        <v>126.5</v>
      </c>
      <c r="J47" s="24">
        <f>E47*G47*I47</f>
        <v>1771</v>
      </c>
      <c r="K47" s="2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25" customHeight="1" x14ac:dyDescent="0.3">
      <c r="A48" s="183"/>
      <c r="B48" s="5">
        <v>3</v>
      </c>
      <c r="C48" s="5" t="s">
        <v>109</v>
      </c>
      <c r="D48" s="5"/>
      <c r="E48" s="62">
        <v>35</v>
      </c>
      <c r="F48" s="5" t="s">
        <v>85</v>
      </c>
      <c r="G48" s="5">
        <v>1</v>
      </c>
      <c r="H48" s="5" t="s">
        <v>90</v>
      </c>
      <c r="I48" s="5">
        <v>177.5</v>
      </c>
      <c r="J48" s="24">
        <f>E48*G48*I48</f>
        <v>6212.5</v>
      </c>
      <c r="K48" s="2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25" customHeight="1" x14ac:dyDescent="0.3">
      <c r="A49" s="183"/>
      <c r="B49" s="5">
        <v>4</v>
      </c>
      <c r="C49" s="5" t="s">
        <v>145</v>
      </c>
      <c r="D49" s="5"/>
      <c r="E49" s="62">
        <v>35</v>
      </c>
      <c r="F49" s="5" t="s">
        <v>85</v>
      </c>
      <c r="G49" s="5">
        <v>1</v>
      </c>
      <c r="H49" s="5" t="s">
        <v>90</v>
      </c>
      <c r="I49" s="26">
        <v>426</v>
      </c>
      <c r="J49" s="24">
        <f>E49*G49*I49</f>
        <v>14910</v>
      </c>
      <c r="K49" s="21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25" customHeight="1" x14ac:dyDescent="0.3">
      <c r="A50" s="183"/>
      <c r="B50" s="5">
        <v>7</v>
      </c>
      <c r="C50" s="5" t="s">
        <v>146</v>
      </c>
      <c r="D50" s="5"/>
      <c r="E50" s="62">
        <v>35</v>
      </c>
      <c r="F50" s="5" t="s">
        <v>85</v>
      </c>
      <c r="G50" s="5">
        <v>1</v>
      </c>
      <c r="H50" s="5" t="s">
        <v>90</v>
      </c>
      <c r="I50" s="72">
        <v>3037.7</v>
      </c>
      <c r="J50" s="24">
        <f>I50*G50*E50</f>
        <v>106319.5</v>
      </c>
      <c r="K50" s="21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5" customHeight="1" x14ac:dyDescent="0.3">
      <c r="A51" s="183"/>
      <c r="B51" s="5">
        <v>8</v>
      </c>
      <c r="C51" s="3" t="s">
        <v>147</v>
      </c>
      <c r="D51" s="3" t="s">
        <v>149</v>
      </c>
      <c r="E51" s="34">
        <v>37</v>
      </c>
      <c r="F51" s="3" t="s">
        <v>39</v>
      </c>
      <c r="G51" s="5">
        <v>1</v>
      </c>
      <c r="H51" s="5" t="s">
        <v>40</v>
      </c>
      <c r="I51" s="3">
        <v>2977.03</v>
      </c>
      <c r="J51" s="24">
        <f>I51*G51*E51</f>
        <v>110150.11</v>
      </c>
      <c r="K51" s="21" t="s">
        <v>148</v>
      </c>
      <c r="L51" s="1" t="s">
        <v>150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5" customHeight="1" x14ac:dyDescent="0.3">
      <c r="A52" s="183"/>
      <c r="B52" s="5">
        <v>9</v>
      </c>
      <c r="C52" s="5" t="s">
        <v>151</v>
      </c>
      <c r="D52" s="5"/>
      <c r="E52" s="34">
        <v>35</v>
      </c>
      <c r="F52" s="3" t="s">
        <v>39</v>
      </c>
      <c r="G52" s="5">
        <v>1</v>
      </c>
      <c r="H52" s="5" t="s">
        <v>40</v>
      </c>
      <c r="I52" s="5">
        <v>1278</v>
      </c>
      <c r="J52" s="24">
        <f>I52*G52*E52</f>
        <v>44730</v>
      </c>
      <c r="K52" s="21" t="s">
        <v>152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25" customHeight="1" x14ac:dyDescent="0.3">
      <c r="A53" s="183"/>
      <c r="B53" s="5">
        <v>11</v>
      </c>
      <c r="C53" s="5" t="s">
        <v>153</v>
      </c>
      <c r="D53" s="5"/>
      <c r="E53" s="34">
        <v>35</v>
      </c>
      <c r="F53" s="3" t="s">
        <v>39</v>
      </c>
      <c r="G53" s="5">
        <v>1</v>
      </c>
      <c r="H53" s="5" t="s">
        <v>40</v>
      </c>
      <c r="I53" s="5">
        <v>120.7</v>
      </c>
      <c r="J53" s="24">
        <f>I53*G53*E53</f>
        <v>4224.5</v>
      </c>
      <c r="K53" s="2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25" customHeight="1" x14ac:dyDescent="0.3">
      <c r="A54" s="183"/>
      <c r="B54" s="5">
        <v>12</v>
      </c>
      <c r="C54" s="31" t="s">
        <v>154</v>
      </c>
      <c r="D54" s="31"/>
      <c r="E54" s="34">
        <v>35</v>
      </c>
      <c r="F54" s="62" t="s">
        <v>39</v>
      </c>
      <c r="G54" s="69">
        <v>1</v>
      </c>
      <c r="H54" s="69" t="s">
        <v>40</v>
      </c>
      <c r="I54" s="70">
        <v>142</v>
      </c>
      <c r="J54" s="71">
        <v>0</v>
      </c>
      <c r="K54" s="32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25" customHeight="1" x14ac:dyDescent="0.3">
      <c r="A55" s="183"/>
      <c r="B55" s="5">
        <v>13</v>
      </c>
      <c r="C55" s="16" t="s">
        <v>155</v>
      </c>
      <c r="D55" s="16"/>
      <c r="E55" s="34">
        <v>35</v>
      </c>
      <c r="F55" s="16" t="s">
        <v>39</v>
      </c>
      <c r="G55" s="16">
        <v>1</v>
      </c>
      <c r="H55" s="16" t="s">
        <v>40</v>
      </c>
      <c r="I55" s="16">
        <v>319.5</v>
      </c>
      <c r="J55" s="25">
        <f>I55*G55*E55</f>
        <v>11182.5</v>
      </c>
      <c r="K55" s="2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25" customHeight="1" x14ac:dyDescent="0.3">
      <c r="A56" s="183"/>
      <c r="B56" s="5">
        <v>14</v>
      </c>
      <c r="C56" s="46" t="s">
        <v>156</v>
      </c>
      <c r="D56" s="21"/>
      <c r="E56" s="34">
        <v>35</v>
      </c>
      <c r="F56" s="21" t="s">
        <v>39</v>
      </c>
      <c r="G56" s="21">
        <v>1</v>
      </c>
      <c r="H56" s="21" t="s">
        <v>40</v>
      </c>
      <c r="I56" s="21">
        <v>333.7</v>
      </c>
      <c r="J56" s="47">
        <f>I56*G56*E56</f>
        <v>11679.5</v>
      </c>
      <c r="K56" s="2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5" customHeight="1" x14ac:dyDescent="0.3">
      <c r="A57" s="183"/>
      <c r="B57" s="5">
        <v>15</v>
      </c>
      <c r="C57" s="21" t="s">
        <v>157</v>
      </c>
      <c r="D57" s="21"/>
      <c r="E57" s="34">
        <v>35</v>
      </c>
      <c r="F57" s="21" t="s">
        <v>39</v>
      </c>
      <c r="G57" s="21">
        <v>1</v>
      </c>
      <c r="H57" s="21" t="s">
        <v>40</v>
      </c>
      <c r="I57" s="21">
        <v>177.5</v>
      </c>
      <c r="J57" s="47">
        <f>I57*G57*E57</f>
        <v>6212.5</v>
      </c>
      <c r="K57" s="2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25" customHeight="1" x14ac:dyDescent="0.3">
      <c r="A58" s="162" t="s">
        <v>41</v>
      </c>
      <c r="B58" s="177"/>
      <c r="C58" s="177"/>
      <c r="D58" s="177"/>
      <c r="E58" s="177"/>
      <c r="F58" s="177"/>
      <c r="G58" s="177"/>
      <c r="H58" s="177"/>
      <c r="I58" s="177"/>
      <c r="J58" s="30">
        <f>SUM(J47:J57)</f>
        <v>317392.11</v>
      </c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5" customHeight="1" x14ac:dyDescent="0.3">
      <c r="A59" s="168" t="s">
        <v>42</v>
      </c>
      <c r="B59" s="5">
        <v>1</v>
      </c>
      <c r="C59" s="3" t="s">
        <v>44</v>
      </c>
      <c r="D59" s="3" t="s">
        <v>108</v>
      </c>
      <c r="E59" s="3">
        <v>35</v>
      </c>
      <c r="F59" s="3" t="s">
        <v>43</v>
      </c>
      <c r="G59" s="5">
        <v>1</v>
      </c>
      <c r="H59" s="5" t="s">
        <v>40</v>
      </c>
      <c r="I59" s="3">
        <v>1065</v>
      </c>
      <c r="J59" s="48">
        <f>I59*G59*E59</f>
        <v>37275</v>
      </c>
      <c r="K59" s="2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5" customHeight="1" x14ac:dyDescent="0.3">
      <c r="A60" s="169"/>
      <c r="B60" s="5">
        <v>2</v>
      </c>
      <c r="C60" s="5" t="s">
        <v>45</v>
      </c>
      <c r="D60" s="5"/>
      <c r="E60" s="5">
        <v>100</v>
      </c>
      <c r="F60" s="5" t="s">
        <v>46</v>
      </c>
      <c r="G60" s="5">
        <v>8</v>
      </c>
      <c r="H60" s="5" t="s">
        <v>35</v>
      </c>
      <c r="I60" s="5">
        <v>12</v>
      </c>
      <c r="J60" s="24">
        <v>0</v>
      </c>
      <c r="K60" s="2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5" customHeight="1" x14ac:dyDescent="0.3">
      <c r="A61" s="169"/>
      <c r="B61" s="5">
        <v>3</v>
      </c>
      <c r="C61" s="16" t="s">
        <v>91</v>
      </c>
      <c r="D61" s="16"/>
      <c r="E61" s="16">
        <v>1</v>
      </c>
      <c r="F61" s="16" t="s">
        <v>90</v>
      </c>
      <c r="G61" s="16">
        <v>1</v>
      </c>
      <c r="H61" s="16" t="s">
        <v>90</v>
      </c>
      <c r="I61" s="16">
        <v>5000</v>
      </c>
      <c r="J61" s="25">
        <f>I61*G61*E61</f>
        <v>5000</v>
      </c>
      <c r="K61" s="21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5" customHeight="1" x14ac:dyDescent="0.3">
      <c r="A62" s="169"/>
      <c r="B62" s="24">
        <v>4</v>
      </c>
      <c r="C62" s="21" t="s">
        <v>92</v>
      </c>
      <c r="D62" s="21"/>
      <c r="E62" s="21">
        <v>35</v>
      </c>
      <c r="F62" s="21" t="s">
        <v>93</v>
      </c>
      <c r="G62" s="21">
        <v>1</v>
      </c>
      <c r="H62" s="21" t="s">
        <v>90</v>
      </c>
      <c r="I62" s="21">
        <v>85</v>
      </c>
      <c r="J62" s="47">
        <v>0</v>
      </c>
      <c r="K62" s="21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25" customHeight="1" x14ac:dyDescent="0.3">
      <c r="A63" s="170" t="s">
        <v>47</v>
      </c>
      <c r="B63" s="171"/>
      <c r="C63" s="171"/>
      <c r="D63" s="171"/>
      <c r="E63" s="171"/>
      <c r="F63" s="171"/>
      <c r="G63" s="171"/>
      <c r="H63" s="171"/>
      <c r="I63" s="172"/>
      <c r="J63" s="28">
        <f>SUM(J59:J62)</f>
        <v>42275</v>
      </c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5" customHeight="1" x14ac:dyDescent="0.3">
      <c r="A64" s="179" t="s">
        <v>48</v>
      </c>
      <c r="B64" s="49">
        <v>1</v>
      </c>
      <c r="C64" s="49" t="s">
        <v>27</v>
      </c>
      <c r="D64" s="49"/>
      <c r="E64" s="49">
        <v>2</v>
      </c>
      <c r="F64" s="49" t="s">
        <v>19</v>
      </c>
      <c r="G64" s="49">
        <v>8</v>
      </c>
      <c r="H64" s="49" t="s">
        <v>35</v>
      </c>
      <c r="I64" s="49">
        <v>0</v>
      </c>
      <c r="J64" s="49">
        <f t="shared" ref="J64:J74" si="2">I64*G64*E64</f>
        <v>0</v>
      </c>
      <c r="K64" s="49" t="s">
        <v>98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5" customHeight="1" x14ac:dyDescent="0.3">
      <c r="A65" s="179"/>
      <c r="B65" s="49">
        <v>2</v>
      </c>
      <c r="C65" s="49" t="s">
        <v>67</v>
      </c>
      <c r="D65" s="49" t="s">
        <v>69</v>
      </c>
      <c r="E65" s="49">
        <v>2</v>
      </c>
      <c r="F65" s="49" t="s">
        <v>19</v>
      </c>
      <c r="G65" s="49">
        <v>8</v>
      </c>
      <c r="H65" s="49" t="s">
        <v>35</v>
      </c>
      <c r="I65" s="49">
        <v>1000</v>
      </c>
      <c r="J65" s="49">
        <f>I65*G65*E65</f>
        <v>16000</v>
      </c>
      <c r="K65" s="49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25" customHeight="1" x14ac:dyDescent="0.3">
      <c r="A66" s="179"/>
      <c r="B66" s="49">
        <v>3</v>
      </c>
      <c r="C66" s="49" t="s">
        <v>68</v>
      </c>
      <c r="D66" s="49"/>
      <c r="E66" s="49">
        <v>2</v>
      </c>
      <c r="F66" s="49" t="s">
        <v>19</v>
      </c>
      <c r="G66" s="49">
        <v>1</v>
      </c>
      <c r="H66" s="49" t="s">
        <v>40</v>
      </c>
      <c r="I66" s="49">
        <v>8000</v>
      </c>
      <c r="J66" s="49">
        <f t="shared" si="2"/>
        <v>16000</v>
      </c>
      <c r="K66" s="49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25" customHeight="1" x14ac:dyDescent="0.3">
      <c r="A67" s="179"/>
      <c r="B67" s="49">
        <v>4</v>
      </c>
      <c r="C67" s="49" t="s">
        <v>49</v>
      </c>
      <c r="D67" s="49" t="s">
        <v>50</v>
      </c>
      <c r="E67" s="49">
        <v>1</v>
      </c>
      <c r="F67" s="49" t="s">
        <v>19</v>
      </c>
      <c r="G67" s="49">
        <v>7</v>
      </c>
      <c r="H67" s="49" t="s">
        <v>71</v>
      </c>
      <c r="I67" s="49">
        <v>2000</v>
      </c>
      <c r="J67" s="49">
        <f t="shared" si="2"/>
        <v>14000</v>
      </c>
      <c r="K67" s="49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5" customHeight="1" x14ac:dyDescent="0.3">
      <c r="A68" s="179"/>
      <c r="B68" s="49">
        <v>5</v>
      </c>
      <c r="C68" s="49" t="s">
        <v>70</v>
      </c>
      <c r="D68" s="49" t="s">
        <v>72</v>
      </c>
      <c r="E68" s="49">
        <v>2</v>
      </c>
      <c r="F68" s="49" t="s">
        <v>19</v>
      </c>
      <c r="G68" s="49">
        <v>6</v>
      </c>
      <c r="H68" s="49" t="s">
        <v>71</v>
      </c>
      <c r="I68" s="49">
        <v>213</v>
      </c>
      <c r="J68" s="49">
        <f t="shared" si="2"/>
        <v>2556</v>
      </c>
      <c r="K68" s="49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25" customHeight="1" x14ac:dyDescent="0.3">
      <c r="A69" s="179"/>
      <c r="B69" s="49">
        <v>6</v>
      </c>
      <c r="C69" s="49" t="s">
        <v>74</v>
      </c>
      <c r="D69" s="49" t="s">
        <v>73</v>
      </c>
      <c r="E69" s="49">
        <v>2</v>
      </c>
      <c r="F69" s="49" t="s">
        <v>19</v>
      </c>
      <c r="G69" s="49">
        <v>3</v>
      </c>
      <c r="H69" s="49" t="s">
        <v>71</v>
      </c>
      <c r="I69" s="49">
        <v>710</v>
      </c>
      <c r="J69" s="49">
        <f t="shared" si="2"/>
        <v>4260</v>
      </c>
      <c r="K69" s="49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25" customHeight="1" x14ac:dyDescent="0.3">
      <c r="A70" s="179"/>
      <c r="B70" s="49">
        <v>7</v>
      </c>
      <c r="C70" s="49" t="s">
        <v>160</v>
      </c>
      <c r="D70" s="49"/>
      <c r="E70" s="49">
        <v>1</v>
      </c>
      <c r="F70" s="49" t="s">
        <v>126</v>
      </c>
      <c r="G70" s="49">
        <v>7</v>
      </c>
      <c r="H70" s="49" t="s">
        <v>159</v>
      </c>
      <c r="I70" s="49">
        <v>71</v>
      </c>
      <c r="J70" s="49">
        <f t="shared" si="2"/>
        <v>497</v>
      </c>
      <c r="K70" s="49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25" customHeight="1" x14ac:dyDescent="0.3">
      <c r="A71" s="179"/>
      <c r="B71" s="49">
        <v>8</v>
      </c>
      <c r="C71" s="49" t="s">
        <v>113</v>
      </c>
      <c r="D71" s="49"/>
      <c r="E71" s="49">
        <v>1</v>
      </c>
      <c r="F71" s="49" t="s">
        <v>85</v>
      </c>
      <c r="G71" s="49">
        <v>1</v>
      </c>
      <c r="H71" s="49" t="s">
        <v>90</v>
      </c>
      <c r="I71" s="49">
        <v>3000</v>
      </c>
      <c r="J71" s="49">
        <f>I71*G71*E71</f>
        <v>3000</v>
      </c>
      <c r="K71" s="49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25" customHeight="1" x14ac:dyDescent="0.3">
      <c r="A72" s="179"/>
      <c r="B72" s="49">
        <v>9</v>
      </c>
      <c r="C72" s="49" t="s">
        <v>114</v>
      </c>
      <c r="D72" s="49"/>
      <c r="E72" s="49">
        <v>1</v>
      </c>
      <c r="F72" s="49" t="s">
        <v>40</v>
      </c>
      <c r="G72" s="49">
        <v>1</v>
      </c>
      <c r="H72" s="49" t="s">
        <v>40</v>
      </c>
      <c r="I72" s="49">
        <v>20000</v>
      </c>
      <c r="J72" s="49">
        <f t="shared" si="2"/>
        <v>20000</v>
      </c>
      <c r="K72" s="49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25" customHeight="1" x14ac:dyDescent="0.3">
      <c r="A73" s="179"/>
      <c r="B73" s="49">
        <v>10</v>
      </c>
      <c r="C73" s="49" t="s">
        <v>115</v>
      </c>
      <c r="D73" s="49"/>
      <c r="E73" s="49">
        <v>1</v>
      </c>
      <c r="F73" s="49" t="s">
        <v>40</v>
      </c>
      <c r="G73" s="49">
        <v>1</v>
      </c>
      <c r="H73" s="49" t="s">
        <v>40</v>
      </c>
      <c r="I73" s="49">
        <v>5000</v>
      </c>
      <c r="J73" s="49">
        <f t="shared" si="2"/>
        <v>5000</v>
      </c>
      <c r="K73" s="49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25" customHeight="1" x14ac:dyDescent="0.3">
      <c r="A74" s="179"/>
      <c r="B74" s="49">
        <v>11</v>
      </c>
      <c r="C74" s="49" t="s">
        <v>158</v>
      </c>
      <c r="D74" s="49"/>
      <c r="E74" s="49">
        <v>1</v>
      </c>
      <c r="F74" s="49" t="s">
        <v>19</v>
      </c>
      <c r="G74" s="49">
        <v>1</v>
      </c>
      <c r="H74" s="49" t="s">
        <v>40</v>
      </c>
      <c r="I74" s="49">
        <v>4550</v>
      </c>
      <c r="J74" s="49">
        <f t="shared" si="2"/>
        <v>4550</v>
      </c>
      <c r="K74" s="49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25" customHeight="1" x14ac:dyDescent="0.3">
      <c r="A75" s="173" t="s">
        <v>52</v>
      </c>
      <c r="B75" s="174"/>
      <c r="C75" s="174"/>
      <c r="D75" s="174"/>
      <c r="E75" s="174"/>
      <c r="F75" s="174"/>
      <c r="G75" s="174"/>
      <c r="H75" s="174"/>
      <c r="I75" s="175"/>
      <c r="J75" s="29">
        <f>SUM(J64:J74)</f>
        <v>85863</v>
      </c>
      <c r="K75" s="5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5" customHeight="1" x14ac:dyDescent="0.3">
      <c r="A76" s="180" t="s">
        <v>51</v>
      </c>
      <c r="B76" s="21">
        <v>1</v>
      </c>
      <c r="C76" s="21" t="s">
        <v>94</v>
      </c>
      <c r="D76" s="21"/>
      <c r="E76" s="21">
        <v>25</v>
      </c>
      <c r="F76" s="21" t="s">
        <v>85</v>
      </c>
      <c r="G76" s="21">
        <v>1</v>
      </c>
      <c r="H76" s="21" t="s">
        <v>86</v>
      </c>
      <c r="I76" s="21">
        <v>2000</v>
      </c>
      <c r="J76" s="21">
        <f>E76*G76*I76</f>
        <v>50000</v>
      </c>
      <c r="K76" s="17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25" customHeight="1" x14ac:dyDescent="0.3">
      <c r="A77" s="181"/>
      <c r="B77" s="21">
        <v>2</v>
      </c>
      <c r="C77" s="21" t="s">
        <v>95</v>
      </c>
      <c r="D77" s="21"/>
      <c r="E77" s="21">
        <v>35</v>
      </c>
      <c r="F77" s="21" t="s">
        <v>85</v>
      </c>
      <c r="G77" s="21">
        <v>1</v>
      </c>
      <c r="H77" s="21" t="s">
        <v>86</v>
      </c>
      <c r="I77" s="21">
        <v>80</v>
      </c>
      <c r="J77" s="21">
        <f>I77*G77*E77</f>
        <v>2800</v>
      </c>
      <c r="K77" s="17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25" customHeight="1" x14ac:dyDescent="0.3">
      <c r="A78" s="176" t="s">
        <v>53</v>
      </c>
      <c r="B78" s="177"/>
      <c r="C78" s="177"/>
      <c r="D78" s="177"/>
      <c r="E78" s="177"/>
      <c r="F78" s="177"/>
      <c r="G78" s="177"/>
      <c r="H78" s="177"/>
      <c r="I78" s="178"/>
      <c r="J78" s="22">
        <f>SUM(J76:J77)</f>
        <v>52800</v>
      </c>
      <c r="K78" s="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5" customHeight="1" x14ac:dyDescent="0.3">
      <c r="A79" s="162" t="s">
        <v>54</v>
      </c>
      <c r="B79" s="163"/>
      <c r="C79" s="163"/>
      <c r="D79" s="163"/>
      <c r="E79" s="163"/>
      <c r="F79" s="163"/>
      <c r="G79" s="163"/>
      <c r="H79" s="163"/>
      <c r="I79" s="164"/>
      <c r="J79" s="9">
        <f>J78+J75+J63+J58+J46+J36+J20+J15</f>
        <v>1805741.1099999999</v>
      </c>
      <c r="K79" s="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5" customHeight="1" x14ac:dyDescent="0.3">
      <c r="A80" s="162" t="s">
        <v>75</v>
      </c>
      <c r="B80" s="163"/>
      <c r="C80" s="163"/>
      <c r="D80" s="163"/>
      <c r="E80" s="163"/>
      <c r="F80" s="163"/>
      <c r="G80" s="163"/>
      <c r="H80" s="163"/>
      <c r="I80" s="164"/>
      <c r="J80" s="9">
        <f>J79*10%</f>
        <v>180574.111</v>
      </c>
      <c r="K80" s="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5" customHeight="1" x14ac:dyDescent="0.3">
      <c r="A81" s="6"/>
      <c r="B81" s="7"/>
      <c r="C81" s="7"/>
      <c r="D81" s="7" t="s">
        <v>76</v>
      </c>
      <c r="E81" s="7"/>
      <c r="F81" s="7"/>
      <c r="G81" s="7"/>
      <c r="H81" s="7"/>
      <c r="I81" s="8"/>
      <c r="J81" s="50">
        <f>J79+J80</f>
        <v>1986315.2209999999</v>
      </c>
      <c r="K81" s="20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25" customHeight="1" x14ac:dyDescent="0.3">
      <c r="A82" s="162" t="s">
        <v>77</v>
      </c>
      <c r="B82" s="163"/>
      <c r="C82" s="163"/>
      <c r="D82" s="163"/>
      <c r="E82" s="163"/>
      <c r="F82" s="163"/>
      <c r="G82" s="163"/>
      <c r="H82" s="163"/>
      <c r="I82" s="164"/>
      <c r="J82" s="51">
        <f>J81*6%</f>
        <v>119178.91325999999</v>
      </c>
      <c r="K82" s="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5" customHeight="1" x14ac:dyDescent="0.3">
      <c r="A83" s="165" t="s">
        <v>78</v>
      </c>
      <c r="B83" s="166"/>
      <c r="C83" s="166"/>
      <c r="D83" s="166"/>
      <c r="E83" s="166"/>
      <c r="F83" s="166"/>
      <c r="G83" s="166"/>
      <c r="H83" s="166"/>
      <c r="I83" s="167"/>
      <c r="J83" s="14">
        <f>J82+J81</f>
        <v>2105494.1342599997</v>
      </c>
      <c r="K83" s="1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1"/>
      <c r="B84" s="4"/>
      <c r="C84" s="1"/>
      <c r="D84" s="1"/>
      <c r="E84" s="1"/>
      <c r="F84" s="1"/>
      <c r="G84" s="4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1"/>
      <c r="B85" s="4"/>
      <c r="C85" s="1"/>
      <c r="D85" s="1"/>
      <c r="E85" s="1"/>
      <c r="F85" s="1"/>
      <c r="G85" s="4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1"/>
      <c r="B86" s="4"/>
      <c r="C86" s="1"/>
      <c r="D86" s="1"/>
      <c r="E86" s="1"/>
      <c r="F86" s="1"/>
      <c r="G86" s="4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1"/>
      <c r="B87" s="4"/>
      <c r="C87" s="1"/>
      <c r="D87" s="1"/>
      <c r="E87" s="1"/>
      <c r="F87" s="1"/>
      <c r="G87" s="4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1"/>
      <c r="B88" s="4"/>
      <c r="C88" s="1"/>
      <c r="D88" s="1"/>
      <c r="E88" s="1"/>
      <c r="F88" s="1"/>
      <c r="G88" s="4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1"/>
      <c r="B89" s="4"/>
      <c r="C89" s="1"/>
      <c r="D89" s="1"/>
      <c r="E89" s="1"/>
      <c r="F89" s="1"/>
      <c r="G89" s="4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1"/>
      <c r="B90" s="4"/>
      <c r="C90" s="1"/>
      <c r="D90" s="1"/>
      <c r="E90" s="1"/>
      <c r="F90" s="1"/>
      <c r="G90" s="4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1"/>
      <c r="B91" s="4"/>
      <c r="C91" s="1"/>
      <c r="D91" s="1"/>
      <c r="E91" s="1"/>
      <c r="F91" s="1"/>
      <c r="G91" s="4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1"/>
      <c r="B92" s="4"/>
      <c r="C92" s="1"/>
      <c r="D92" s="1"/>
      <c r="E92" s="1"/>
      <c r="F92" s="1"/>
      <c r="G92" s="4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1"/>
      <c r="B93" s="4"/>
      <c r="C93" s="1"/>
      <c r="D93" s="1"/>
      <c r="E93" s="1"/>
      <c r="F93" s="1"/>
      <c r="G93" s="4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1"/>
      <c r="B94" s="4"/>
      <c r="C94" s="1"/>
      <c r="D94" s="1"/>
      <c r="E94" s="1"/>
      <c r="F94" s="1"/>
      <c r="G94" s="4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1"/>
      <c r="B95" s="4"/>
      <c r="C95" s="1"/>
      <c r="D95" s="1"/>
      <c r="E95" s="1"/>
      <c r="F95" s="1"/>
      <c r="G95" s="4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1"/>
      <c r="B96" s="4"/>
      <c r="C96" s="1"/>
      <c r="D96" s="1"/>
      <c r="E96" s="1"/>
      <c r="F96" s="1"/>
      <c r="G96" s="4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1"/>
      <c r="B97" s="4"/>
      <c r="C97" s="1"/>
      <c r="D97" s="1"/>
      <c r="E97" s="1"/>
      <c r="F97" s="1"/>
      <c r="G97" s="4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1"/>
      <c r="B98" s="4"/>
      <c r="C98" s="1"/>
      <c r="D98" s="1"/>
      <c r="E98" s="1"/>
      <c r="F98" s="1"/>
      <c r="G98" s="4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1"/>
      <c r="B99" s="4"/>
      <c r="C99" s="1"/>
      <c r="D99" s="1"/>
      <c r="E99" s="1"/>
      <c r="F99" s="1"/>
      <c r="G99" s="4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1"/>
      <c r="B100" s="4"/>
      <c r="C100" s="1"/>
      <c r="D100" s="1"/>
      <c r="E100" s="1"/>
      <c r="F100" s="1"/>
      <c r="G100" s="4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">
      <c r="A101" s="1"/>
      <c r="B101" s="4"/>
      <c r="C101" s="1"/>
      <c r="D101" s="1"/>
      <c r="E101" s="1"/>
      <c r="F101" s="1"/>
      <c r="G101" s="4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">
      <c r="A102" s="1"/>
      <c r="B102" s="4"/>
      <c r="C102" s="1"/>
      <c r="D102" s="1"/>
      <c r="E102" s="1"/>
      <c r="F102" s="1"/>
      <c r="G102" s="4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A103" s="1"/>
      <c r="B103" s="4"/>
      <c r="C103" s="1"/>
      <c r="D103" s="1"/>
      <c r="E103" s="1"/>
      <c r="F103" s="1"/>
      <c r="G103" s="4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">
      <c r="A104" s="1"/>
      <c r="B104" s="4"/>
      <c r="C104" s="1"/>
      <c r="D104" s="1"/>
      <c r="E104" s="1"/>
      <c r="F104" s="1"/>
      <c r="G104" s="4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">
      <c r="A105" s="1"/>
      <c r="B105" s="4"/>
      <c r="C105" s="1"/>
      <c r="D105" s="1"/>
      <c r="E105" s="1"/>
      <c r="F105" s="1"/>
      <c r="G105" s="4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">
      <c r="A106" s="1"/>
      <c r="B106" s="4"/>
      <c r="C106" s="1"/>
      <c r="D106" s="1"/>
      <c r="E106" s="1"/>
      <c r="F106" s="1"/>
      <c r="G106" s="4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">
      <c r="A107" s="1"/>
      <c r="B107" s="4"/>
      <c r="C107" s="1"/>
      <c r="D107" s="1"/>
      <c r="E107" s="1"/>
      <c r="F107" s="1"/>
      <c r="G107" s="4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">
      <c r="A108" s="1"/>
      <c r="B108" s="4"/>
      <c r="C108" s="1"/>
      <c r="D108" s="1"/>
      <c r="E108" s="1"/>
      <c r="F108" s="1"/>
      <c r="G108" s="4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">
      <c r="A109" s="1"/>
      <c r="B109" s="4"/>
      <c r="C109" s="1"/>
      <c r="D109" s="1"/>
      <c r="E109" s="1"/>
      <c r="F109" s="1"/>
      <c r="G109" s="4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">
      <c r="A110" s="1"/>
      <c r="B110" s="4"/>
      <c r="C110" s="1"/>
      <c r="D110" s="1"/>
      <c r="E110" s="1"/>
      <c r="F110" s="1"/>
      <c r="G110" s="4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">
      <c r="A111" s="1"/>
      <c r="B111" s="4"/>
      <c r="C111" s="1"/>
      <c r="D111" s="1"/>
      <c r="E111" s="1"/>
      <c r="F111" s="1"/>
      <c r="G111" s="4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">
      <c r="A112" s="1"/>
      <c r="B112" s="4"/>
      <c r="C112" s="1"/>
      <c r="D112" s="1"/>
      <c r="E112" s="1"/>
      <c r="F112" s="1"/>
      <c r="G112" s="4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3">
      <c r="A113" s="1"/>
      <c r="B113" s="4"/>
      <c r="C113" s="1"/>
      <c r="D113" s="1"/>
      <c r="E113" s="1"/>
      <c r="F113" s="1"/>
      <c r="G113" s="4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3">
      <c r="A114" s="1"/>
      <c r="B114" s="4"/>
      <c r="C114" s="1"/>
      <c r="D114" s="1"/>
      <c r="E114" s="1"/>
      <c r="F114" s="1"/>
      <c r="G114" s="4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3">
      <c r="A115" s="1"/>
      <c r="B115" s="4"/>
      <c r="C115" s="1"/>
      <c r="D115" s="1"/>
      <c r="E115" s="1"/>
      <c r="F115" s="1"/>
      <c r="G115" s="4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3">
      <c r="A116" s="1"/>
      <c r="B116" s="4"/>
      <c r="C116" s="1"/>
      <c r="D116" s="1"/>
      <c r="E116" s="1"/>
      <c r="F116" s="1"/>
      <c r="G116" s="4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3">
      <c r="A117" s="1"/>
      <c r="B117" s="4"/>
      <c r="C117" s="1"/>
      <c r="D117" s="1"/>
      <c r="E117" s="1"/>
      <c r="F117" s="1"/>
      <c r="G117" s="4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3">
      <c r="A118" s="1"/>
      <c r="B118" s="4"/>
      <c r="C118" s="1"/>
      <c r="D118" s="1"/>
      <c r="E118" s="1"/>
      <c r="F118" s="1"/>
      <c r="G118" s="4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3">
      <c r="A119" s="1"/>
      <c r="B119" s="4"/>
      <c r="C119" s="1"/>
      <c r="D119" s="1"/>
      <c r="E119" s="1"/>
      <c r="F119" s="1"/>
      <c r="G119" s="4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3">
      <c r="A120" s="1"/>
      <c r="B120" s="4"/>
      <c r="C120" s="1"/>
      <c r="D120" s="1"/>
      <c r="E120" s="1"/>
      <c r="F120" s="1"/>
      <c r="G120" s="4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3">
      <c r="A121" s="1"/>
      <c r="B121" s="4"/>
      <c r="C121" s="1"/>
      <c r="D121" s="1"/>
      <c r="E121" s="1"/>
      <c r="F121" s="1"/>
      <c r="G121" s="4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3">
      <c r="A122" s="1"/>
      <c r="B122" s="4"/>
      <c r="C122" s="1"/>
      <c r="D122" s="1"/>
      <c r="E122" s="1"/>
      <c r="F122" s="1"/>
      <c r="G122" s="4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3">
      <c r="A123" s="1"/>
      <c r="B123" s="4"/>
      <c r="C123" s="1"/>
      <c r="D123" s="1"/>
      <c r="E123" s="1"/>
      <c r="F123" s="1"/>
      <c r="G123" s="4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3">
      <c r="A124" s="1"/>
      <c r="B124" s="4"/>
      <c r="C124" s="1"/>
      <c r="D124" s="1"/>
      <c r="E124" s="1"/>
      <c r="F124" s="1"/>
      <c r="G124" s="4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3">
      <c r="A125" s="1"/>
      <c r="B125" s="4"/>
      <c r="C125" s="1"/>
      <c r="D125" s="1"/>
      <c r="E125" s="1"/>
      <c r="F125" s="1"/>
      <c r="G125" s="4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3">
      <c r="A126" s="1"/>
      <c r="B126" s="4"/>
      <c r="C126" s="1"/>
      <c r="D126" s="1"/>
      <c r="E126" s="1"/>
      <c r="F126" s="1"/>
      <c r="G126" s="4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3">
      <c r="A127" s="1"/>
      <c r="B127" s="4"/>
      <c r="C127" s="1"/>
      <c r="D127" s="1"/>
      <c r="E127" s="1"/>
      <c r="F127" s="1"/>
      <c r="G127" s="4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3">
      <c r="A128" s="1"/>
      <c r="B128" s="4"/>
      <c r="C128" s="1"/>
      <c r="D128" s="1"/>
      <c r="E128" s="1"/>
      <c r="F128" s="1"/>
      <c r="G128" s="4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3">
      <c r="A129" s="1"/>
      <c r="B129" s="4"/>
      <c r="C129" s="1"/>
      <c r="D129" s="1"/>
      <c r="E129" s="1"/>
      <c r="F129" s="1"/>
      <c r="G129" s="4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3">
      <c r="A130" s="1"/>
      <c r="B130" s="4"/>
      <c r="C130" s="1"/>
      <c r="D130" s="1"/>
      <c r="E130" s="1"/>
      <c r="F130" s="1"/>
      <c r="G130" s="4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3">
      <c r="A131" s="1"/>
      <c r="B131" s="4"/>
      <c r="C131" s="1"/>
      <c r="D131" s="1"/>
      <c r="E131" s="1"/>
      <c r="F131" s="1"/>
      <c r="G131" s="4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3">
      <c r="A132" s="1"/>
      <c r="B132" s="4"/>
      <c r="C132" s="1"/>
      <c r="D132" s="1"/>
      <c r="E132" s="1"/>
      <c r="F132" s="1"/>
      <c r="G132" s="4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3">
      <c r="A133" s="1"/>
      <c r="B133" s="4"/>
      <c r="C133" s="1"/>
      <c r="D133" s="1"/>
      <c r="E133" s="1"/>
      <c r="F133" s="1"/>
      <c r="G133" s="4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3">
      <c r="A134" s="1"/>
      <c r="B134" s="4"/>
      <c r="C134" s="1"/>
      <c r="D134" s="1"/>
      <c r="E134" s="1"/>
      <c r="F134" s="1"/>
      <c r="G134" s="4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3">
      <c r="A135" s="1"/>
      <c r="B135" s="4"/>
      <c r="C135" s="1"/>
      <c r="D135" s="1"/>
      <c r="E135" s="1"/>
      <c r="F135" s="1"/>
      <c r="G135" s="4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3">
      <c r="A136" s="1"/>
      <c r="B136" s="4"/>
      <c r="C136" s="1"/>
      <c r="D136" s="1"/>
      <c r="E136" s="1"/>
      <c r="F136" s="1"/>
      <c r="G136" s="4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3">
      <c r="A137" s="1"/>
      <c r="B137" s="4"/>
      <c r="C137" s="1"/>
      <c r="D137" s="1"/>
      <c r="E137" s="1"/>
      <c r="F137" s="1"/>
      <c r="G137" s="4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3">
      <c r="A138" s="1"/>
      <c r="B138" s="4"/>
      <c r="C138" s="1"/>
      <c r="D138" s="1"/>
      <c r="E138" s="1"/>
      <c r="F138" s="1"/>
      <c r="G138" s="4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3">
      <c r="A139" s="1"/>
      <c r="B139" s="4"/>
      <c r="C139" s="1"/>
      <c r="D139" s="1"/>
      <c r="E139" s="1"/>
      <c r="F139" s="1"/>
      <c r="G139" s="4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3">
      <c r="A140" s="1"/>
      <c r="B140" s="4"/>
      <c r="C140" s="1"/>
      <c r="D140" s="1"/>
      <c r="E140" s="1"/>
      <c r="F140" s="1"/>
      <c r="G140" s="4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3">
      <c r="A141" s="1"/>
      <c r="B141" s="4"/>
      <c r="C141" s="1"/>
      <c r="D141" s="1"/>
      <c r="E141" s="1"/>
      <c r="F141" s="1"/>
      <c r="G141" s="4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3">
      <c r="A142" s="1"/>
      <c r="B142" s="4"/>
      <c r="C142" s="1"/>
      <c r="D142" s="1"/>
      <c r="E142" s="1"/>
      <c r="F142" s="1"/>
      <c r="G142" s="4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3">
      <c r="A143" s="1"/>
      <c r="B143" s="4"/>
      <c r="C143" s="1"/>
      <c r="D143" s="1"/>
      <c r="E143" s="1"/>
      <c r="F143" s="1"/>
      <c r="G143" s="4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3">
      <c r="A144" s="1"/>
      <c r="B144" s="4"/>
      <c r="C144" s="1"/>
      <c r="D144" s="1"/>
      <c r="E144" s="1"/>
      <c r="F144" s="1"/>
      <c r="G144" s="4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3">
      <c r="A145" s="1"/>
      <c r="B145" s="4"/>
      <c r="C145" s="1"/>
      <c r="D145" s="1"/>
      <c r="E145" s="1"/>
      <c r="F145" s="1"/>
      <c r="G145" s="4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3">
      <c r="A146" s="1"/>
      <c r="B146" s="4"/>
      <c r="C146" s="1"/>
      <c r="D146" s="1"/>
      <c r="E146" s="1"/>
      <c r="F146" s="1"/>
      <c r="G146" s="4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3">
      <c r="A147" s="1"/>
      <c r="B147" s="4"/>
      <c r="C147" s="1"/>
      <c r="D147" s="1"/>
      <c r="E147" s="1"/>
      <c r="F147" s="1"/>
      <c r="G147" s="4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3">
      <c r="A148" s="1"/>
      <c r="B148" s="4"/>
      <c r="C148" s="1"/>
      <c r="D148" s="1"/>
      <c r="E148" s="1"/>
      <c r="F148" s="1"/>
      <c r="G148" s="4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3">
      <c r="A149" s="1"/>
      <c r="B149" s="4"/>
      <c r="C149" s="1"/>
      <c r="D149" s="1"/>
      <c r="E149" s="1"/>
      <c r="F149" s="1"/>
      <c r="G149" s="4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3">
      <c r="A150" s="1"/>
      <c r="B150" s="4"/>
      <c r="C150" s="1"/>
      <c r="D150" s="1"/>
      <c r="E150" s="1"/>
      <c r="F150" s="1"/>
      <c r="G150" s="4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3">
      <c r="A151" s="1"/>
      <c r="B151" s="4"/>
      <c r="C151" s="1"/>
      <c r="D151" s="1"/>
      <c r="E151" s="1"/>
      <c r="F151" s="1"/>
      <c r="G151" s="4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3">
      <c r="A152" s="1"/>
      <c r="B152" s="4"/>
      <c r="C152" s="1"/>
      <c r="D152" s="1"/>
      <c r="E152" s="1"/>
      <c r="F152" s="1"/>
      <c r="G152" s="4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3">
      <c r="A153" s="1"/>
      <c r="B153" s="4"/>
      <c r="C153" s="1"/>
      <c r="D153" s="1"/>
      <c r="E153" s="1"/>
      <c r="F153" s="1"/>
      <c r="G153" s="4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3">
      <c r="A154" s="1"/>
      <c r="B154" s="4"/>
      <c r="C154" s="1"/>
      <c r="D154" s="1"/>
      <c r="E154" s="1"/>
      <c r="F154" s="1"/>
      <c r="G154" s="4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3">
      <c r="A155" s="1"/>
      <c r="B155" s="4"/>
      <c r="C155" s="1"/>
      <c r="D155" s="1"/>
      <c r="E155" s="1"/>
      <c r="F155" s="1"/>
      <c r="G155" s="4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3">
      <c r="A156" s="1"/>
      <c r="B156" s="4"/>
      <c r="C156" s="1"/>
      <c r="D156" s="1"/>
      <c r="E156" s="1"/>
      <c r="F156" s="1"/>
      <c r="G156" s="4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3">
      <c r="A157" s="1"/>
      <c r="B157" s="4"/>
      <c r="C157" s="1"/>
      <c r="D157" s="1"/>
      <c r="E157" s="1"/>
      <c r="F157" s="1"/>
      <c r="G157" s="4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3">
      <c r="A158" s="1"/>
      <c r="B158" s="4"/>
      <c r="C158" s="1"/>
      <c r="D158" s="1"/>
      <c r="E158" s="1"/>
      <c r="F158" s="1"/>
      <c r="G158" s="4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3">
      <c r="A159" s="1"/>
      <c r="B159" s="4"/>
      <c r="C159" s="1"/>
      <c r="D159" s="1"/>
      <c r="E159" s="1"/>
      <c r="F159" s="1"/>
      <c r="G159" s="4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3">
      <c r="A160" s="1"/>
      <c r="B160" s="4"/>
      <c r="C160" s="1"/>
      <c r="D160" s="1"/>
      <c r="E160" s="1"/>
      <c r="F160" s="1"/>
      <c r="G160" s="4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0.149999999999999" customHeight="1" x14ac:dyDescent="0.3">
      <c r="A161" s="1"/>
      <c r="B161" s="4"/>
      <c r="C161" s="1"/>
      <c r="D161" s="1"/>
      <c r="E161" s="1"/>
      <c r="F161" s="1"/>
      <c r="G161" s="4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3">
      <c r="A162" s="1"/>
      <c r="B162" s="4"/>
      <c r="C162" s="1"/>
      <c r="D162" s="1"/>
      <c r="E162" s="1"/>
      <c r="F162" s="1"/>
      <c r="G162" s="4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2.5" customHeight="1" x14ac:dyDescent="0.3">
      <c r="A163" s="1"/>
      <c r="B163" s="4"/>
      <c r="C163" s="1"/>
      <c r="D163" s="1"/>
      <c r="E163" s="1"/>
      <c r="F163" s="1"/>
      <c r="G163" s="4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3">
      <c r="A164" s="1"/>
      <c r="B164" s="4"/>
      <c r="C164" s="1"/>
      <c r="D164" s="1"/>
      <c r="E164" s="1"/>
      <c r="F164" s="1"/>
      <c r="G164" s="4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3">
      <c r="A165" s="1"/>
      <c r="B165" s="4"/>
      <c r="C165" s="1"/>
      <c r="D165" s="1"/>
      <c r="E165" s="1"/>
      <c r="F165" s="1"/>
      <c r="G165" s="4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3">
      <c r="A166" s="1"/>
      <c r="B166" s="4"/>
      <c r="C166" s="1"/>
      <c r="D166" s="1"/>
      <c r="E166" s="1"/>
      <c r="F166" s="1"/>
      <c r="G166" s="4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3">
      <c r="A167" s="1"/>
      <c r="B167" s="4"/>
      <c r="C167" s="1"/>
      <c r="D167" s="1"/>
      <c r="E167" s="1"/>
      <c r="F167" s="1"/>
      <c r="G167" s="4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3">
      <c r="A168" s="1"/>
      <c r="B168" s="4"/>
      <c r="C168" s="1"/>
      <c r="D168" s="1"/>
      <c r="E168" s="1"/>
      <c r="F168" s="1"/>
      <c r="G168" s="4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3">
      <c r="A169" s="1"/>
      <c r="B169" s="4"/>
      <c r="C169" s="1"/>
      <c r="D169" s="1"/>
      <c r="E169" s="1"/>
      <c r="F169" s="1"/>
      <c r="G169" s="4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3">
      <c r="A170" s="1"/>
      <c r="B170" s="4"/>
      <c r="C170" s="1"/>
      <c r="D170" s="1"/>
      <c r="E170" s="1"/>
      <c r="F170" s="1"/>
      <c r="G170" s="4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3">
      <c r="A171" s="1"/>
      <c r="B171" s="4"/>
      <c r="C171" s="1"/>
      <c r="D171" s="1"/>
      <c r="E171" s="1"/>
      <c r="F171" s="1"/>
      <c r="G171" s="4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3">
      <c r="A172" s="1"/>
      <c r="B172" s="4"/>
      <c r="C172" s="1"/>
      <c r="D172" s="1"/>
      <c r="E172" s="1"/>
      <c r="F172" s="1"/>
      <c r="G172" s="4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3">
      <c r="A173" s="1"/>
      <c r="B173" s="4"/>
      <c r="C173" s="1"/>
      <c r="D173" s="1"/>
      <c r="E173" s="1"/>
      <c r="F173" s="1"/>
      <c r="G173" s="4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3">
      <c r="A174" s="1"/>
      <c r="B174" s="4"/>
      <c r="C174" s="1"/>
      <c r="D174" s="1"/>
      <c r="E174" s="1"/>
      <c r="F174" s="1"/>
      <c r="G174" s="4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3">
      <c r="A175" s="1"/>
      <c r="B175" s="4"/>
      <c r="C175" s="1"/>
      <c r="D175" s="1"/>
      <c r="E175" s="1"/>
      <c r="F175" s="1"/>
      <c r="G175" s="4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3">
      <c r="A176" s="1"/>
      <c r="B176" s="4"/>
      <c r="C176" s="1"/>
      <c r="D176" s="1"/>
      <c r="E176" s="1"/>
      <c r="F176" s="1"/>
      <c r="G176" s="4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3">
      <c r="A177" s="1"/>
      <c r="B177" s="4"/>
      <c r="C177" s="1"/>
      <c r="D177" s="1"/>
      <c r="E177" s="1"/>
      <c r="F177" s="1"/>
      <c r="G177" s="4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3">
      <c r="A178" s="1"/>
      <c r="B178" s="4"/>
      <c r="C178" s="1"/>
      <c r="D178" s="1"/>
      <c r="E178" s="1"/>
      <c r="F178" s="1"/>
      <c r="G178" s="4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3">
      <c r="A179" s="1"/>
      <c r="B179" s="4"/>
      <c r="C179" s="1"/>
      <c r="D179" s="1"/>
      <c r="E179" s="1"/>
      <c r="F179" s="1"/>
      <c r="G179" s="4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3">
      <c r="A180" s="1"/>
      <c r="B180" s="4"/>
      <c r="C180" s="1"/>
      <c r="D180" s="1"/>
      <c r="E180" s="1"/>
      <c r="F180" s="1"/>
      <c r="G180" s="4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3">
      <c r="A181" s="1"/>
      <c r="B181" s="4"/>
      <c r="C181" s="1"/>
      <c r="D181" s="1"/>
      <c r="E181" s="1"/>
      <c r="F181" s="1"/>
      <c r="G181" s="4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3">
      <c r="A182" s="1"/>
      <c r="B182" s="4"/>
      <c r="C182" s="1"/>
      <c r="D182" s="1"/>
      <c r="E182" s="1"/>
      <c r="F182" s="1"/>
      <c r="G182" s="4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3">
      <c r="A183" s="1"/>
      <c r="B183" s="4"/>
      <c r="C183" s="1"/>
      <c r="D183" s="1"/>
      <c r="E183" s="1"/>
      <c r="F183" s="1"/>
      <c r="G183" s="4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3">
      <c r="A184" s="1"/>
      <c r="B184" s="4"/>
      <c r="C184" s="1"/>
      <c r="D184" s="1"/>
      <c r="E184" s="1"/>
      <c r="F184" s="1"/>
      <c r="G184" s="4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3">
      <c r="A185" s="1"/>
      <c r="B185" s="4"/>
      <c r="C185" s="1"/>
      <c r="D185" s="1"/>
      <c r="E185" s="1"/>
      <c r="F185" s="1"/>
      <c r="G185" s="4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3">
      <c r="A186" s="1"/>
      <c r="B186" s="4"/>
      <c r="C186" s="1"/>
      <c r="D186" s="1"/>
      <c r="E186" s="1"/>
      <c r="F186" s="1"/>
      <c r="G186" s="4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3">
      <c r="A187" s="1"/>
      <c r="B187" s="4"/>
      <c r="C187" s="1"/>
      <c r="D187" s="1"/>
      <c r="E187" s="1"/>
      <c r="F187" s="1"/>
      <c r="G187" s="4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3">
      <c r="A188" s="1"/>
      <c r="B188" s="4"/>
      <c r="C188" s="1"/>
      <c r="D188" s="1"/>
      <c r="E188" s="1"/>
      <c r="F188" s="1"/>
      <c r="G188" s="4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3">
      <c r="A189" s="1"/>
      <c r="B189" s="4"/>
      <c r="C189" s="1"/>
      <c r="D189" s="1"/>
      <c r="E189" s="1"/>
      <c r="F189" s="1"/>
      <c r="G189" s="4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3">
      <c r="A190" s="1"/>
      <c r="B190" s="4"/>
      <c r="C190" s="1"/>
      <c r="D190" s="1"/>
      <c r="E190" s="1"/>
      <c r="F190" s="1"/>
      <c r="G190" s="4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3">
      <c r="A191" s="1"/>
      <c r="B191" s="4"/>
      <c r="C191" s="1"/>
      <c r="D191" s="1"/>
      <c r="E191" s="1"/>
      <c r="F191" s="1"/>
      <c r="G191" s="4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3">
      <c r="A192" s="1"/>
      <c r="B192" s="4"/>
      <c r="C192" s="1"/>
      <c r="D192" s="1"/>
      <c r="E192" s="1"/>
      <c r="F192" s="1"/>
      <c r="G192" s="4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3">
      <c r="A193" s="1"/>
      <c r="B193" s="4"/>
      <c r="C193" s="1"/>
      <c r="D193" s="1"/>
      <c r="E193" s="1"/>
      <c r="F193" s="1"/>
      <c r="G193" s="4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3">
      <c r="A194" s="1"/>
      <c r="B194" s="4"/>
      <c r="C194" s="1"/>
      <c r="D194" s="1"/>
      <c r="E194" s="1"/>
      <c r="F194" s="1"/>
      <c r="G194" s="4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3">
      <c r="A195" s="1"/>
      <c r="B195" s="4"/>
      <c r="C195" s="1"/>
      <c r="D195" s="1"/>
      <c r="E195" s="1"/>
      <c r="F195" s="1"/>
      <c r="G195" s="4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3">
      <c r="A196" s="1"/>
      <c r="B196" s="4"/>
      <c r="C196" s="1"/>
      <c r="D196" s="1"/>
      <c r="E196" s="1"/>
      <c r="F196" s="1"/>
      <c r="G196" s="4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3">
      <c r="A197" s="1"/>
      <c r="B197" s="4"/>
      <c r="C197" s="1"/>
      <c r="D197" s="1"/>
      <c r="E197" s="1"/>
      <c r="F197" s="1"/>
      <c r="G197" s="4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3">
      <c r="A198" s="1"/>
      <c r="B198" s="4"/>
      <c r="C198" s="1"/>
      <c r="D198" s="1"/>
      <c r="E198" s="1"/>
      <c r="F198" s="1"/>
      <c r="G198" s="4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3">
      <c r="A199" s="1"/>
      <c r="B199" s="4"/>
      <c r="C199" s="1"/>
      <c r="D199" s="1"/>
      <c r="E199" s="1"/>
      <c r="F199" s="1"/>
      <c r="G199" s="4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3">
      <c r="A200" s="1"/>
      <c r="B200" s="4"/>
      <c r="C200" s="1"/>
      <c r="D200" s="1"/>
      <c r="E200" s="1"/>
      <c r="F200" s="1"/>
      <c r="G200" s="4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3">
      <c r="A201" s="1"/>
      <c r="B201" s="4"/>
      <c r="C201" s="1"/>
      <c r="D201" s="1"/>
      <c r="E201" s="1"/>
      <c r="F201" s="1"/>
      <c r="G201" s="4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3">
      <c r="A202" s="1"/>
      <c r="B202" s="4"/>
      <c r="C202" s="1"/>
      <c r="D202" s="1"/>
      <c r="E202" s="1"/>
      <c r="F202" s="1"/>
      <c r="G202" s="4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3">
      <c r="A203" s="1"/>
      <c r="B203" s="4"/>
      <c r="C203" s="1"/>
      <c r="D203" s="1"/>
      <c r="E203" s="1"/>
      <c r="F203" s="1"/>
      <c r="G203" s="4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3">
      <c r="A204" s="1"/>
      <c r="B204" s="4"/>
      <c r="C204" s="1"/>
      <c r="D204" s="1"/>
      <c r="E204" s="1"/>
      <c r="F204" s="1"/>
      <c r="G204" s="4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3">
      <c r="A205" s="1"/>
      <c r="B205" s="4"/>
      <c r="C205" s="1"/>
      <c r="D205" s="1"/>
      <c r="E205" s="1"/>
      <c r="F205" s="1"/>
      <c r="G205" s="4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3">
      <c r="A206" s="1"/>
      <c r="B206" s="4"/>
      <c r="C206" s="1"/>
      <c r="D206" s="1"/>
      <c r="E206" s="1"/>
      <c r="F206" s="1"/>
      <c r="G206" s="4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3">
      <c r="A207" s="1"/>
      <c r="B207" s="4"/>
      <c r="C207" s="1"/>
      <c r="D207" s="1"/>
      <c r="E207" s="1"/>
      <c r="F207" s="1"/>
      <c r="G207" s="4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3">
      <c r="A208" s="1"/>
      <c r="B208" s="4"/>
      <c r="C208" s="1"/>
      <c r="D208" s="1"/>
      <c r="E208" s="1"/>
      <c r="F208" s="1"/>
      <c r="G208" s="4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3">
      <c r="A209" s="1"/>
      <c r="B209" s="4"/>
      <c r="C209" s="1"/>
      <c r="D209" s="1"/>
      <c r="E209" s="1"/>
      <c r="F209" s="1"/>
      <c r="G209" s="4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3">
      <c r="A210" s="1"/>
      <c r="B210" s="4"/>
      <c r="C210" s="1"/>
      <c r="D210" s="1"/>
      <c r="E210" s="1"/>
      <c r="F210" s="1"/>
      <c r="G210" s="4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3">
      <c r="A211" s="1"/>
      <c r="B211" s="4"/>
      <c r="C211" s="1"/>
      <c r="D211" s="1"/>
      <c r="E211" s="1"/>
      <c r="F211" s="1"/>
      <c r="G211" s="4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3">
      <c r="A212" s="1"/>
      <c r="B212" s="4"/>
      <c r="C212" s="1"/>
      <c r="D212" s="1"/>
      <c r="E212" s="1"/>
      <c r="F212" s="1"/>
      <c r="G212" s="4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3">
      <c r="A213" s="1"/>
      <c r="B213" s="4"/>
      <c r="C213" s="1"/>
      <c r="D213" s="1"/>
      <c r="E213" s="1"/>
      <c r="F213" s="1"/>
      <c r="G213" s="4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3">
      <c r="A214" s="1"/>
      <c r="B214" s="4"/>
      <c r="C214" s="1"/>
      <c r="D214" s="1"/>
      <c r="E214" s="1"/>
      <c r="F214" s="1"/>
      <c r="G214" s="4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3">
      <c r="A215" s="1"/>
      <c r="B215" s="4"/>
      <c r="C215" s="1"/>
      <c r="D215" s="1"/>
      <c r="E215" s="1"/>
      <c r="F215" s="1"/>
      <c r="G215" s="4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3">
      <c r="A216" s="1"/>
      <c r="B216" s="4"/>
      <c r="C216" s="1"/>
      <c r="D216" s="1"/>
      <c r="E216" s="1"/>
      <c r="F216" s="1"/>
      <c r="G216" s="4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3">
      <c r="A217" s="1"/>
      <c r="B217" s="4"/>
      <c r="C217" s="1"/>
      <c r="D217" s="1"/>
      <c r="E217" s="1"/>
      <c r="F217" s="1"/>
      <c r="G217" s="4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3">
      <c r="A218" s="1"/>
      <c r="B218" s="4"/>
      <c r="C218" s="1"/>
      <c r="D218" s="1"/>
      <c r="E218" s="1"/>
      <c r="F218" s="1"/>
      <c r="G218" s="4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3">
      <c r="A219" s="1"/>
      <c r="B219" s="4"/>
      <c r="C219" s="1"/>
      <c r="D219" s="1"/>
      <c r="E219" s="1"/>
      <c r="F219" s="1"/>
      <c r="G219" s="4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3">
      <c r="A220" s="1"/>
      <c r="B220" s="4"/>
      <c r="C220" s="1"/>
      <c r="D220" s="1"/>
      <c r="E220" s="1"/>
      <c r="F220" s="1"/>
      <c r="G220" s="4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3">
      <c r="A221" s="1"/>
      <c r="B221" s="4"/>
      <c r="C221" s="1"/>
      <c r="D221" s="1"/>
      <c r="E221" s="1"/>
      <c r="F221" s="1"/>
      <c r="G221" s="4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3">
      <c r="A222" s="1"/>
      <c r="B222" s="4"/>
      <c r="C222" s="1"/>
      <c r="D222" s="1"/>
      <c r="E222" s="1"/>
      <c r="F222" s="1"/>
      <c r="G222" s="4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3">
      <c r="A223" s="1"/>
      <c r="B223" s="4"/>
      <c r="C223" s="1"/>
      <c r="D223" s="1"/>
      <c r="E223" s="1"/>
      <c r="F223" s="1"/>
      <c r="G223" s="4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3">
      <c r="A224" s="1"/>
      <c r="B224" s="4"/>
      <c r="C224" s="1"/>
      <c r="D224" s="1"/>
      <c r="E224" s="1"/>
      <c r="F224" s="1"/>
      <c r="G224" s="4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3">
      <c r="A225" s="1"/>
      <c r="B225" s="4"/>
      <c r="C225" s="1"/>
      <c r="D225" s="1"/>
      <c r="E225" s="1"/>
      <c r="F225" s="1"/>
      <c r="G225" s="4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3">
      <c r="A226" s="1"/>
      <c r="B226" s="4"/>
      <c r="C226" s="1"/>
      <c r="D226" s="1"/>
      <c r="E226" s="1"/>
      <c r="F226" s="1"/>
      <c r="G226" s="4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3">
      <c r="A227" s="1"/>
      <c r="B227" s="4"/>
      <c r="C227" s="1"/>
      <c r="D227" s="1"/>
      <c r="E227" s="1"/>
      <c r="F227" s="1"/>
      <c r="G227" s="4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3">
      <c r="A228" s="1"/>
      <c r="B228" s="4"/>
      <c r="C228" s="1"/>
      <c r="D228" s="1"/>
      <c r="E228" s="1"/>
      <c r="F228" s="1"/>
      <c r="G228" s="4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3">
      <c r="A229" s="1"/>
      <c r="B229" s="4"/>
      <c r="C229" s="1"/>
      <c r="D229" s="1"/>
      <c r="E229" s="1"/>
      <c r="F229" s="1"/>
      <c r="G229" s="4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3">
      <c r="A230" s="1"/>
      <c r="B230" s="4"/>
      <c r="C230" s="1"/>
      <c r="D230" s="1"/>
      <c r="E230" s="1"/>
      <c r="F230" s="1"/>
      <c r="G230" s="4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3">
      <c r="A231" s="1"/>
      <c r="B231" s="4"/>
      <c r="C231" s="1"/>
      <c r="D231" s="1"/>
      <c r="E231" s="1"/>
      <c r="F231" s="1"/>
      <c r="G231" s="4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3">
      <c r="A232" s="1"/>
      <c r="B232" s="4"/>
      <c r="C232" s="1"/>
      <c r="D232" s="1"/>
      <c r="E232" s="1"/>
      <c r="F232" s="1"/>
      <c r="G232" s="4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</sheetData>
  <mergeCells count="34">
    <mergeCell ref="A8:K8"/>
    <mergeCell ref="A6:C6"/>
    <mergeCell ref="A7:C7"/>
    <mergeCell ref="D2:K2"/>
    <mergeCell ref="D3:K3"/>
    <mergeCell ref="D4:K4"/>
    <mergeCell ref="D5:K5"/>
    <mergeCell ref="D6:K6"/>
    <mergeCell ref="D7:K7"/>
    <mergeCell ref="A1:K1"/>
    <mergeCell ref="A2:C2"/>
    <mergeCell ref="A3:C3"/>
    <mergeCell ref="A4:C4"/>
    <mergeCell ref="A5:C5"/>
    <mergeCell ref="A36:I36"/>
    <mergeCell ref="A46:I46"/>
    <mergeCell ref="A58:I58"/>
    <mergeCell ref="A47:A57"/>
    <mergeCell ref="A10:A14"/>
    <mergeCell ref="A15:I15"/>
    <mergeCell ref="A20:I20"/>
    <mergeCell ref="A16:A19"/>
    <mergeCell ref="A21:A35"/>
    <mergeCell ref="A37:A45"/>
    <mergeCell ref="A79:I79"/>
    <mergeCell ref="A80:I80"/>
    <mergeCell ref="A82:I82"/>
    <mergeCell ref="A83:I83"/>
    <mergeCell ref="A59:A62"/>
    <mergeCell ref="A63:I63"/>
    <mergeCell ref="A75:I75"/>
    <mergeCell ref="A78:I78"/>
    <mergeCell ref="A64:A74"/>
    <mergeCell ref="A76:A77"/>
  </mergeCells>
  <phoneticPr fontId="8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26AC-9AD6-49EC-BD52-E7E3BFF24D2C}">
  <sheetPr>
    <pageSetUpPr fitToPage="1"/>
  </sheetPr>
  <dimension ref="A1:AD259"/>
  <sheetViews>
    <sheetView showGridLines="0" view="pageBreakPreview" topLeftCell="A66" zoomScale="60" zoomScaleNormal="79" workbookViewId="0">
      <selection activeCell="J84" sqref="J84"/>
    </sheetView>
  </sheetViews>
  <sheetFormatPr defaultColWidth="10" defaultRowHeight="14" x14ac:dyDescent="0.3"/>
  <cols>
    <col min="1" max="1" width="11.83203125" customWidth="1"/>
    <col min="2" max="2" width="8.08203125" customWidth="1"/>
    <col min="3" max="3" width="12.33203125" bestFit="1" customWidth="1"/>
    <col min="4" max="4" width="36.58203125" customWidth="1"/>
    <col min="5" max="5" width="21.08203125" customWidth="1"/>
    <col min="6" max="9" width="7.83203125" customWidth="1"/>
    <col min="10" max="11" width="14.25" bestFit="1" customWidth="1"/>
    <col min="12" max="12" width="16" bestFit="1" customWidth="1"/>
    <col min="13" max="13" width="16.33203125" bestFit="1" customWidth="1"/>
    <col min="14" max="14" width="36.58203125" style="88" customWidth="1"/>
    <col min="15" max="15" width="84.83203125" style="88" customWidth="1"/>
  </cols>
  <sheetData>
    <row r="1" spans="1:30" ht="39" customHeight="1" x14ac:dyDescent="0.3">
      <c r="A1" s="213" t="s">
        <v>420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">
      <c r="A2" s="216" t="s">
        <v>0</v>
      </c>
      <c r="B2" s="216"/>
      <c r="C2" s="216"/>
      <c r="D2" s="216"/>
      <c r="E2" s="214" t="s">
        <v>421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A3" s="216" t="s">
        <v>1</v>
      </c>
      <c r="B3" s="216"/>
      <c r="C3" s="216"/>
      <c r="D3" s="216"/>
      <c r="E3" s="214" t="s">
        <v>96</v>
      </c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3">
      <c r="A4" s="216" t="s">
        <v>2</v>
      </c>
      <c r="B4" s="216"/>
      <c r="C4" s="216"/>
      <c r="D4" s="216"/>
      <c r="E4" s="214" t="s">
        <v>422</v>
      </c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3">
      <c r="A5" s="216" t="s">
        <v>3</v>
      </c>
      <c r="B5" s="216"/>
      <c r="C5" s="216"/>
      <c r="D5" s="216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" customHeight="1" x14ac:dyDescent="0.3">
      <c r="A6" s="217" t="s">
        <v>9</v>
      </c>
      <c r="B6" s="217"/>
      <c r="C6" s="217"/>
      <c r="D6" s="216"/>
      <c r="E6" s="214" t="s">
        <v>79</v>
      </c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3">
      <c r="A7" s="216" t="s">
        <v>4</v>
      </c>
      <c r="B7" s="216"/>
      <c r="C7" s="216"/>
      <c r="D7" s="216"/>
      <c r="E7" s="214" t="s">
        <v>97</v>
      </c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65" customHeight="1" x14ac:dyDescent="0.3">
      <c r="A8" s="205" t="s">
        <v>10</v>
      </c>
      <c r="B8" s="205"/>
      <c r="C8" s="205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13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13" customFormat="1" ht="30.65" customHeight="1" x14ac:dyDescent="0.35">
      <c r="A9" s="141" t="s">
        <v>12</v>
      </c>
      <c r="B9" s="141" t="s">
        <v>13</v>
      </c>
      <c r="C9" s="141"/>
      <c r="D9" s="141" t="s">
        <v>0</v>
      </c>
      <c r="E9" s="141" t="s">
        <v>5</v>
      </c>
      <c r="F9" s="141" t="s">
        <v>14</v>
      </c>
      <c r="G9" s="141" t="s">
        <v>15</v>
      </c>
      <c r="H9" s="141" t="s">
        <v>16</v>
      </c>
      <c r="I9" s="141" t="s">
        <v>17</v>
      </c>
      <c r="J9" s="141" t="s">
        <v>205</v>
      </c>
      <c r="K9" s="141" t="s">
        <v>208</v>
      </c>
      <c r="L9" s="141" t="s">
        <v>204</v>
      </c>
      <c r="M9" s="141" t="s">
        <v>207</v>
      </c>
      <c r="N9" s="209" t="s">
        <v>11</v>
      </c>
      <c r="O9" s="209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25" customHeight="1" x14ac:dyDescent="0.3">
      <c r="A10" s="179" t="s">
        <v>216</v>
      </c>
      <c r="B10" s="130">
        <v>1</v>
      </c>
      <c r="C10" s="179" t="s">
        <v>315</v>
      </c>
      <c r="D10" s="130" t="s">
        <v>22</v>
      </c>
      <c r="E10" s="130" t="s">
        <v>21</v>
      </c>
      <c r="F10" s="84">
        <v>4</v>
      </c>
      <c r="G10" s="130" t="s">
        <v>19</v>
      </c>
      <c r="H10" s="130">
        <v>1</v>
      </c>
      <c r="I10" s="130" t="s">
        <v>20</v>
      </c>
      <c r="J10" s="130" t="s">
        <v>206</v>
      </c>
      <c r="K10" s="130" t="s">
        <v>206</v>
      </c>
      <c r="L10" s="85">
        <v>16524</v>
      </c>
      <c r="M10" s="130">
        <f>L10*H10*F10</f>
        <v>66096</v>
      </c>
      <c r="N10" s="210" t="s">
        <v>214</v>
      </c>
      <c r="O10" s="139" t="s">
        <v>449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5" customHeight="1" x14ac:dyDescent="0.3">
      <c r="A11" s="179"/>
      <c r="B11" s="130">
        <v>2</v>
      </c>
      <c r="C11" s="179"/>
      <c r="D11" s="130" t="s">
        <v>22</v>
      </c>
      <c r="E11" s="130" t="s">
        <v>21</v>
      </c>
      <c r="F11" s="84">
        <v>1</v>
      </c>
      <c r="G11" s="130" t="s">
        <v>210</v>
      </c>
      <c r="H11" s="130">
        <v>1</v>
      </c>
      <c r="I11" s="130" t="s">
        <v>20</v>
      </c>
      <c r="J11" s="130" t="s">
        <v>405</v>
      </c>
      <c r="K11" s="130" t="s">
        <v>405</v>
      </c>
      <c r="L11" s="85">
        <v>15774</v>
      </c>
      <c r="M11" s="130">
        <f t="shared" ref="M11:M25" si="0">L11*H11*F11</f>
        <v>15774</v>
      </c>
      <c r="N11" s="212"/>
      <c r="O11" s="139" t="s">
        <v>408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51.65" customHeight="1" x14ac:dyDescent="0.3">
      <c r="A12" s="179"/>
      <c r="B12" s="130">
        <v>3</v>
      </c>
      <c r="C12" s="179" t="s">
        <v>316</v>
      </c>
      <c r="D12" s="130" t="s">
        <v>23</v>
      </c>
      <c r="E12" s="130" t="s">
        <v>250</v>
      </c>
      <c r="F12" s="91">
        <v>12</v>
      </c>
      <c r="G12" s="130" t="s">
        <v>19</v>
      </c>
      <c r="H12" s="130">
        <v>1</v>
      </c>
      <c r="I12" s="130" t="s">
        <v>20</v>
      </c>
      <c r="J12" s="130" t="s">
        <v>206</v>
      </c>
      <c r="K12" s="130" t="s">
        <v>206</v>
      </c>
      <c r="L12" s="86">
        <v>8503</v>
      </c>
      <c r="M12" s="130">
        <f t="shared" si="0"/>
        <v>102036</v>
      </c>
      <c r="N12" s="132" t="s">
        <v>328</v>
      </c>
      <c r="O12" s="138" t="s">
        <v>450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35.15" customHeight="1" x14ac:dyDescent="0.3">
      <c r="A13" s="179"/>
      <c r="B13" s="130">
        <v>4</v>
      </c>
      <c r="C13" s="179"/>
      <c r="D13" s="94" t="s">
        <v>239</v>
      </c>
      <c r="E13" s="94" t="s">
        <v>21</v>
      </c>
      <c r="F13" s="94">
        <v>1</v>
      </c>
      <c r="G13" s="94" t="s">
        <v>19</v>
      </c>
      <c r="H13" s="94">
        <v>1</v>
      </c>
      <c r="I13" s="94" t="s">
        <v>20</v>
      </c>
      <c r="J13" s="94" t="s">
        <v>206</v>
      </c>
      <c r="K13" s="94" t="s">
        <v>206</v>
      </c>
      <c r="L13" s="94">
        <v>9661</v>
      </c>
      <c r="M13" s="130">
        <f t="shared" si="0"/>
        <v>9661</v>
      </c>
      <c r="N13" s="132" t="s">
        <v>213</v>
      </c>
      <c r="O13" s="139" t="s">
        <v>451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28" customHeight="1" x14ac:dyDescent="0.3">
      <c r="A14" s="179"/>
      <c r="B14" s="179">
        <v>5</v>
      </c>
      <c r="C14" s="179" t="s">
        <v>317</v>
      </c>
      <c r="D14" s="179" t="s">
        <v>24</v>
      </c>
      <c r="E14" s="130" t="s">
        <v>21</v>
      </c>
      <c r="F14" s="84">
        <v>3</v>
      </c>
      <c r="G14" s="130" t="s">
        <v>19</v>
      </c>
      <c r="H14" s="130">
        <v>1</v>
      </c>
      <c r="I14" s="130" t="s">
        <v>20</v>
      </c>
      <c r="J14" s="130" t="s">
        <v>206</v>
      </c>
      <c r="K14" s="130" t="s">
        <v>206</v>
      </c>
      <c r="L14" s="86">
        <v>14604</v>
      </c>
      <c r="M14" s="130">
        <f t="shared" si="0"/>
        <v>43812</v>
      </c>
      <c r="N14" s="210" t="s">
        <v>215</v>
      </c>
      <c r="O14" s="139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8" customHeight="1" x14ac:dyDescent="0.3">
      <c r="A15" s="179"/>
      <c r="B15" s="179"/>
      <c r="C15" s="179"/>
      <c r="D15" s="179"/>
      <c r="E15" s="130" t="s">
        <v>21</v>
      </c>
      <c r="F15" s="84">
        <v>7</v>
      </c>
      <c r="G15" s="130" t="s">
        <v>19</v>
      </c>
      <c r="H15" s="130">
        <v>1</v>
      </c>
      <c r="I15" s="130" t="s">
        <v>20</v>
      </c>
      <c r="J15" s="130" t="s">
        <v>206</v>
      </c>
      <c r="K15" s="130" t="s">
        <v>206</v>
      </c>
      <c r="L15" s="86">
        <v>13814</v>
      </c>
      <c r="M15" s="130">
        <f t="shared" si="0"/>
        <v>96698</v>
      </c>
      <c r="N15" s="210"/>
      <c r="O15" s="13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50.15" customHeight="1" x14ac:dyDescent="0.3">
      <c r="A16" s="179"/>
      <c r="B16" s="130">
        <v>6</v>
      </c>
      <c r="C16" s="179"/>
      <c r="D16" s="130" t="s">
        <v>334</v>
      </c>
      <c r="E16" s="130" t="s">
        <v>258</v>
      </c>
      <c r="F16" s="84">
        <v>1</v>
      </c>
      <c r="G16" s="130" t="s">
        <v>236</v>
      </c>
      <c r="H16" s="130">
        <v>1</v>
      </c>
      <c r="I16" s="130" t="s">
        <v>237</v>
      </c>
      <c r="J16" s="130" t="s">
        <v>206</v>
      </c>
      <c r="K16" s="130" t="s">
        <v>206</v>
      </c>
      <c r="L16" s="86">
        <v>9778</v>
      </c>
      <c r="M16" s="130">
        <f t="shared" si="0"/>
        <v>9778</v>
      </c>
      <c r="N16" s="132" t="s">
        <v>409</v>
      </c>
      <c r="O16" s="13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33.65" customHeight="1" x14ac:dyDescent="0.3">
      <c r="A17" s="179"/>
      <c r="B17" s="130">
        <v>7</v>
      </c>
      <c r="C17" s="179" t="s">
        <v>341</v>
      </c>
      <c r="D17" s="130" t="s">
        <v>254</v>
      </c>
      <c r="E17" s="130" t="s">
        <v>245</v>
      </c>
      <c r="F17" s="84">
        <v>1</v>
      </c>
      <c r="G17" s="130" t="s">
        <v>212</v>
      </c>
      <c r="H17" s="130">
        <v>1</v>
      </c>
      <c r="I17" s="130" t="s">
        <v>211</v>
      </c>
      <c r="J17" s="130" t="s">
        <v>206</v>
      </c>
      <c r="K17" s="130" t="s">
        <v>206</v>
      </c>
      <c r="L17" s="85">
        <v>3380</v>
      </c>
      <c r="M17" s="92">
        <f t="shared" si="0"/>
        <v>3380</v>
      </c>
      <c r="N17" s="128" t="s">
        <v>243</v>
      </c>
      <c r="O17" s="139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33.65" customHeight="1" x14ac:dyDescent="0.3">
      <c r="A18" s="179"/>
      <c r="B18" s="130">
        <v>8</v>
      </c>
      <c r="C18" s="179"/>
      <c r="D18" s="130" t="s">
        <v>254</v>
      </c>
      <c r="E18" s="130" t="s">
        <v>247</v>
      </c>
      <c r="F18" s="84">
        <v>1</v>
      </c>
      <c r="G18" s="130" t="s">
        <v>19</v>
      </c>
      <c r="H18" s="130">
        <v>1</v>
      </c>
      <c r="I18" s="130" t="s">
        <v>40</v>
      </c>
      <c r="J18" s="130" t="s">
        <v>206</v>
      </c>
      <c r="K18" s="130" t="s">
        <v>206</v>
      </c>
      <c r="L18" s="85">
        <v>893</v>
      </c>
      <c r="M18" s="92">
        <f t="shared" si="0"/>
        <v>893</v>
      </c>
      <c r="N18" s="128" t="s">
        <v>248</v>
      </c>
      <c r="O18" s="13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33.65" customHeight="1" x14ac:dyDescent="0.3">
      <c r="A19" s="179"/>
      <c r="B19" s="130">
        <v>9</v>
      </c>
      <c r="C19" s="179"/>
      <c r="D19" s="130" t="s">
        <v>254</v>
      </c>
      <c r="E19" s="130" t="s">
        <v>246</v>
      </c>
      <c r="F19" s="84">
        <v>1</v>
      </c>
      <c r="G19" s="130" t="s">
        <v>19</v>
      </c>
      <c r="H19" s="130">
        <v>1</v>
      </c>
      <c r="I19" s="130" t="s">
        <v>40</v>
      </c>
      <c r="J19" s="130" t="s">
        <v>206</v>
      </c>
      <c r="K19" s="130" t="s">
        <v>206</v>
      </c>
      <c r="L19" s="85">
        <v>4175</v>
      </c>
      <c r="M19" s="92">
        <f t="shared" si="0"/>
        <v>4175</v>
      </c>
      <c r="N19" s="128" t="s">
        <v>249</v>
      </c>
      <c r="O19" s="139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.65" customHeight="1" x14ac:dyDescent="0.3">
      <c r="A20" s="179"/>
      <c r="B20" s="130">
        <v>10</v>
      </c>
      <c r="C20" s="179"/>
      <c r="D20" s="130" t="s">
        <v>255</v>
      </c>
      <c r="E20" s="130" t="s">
        <v>245</v>
      </c>
      <c r="F20" s="84">
        <v>1</v>
      </c>
      <c r="G20" s="130" t="s">
        <v>212</v>
      </c>
      <c r="H20" s="130">
        <v>1</v>
      </c>
      <c r="I20" s="130" t="s">
        <v>211</v>
      </c>
      <c r="J20" s="130" t="s">
        <v>206</v>
      </c>
      <c r="K20" s="130" t="s">
        <v>206</v>
      </c>
      <c r="L20" s="85">
        <v>2240</v>
      </c>
      <c r="M20" s="92">
        <f t="shared" si="0"/>
        <v>2240</v>
      </c>
      <c r="N20" s="128" t="s">
        <v>244</v>
      </c>
      <c r="O20" s="13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40.5" customHeight="1" x14ac:dyDescent="0.3">
      <c r="A21" s="179"/>
      <c r="B21" s="130">
        <v>11</v>
      </c>
      <c r="C21" s="179"/>
      <c r="D21" s="130" t="s">
        <v>256</v>
      </c>
      <c r="E21" s="130" t="s">
        <v>245</v>
      </c>
      <c r="F21" s="84">
        <v>1</v>
      </c>
      <c r="G21" s="130" t="s">
        <v>212</v>
      </c>
      <c r="H21" s="130">
        <v>1</v>
      </c>
      <c r="I21" s="130" t="s">
        <v>211</v>
      </c>
      <c r="J21" s="130" t="s">
        <v>206</v>
      </c>
      <c r="K21" s="130" t="s">
        <v>206</v>
      </c>
      <c r="L21" s="85">
        <v>1106</v>
      </c>
      <c r="M21" s="92">
        <f t="shared" si="0"/>
        <v>1106</v>
      </c>
      <c r="N21" s="128" t="s">
        <v>251</v>
      </c>
      <c r="O21" s="139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39.65" customHeight="1" x14ac:dyDescent="0.3">
      <c r="A22" s="179"/>
      <c r="B22" s="130">
        <v>12</v>
      </c>
      <c r="C22" s="179"/>
      <c r="D22" s="130" t="s">
        <v>257</v>
      </c>
      <c r="E22" s="130" t="s">
        <v>245</v>
      </c>
      <c r="F22" s="84">
        <v>1</v>
      </c>
      <c r="G22" s="130" t="s">
        <v>212</v>
      </c>
      <c r="H22" s="130">
        <v>1</v>
      </c>
      <c r="I22" s="130" t="s">
        <v>211</v>
      </c>
      <c r="J22" s="130" t="s">
        <v>206</v>
      </c>
      <c r="K22" s="130" t="s">
        <v>206</v>
      </c>
      <c r="L22" s="85">
        <v>1111</v>
      </c>
      <c r="M22" s="92">
        <f t="shared" si="0"/>
        <v>1111</v>
      </c>
      <c r="N22" s="128" t="s">
        <v>252</v>
      </c>
      <c r="O22" s="13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39.65" customHeight="1" x14ac:dyDescent="0.3">
      <c r="A23" s="179"/>
      <c r="B23" s="130">
        <v>13</v>
      </c>
      <c r="C23" s="179"/>
      <c r="D23" s="130" t="s">
        <v>231</v>
      </c>
      <c r="E23" s="130" t="s">
        <v>245</v>
      </c>
      <c r="F23" s="84">
        <v>1</v>
      </c>
      <c r="G23" s="130" t="s">
        <v>19</v>
      </c>
      <c r="H23" s="130">
        <v>1</v>
      </c>
      <c r="I23" s="130" t="s">
        <v>40</v>
      </c>
      <c r="J23" s="130" t="s">
        <v>206</v>
      </c>
      <c r="K23" s="130" t="s">
        <v>206</v>
      </c>
      <c r="L23" s="85">
        <v>1560</v>
      </c>
      <c r="M23" s="92">
        <f t="shared" si="0"/>
        <v>1560</v>
      </c>
      <c r="N23" s="128" t="s">
        <v>259</v>
      </c>
      <c r="O23" s="139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25" customHeight="1" x14ac:dyDescent="0.3">
      <c r="A24" s="179"/>
      <c r="B24" s="130">
        <v>14</v>
      </c>
      <c r="C24" s="179"/>
      <c r="D24" s="130" t="s">
        <v>231</v>
      </c>
      <c r="E24" s="130" t="s">
        <v>245</v>
      </c>
      <c r="F24" s="84">
        <v>1</v>
      </c>
      <c r="G24" s="130" t="s">
        <v>19</v>
      </c>
      <c r="H24" s="130">
        <v>1</v>
      </c>
      <c r="I24" s="130" t="s">
        <v>40</v>
      </c>
      <c r="J24" s="130" t="s">
        <v>206</v>
      </c>
      <c r="K24" s="130" t="s">
        <v>206</v>
      </c>
      <c r="L24" s="86">
        <v>1655</v>
      </c>
      <c r="M24" s="92">
        <f t="shared" si="0"/>
        <v>1655</v>
      </c>
      <c r="N24" s="129" t="s">
        <v>261</v>
      </c>
      <c r="O24" s="139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5" customHeight="1" x14ac:dyDescent="0.3">
      <c r="A25" s="179"/>
      <c r="B25" s="130">
        <v>15</v>
      </c>
      <c r="C25" s="179"/>
      <c r="D25" s="130" t="s">
        <v>232</v>
      </c>
      <c r="E25" s="130" t="s">
        <v>245</v>
      </c>
      <c r="F25" s="84">
        <v>1</v>
      </c>
      <c r="G25" s="130" t="s">
        <v>19</v>
      </c>
      <c r="H25" s="130">
        <v>1</v>
      </c>
      <c r="I25" s="130" t="s">
        <v>40</v>
      </c>
      <c r="J25" s="130" t="s">
        <v>206</v>
      </c>
      <c r="K25" s="130" t="s">
        <v>206</v>
      </c>
      <c r="L25" s="86">
        <v>1235</v>
      </c>
      <c r="M25" s="92">
        <f t="shared" si="0"/>
        <v>1235</v>
      </c>
      <c r="N25" s="93" t="s">
        <v>260</v>
      </c>
      <c r="O25" s="13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25" customHeight="1" x14ac:dyDescent="0.3">
      <c r="A26" s="202" t="s">
        <v>25</v>
      </c>
      <c r="B26" s="202"/>
      <c r="C26" s="202"/>
      <c r="D26" s="202"/>
      <c r="E26" s="202"/>
      <c r="F26" s="202"/>
      <c r="G26" s="202"/>
      <c r="H26" s="202"/>
      <c r="I26" s="202"/>
      <c r="J26" s="202"/>
      <c r="K26" s="134">
        <f>SUM(K10:K14)</f>
        <v>0</v>
      </c>
      <c r="L26" s="96"/>
      <c r="M26" s="134">
        <f>SUM(M10:M25)</f>
        <v>361210</v>
      </c>
      <c r="N26" s="97"/>
      <c r="O26" s="13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5" customHeight="1" x14ac:dyDescent="0.3">
      <c r="A27" s="179" t="s">
        <v>73</v>
      </c>
      <c r="B27" s="203">
        <v>1</v>
      </c>
      <c r="C27" s="203" t="s">
        <v>329</v>
      </c>
      <c r="D27" s="207" t="s">
        <v>230</v>
      </c>
      <c r="E27" s="130" t="s">
        <v>229</v>
      </c>
      <c r="F27" s="94">
        <v>21</v>
      </c>
      <c r="G27" s="92" t="s">
        <v>33</v>
      </c>
      <c r="H27" s="92">
        <v>4</v>
      </c>
      <c r="I27" s="92" t="s">
        <v>28</v>
      </c>
      <c r="J27" s="94">
        <v>400.13</v>
      </c>
      <c r="K27" s="94">
        <f>F27*H27*J27</f>
        <v>33610.92</v>
      </c>
      <c r="L27" s="94">
        <f>J27*7.2</f>
        <v>2880.9360000000001</v>
      </c>
      <c r="M27" s="92">
        <f>F27*H27*L27</f>
        <v>241998.62400000001</v>
      </c>
      <c r="N27" s="128" t="s">
        <v>253</v>
      </c>
      <c r="O27" s="13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5" customHeight="1" x14ac:dyDescent="0.3">
      <c r="A28" s="179"/>
      <c r="B28" s="203"/>
      <c r="C28" s="203"/>
      <c r="D28" s="208"/>
      <c r="E28" s="130" t="s">
        <v>229</v>
      </c>
      <c r="F28" s="86">
        <v>1</v>
      </c>
      <c r="G28" s="130" t="s">
        <v>33</v>
      </c>
      <c r="H28" s="130">
        <v>1</v>
      </c>
      <c r="I28" s="130" t="s">
        <v>28</v>
      </c>
      <c r="J28" s="91">
        <v>400.13</v>
      </c>
      <c r="K28" s="91">
        <f>F28*H28*J28</f>
        <v>400.13</v>
      </c>
      <c r="L28" s="91">
        <f>J28*7.2</f>
        <v>2880.9360000000001</v>
      </c>
      <c r="M28" s="92">
        <f t="shared" ref="M28:M36" si="1">F28*H28*L28</f>
        <v>2880.9360000000001</v>
      </c>
      <c r="N28" s="128" t="s">
        <v>262</v>
      </c>
      <c r="O28" s="139" t="s">
        <v>466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25" customHeight="1" x14ac:dyDescent="0.3">
      <c r="A29" s="179"/>
      <c r="B29" s="203"/>
      <c r="C29" s="203"/>
      <c r="D29" s="208"/>
      <c r="E29" s="130" t="s">
        <v>228</v>
      </c>
      <c r="F29" s="86">
        <v>4</v>
      </c>
      <c r="G29" s="130" t="s">
        <v>33</v>
      </c>
      <c r="H29" s="130">
        <v>4</v>
      </c>
      <c r="I29" s="130" t="s">
        <v>28</v>
      </c>
      <c r="J29" s="91">
        <v>420.13</v>
      </c>
      <c r="K29" s="91">
        <f>F29*H29*J29</f>
        <v>6722.08</v>
      </c>
      <c r="L29" s="91">
        <f>J29*7.2</f>
        <v>3024.9360000000001</v>
      </c>
      <c r="M29" s="92">
        <f t="shared" si="1"/>
        <v>48398.976000000002</v>
      </c>
      <c r="N29" s="128" t="s">
        <v>234</v>
      </c>
      <c r="O29" s="139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25" customHeight="1" x14ac:dyDescent="0.3">
      <c r="A30" s="179"/>
      <c r="B30" s="131">
        <v>2</v>
      </c>
      <c r="C30" s="131" t="s">
        <v>330</v>
      </c>
      <c r="D30" s="90" t="s">
        <v>217</v>
      </c>
      <c r="E30" s="131" t="s">
        <v>235</v>
      </c>
      <c r="F30" s="94">
        <v>24</v>
      </c>
      <c r="G30" s="131" t="s">
        <v>33</v>
      </c>
      <c r="H30" s="131">
        <v>2</v>
      </c>
      <c r="I30" s="131" t="s">
        <v>28</v>
      </c>
      <c r="J30" s="94">
        <v>340</v>
      </c>
      <c r="K30" s="94">
        <f>F30*H30*J30</f>
        <v>16320</v>
      </c>
      <c r="L30" s="94">
        <f>J30*7.2</f>
        <v>2448</v>
      </c>
      <c r="M30" s="92">
        <f t="shared" si="1"/>
        <v>117504</v>
      </c>
      <c r="N30" s="128" t="s">
        <v>218</v>
      </c>
      <c r="O30" s="13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25" customHeight="1" x14ac:dyDescent="0.3">
      <c r="A31" s="179"/>
      <c r="B31" s="131">
        <v>3</v>
      </c>
      <c r="C31" s="203" t="s">
        <v>331</v>
      </c>
      <c r="D31" s="90" t="s">
        <v>219</v>
      </c>
      <c r="E31" s="131" t="s">
        <v>335</v>
      </c>
      <c r="F31" s="131">
        <v>1</v>
      </c>
      <c r="G31" s="131" t="s">
        <v>220</v>
      </c>
      <c r="H31" s="131">
        <v>1</v>
      </c>
      <c r="I31" s="131" t="s">
        <v>221</v>
      </c>
      <c r="J31" s="131"/>
      <c r="K31" s="89"/>
      <c r="L31" s="130">
        <v>899</v>
      </c>
      <c r="M31" s="92">
        <f>F31*H31*L31</f>
        <v>899</v>
      </c>
      <c r="N31" s="128" t="s">
        <v>222</v>
      </c>
      <c r="O31" s="139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25" customHeight="1" x14ac:dyDescent="0.3">
      <c r="A32" s="179"/>
      <c r="B32" s="131">
        <v>4</v>
      </c>
      <c r="C32" s="203"/>
      <c r="D32" s="130" t="s">
        <v>223</v>
      </c>
      <c r="E32" s="131" t="s">
        <v>335</v>
      </c>
      <c r="F32" s="131">
        <v>1</v>
      </c>
      <c r="G32" s="131" t="s">
        <v>220</v>
      </c>
      <c r="H32" s="131">
        <v>1</v>
      </c>
      <c r="I32" s="131" t="s">
        <v>221</v>
      </c>
      <c r="J32" s="131"/>
      <c r="K32" s="89"/>
      <c r="L32" s="130">
        <v>896</v>
      </c>
      <c r="M32" s="92">
        <f t="shared" si="1"/>
        <v>896</v>
      </c>
      <c r="N32" s="128" t="s">
        <v>226</v>
      </c>
      <c r="O32" s="13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25" customHeight="1" x14ac:dyDescent="0.3">
      <c r="A33" s="179"/>
      <c r="B33" s="131">
        <v>5</v>
      </c>
      <c r="C33" s="203"/>
      <c r="D33" s="130" t="s">
        <v>224</v>
      </c>
      <c r="E33" s="131" t="s">
        <v>335</v>
      </c>
      <c r="F33" s="131">
        <v>1</v>
      </c>
      <c r="G33" s="131" t="s">
        <v>220</v>
      </c>
      <c r="H33" s="131">
        <v>1</v>
      </c>
      <c r="I33" s="131" t="s">
        <v>221</v>
      </c>
      <c r="J33" s="131"/>
      <c r="K33" s="89"/>
      <c r="L33" s="130">
        <v>864</v>
      </c>
      <c r="M33" s="92">
        <f t="shared" si="1"/>
        <v>864</v>
      </c>
      <c r="N33" s="128" t="s">
        <v>227</v>
      </c>
      <c r="O33" s="139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25" customHeight="1" x14ac:dyDescent="0.3">
      <c r="A34" s="179"/>
      <c r="B34" s="131">
        <v>6</v>
      </c>
      <c r="C34" s="203"/>
      <c r="D34" s="130" t="s">
        <v>225</v>
      </c>
      <c r="E34" s="131" t="s">
        <v>335</v>
      </c>
      <c r="F34" s="131">
        <v>1</v>
      </c>
      <c r="G34" s="131" t="s">
        <v>220</v>
      </c>
      <c r="H34" s="131">
        <v>1</v>
      </c>
      <c r="I34" s="131" t="s">
        <v>221</v>
      </c>
      <c r="J34" s="131"/>
      <c r="K34" s="89"/>
      <c r="L34" s="130">
        <v>886</v>
      </c>
      <c r="M34" s="92">
        <f t="shared" si="1"/>
        <v>886</v>
      </c>
      <c r="N34" s="128" t="s">
        <v>226</v>
      </c>
      <c r="O34" s="139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25" customHeight="1" x14ac:dyDescent="0.3">
      <c r="A35" s="179"/>
      <c r="B35" s="131">
        <v>7</v>
      </c>
      <c r="C35" s="203"/>
      <c r="D35" s="90" t="s">
        <v>219</v>
      </c>
      <c r="E35" s="131" t="s">
        <v>335</v>
      </c>
      <c r="F35" s="131">
        <v>1</v>
      </c>
      <c r="G35" s="131" t="s">
        <v>33</v>
      </c>
      <c r="H35" s="131">
        <v>1</v>
      </c>
      <c r="I35" s="131" t="s">
        <v>28</v>
      </c>
      <c r="J35" s="131"/>
      <c r="K35" s="89"/>
      <c r="L35" s="130">
        <v>993</v>
      </c>
      <c r="M35" s="92">
        <f t="shared" si="1"/>
        <v>993</v>
      </c>
      <c r="N35" s="128" t="s">
        <v>226</v>
      </c>
      <c r="O35" s="139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25" customHeight="1" x14ac:dyDescent="0.3">
      <c r="A36" s="179"/>
      <c r="B36" s="131">
        <v>8</v>
      </c>
      <c r="C36" s="203"/>
      <c r="D36" s="90" t="s">
        <v>402</v>
      </c>
      <c r="E36" s="131" t="s">
        <v>84</v>
      </c>
      <c r="F36" s="131">
        <v>1</v>
      </c>
      <c r="G36" s="131" t="s">
        <v>33</v>
      </c>
      <c r="H36" s="131">
        <v>1</v>
      </c>
      <c r="I36" s="131" t="s">
        <v>28</v>
      </c>
      <c r="J36" s="131"/>
      <c r="K36" s="89"/>
      <c r="L36" s="130">
        <v>897</v>
      </c>
      <c r="M36" s="92">
        <f t="shared" si="1"/>
        <v>897</v>
      </c>
      <c r="N36" s="128" t="s">
        <v>403</v>
      </c>
      <c r="O36" s="139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25" customHeight="1" x14ac:dyDescent="0.3">
      <c r="A37" s="202" t="s">
        <v>29</v>
      </c>
      <c r="B37" s="202"/>
      <c r="C37" s="202"/>
      <c r="D37" s="202"/>
      <c r="E37" s="202"/>
      <c r="F37" s="202"/>
      <c r="G37" s="202"/>
      <c r="H37" s="202"/>
      <c r="I37" s="202"/>
      <c r="J37" s="202"/>
      <c r="K37" s="134">
        <f>SUM(K27:K30)</f>
        <v>57053.13</v>
      </c>
      <c r="L37" s="96"/>
      <c r="M37" s="134">
        <f>SUM(M27:M36)</f>
        <v>416217.53600000002</v>
      </c>
      <c r="N37" s="97"/>
      <c r="O37" s="13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77" customFormat="1" ht="25" customHeight="1" x14ac:dyDescent="0.3">
      <c r="A38" s="179" t="s">
        <v>30</v>
      </c>
      <c r="B38" s="131">
        <v>1</v>
      </c>
      <c r="C38" s="203" t="s">
        <v>329</v>
      </c>
      <c r="D38" s="130" t="s">
        <v>233</v>
      </c>
      <c r="E38" s="130" t="s">
        <v>107</v>
      </c>
      <c r="F38" s="91">
        <v>11</v>
      </c>
      <c r="G38" s="130" t="s">
        <v>19</v>
      </c>
      <c r="H38" s="130">
        <v>1</v>
      </c>
      <c r="I38" s="130" t="s">
        <v>66</v>
      </c>
      <c r="J38" s="131">
        <v>120</v>
      </c>
      <c r="K38" s="95">
        <f>F38*H38*J38</f>
        <v>1320</v>
      </c>
      <c r="L38" s="130">
        <f>J38*7.2</f>
        <v>864</v>
      </c>
      <c r="M38" s="92">
        <f>L38*H38*F38</f>
        <v>9504</v>
      </c>
      <c r="N38" s="128"/>
      <c r="O38" s="93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25" customHeight="1" x14ac:dyDescent="0.3">
      <c r="A39" s="179"/>
      <c r="B39" s="131">
        <v>2</v>
      </c>
      <c r="C39" s="203"/>
      <c r="D39" s="130" t="s">
        <v>106</v>
      </c>
      <c r="E39" s="130" t="s">
        <v>107</v>
      </c>
      <c r="F39" s="91">
        <v>11</v>
      </c>
      <c r="G39" s="130" t="s">
        <v>19</v>
      </c>
      <c r="H39" s="130">
        <v>1</v>
      </c>
      <c r="I39" s="130" t="s">
        <v>66</v>
      </c>
      <c r="J39" s="95">
        <v>25</v>
      </c>
      <c r="K39" s="95">
        <f>F39*H39*J39</f>
        <v>275</v>
      </c>
      <c r="L39" s="130">
        <f>J39*7.2</f>
        <v>180</v>
      </c>
      <c r="M39" s="92">
        <f t="shared" ref="M39:M59" si="2">L39*H39*F39</f>
        <v>1980</v>
      </c>
      <c r="N39" s="128"/>
      <c r="O39" s="139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5" customHeight="1" x14ac:dyDescent="0.3">
      <c r="A40" s="179"/>
      <c r="B40" s="131">
        <v>3</v>
      </c>
      <c r="C40" s="203"/>
      <c r="D40" s="130" t="s">
        <v>32</v>
      </c>
      <c r="E40" s="130" t="s">
        <v>240</v>
      </c>
      <c r="F40" s="91">
        <v>28</v>
      </c>
      <c r="G40" s="130" t="s">
        <v>19</v>
      </c>
      <c r="H40" s="130">
        <v>1</v>
      </c>
      <c r="I40" s="130" t="s">
        <v>66</v>
      </c>
      <c r="J40" s="131">
        <v>180</v>
      </c>
      <c r="K40" s="95">
        <f t="shared" ref="K40:K52" si="3">F40*H40*J40</f>
        <v>5040</v>
      </c>
      <c r="L40" s="130">
        <f>J40*7.2</f>
        <v>1296</v>
      </c>
      <c r="M40" s="92">
        <f t="shared" si="2"/>
        <v>36288</v>
      </c>
      <c r="N40" s="93" t="s">
        <v>338</v>
      </c>
      <c r="O40" s="139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5" customHeight="1" x14ac:dyDescent="0.3">
      <c r="A41" s="179"/>
      <c r="B41" s="131">
        <v>4</v>
      </c>
      <c r="C41" s="203"/>
      <c r="D41" s="130" t="s">
        <v>55</v>
      </c>
      <c r="E41" s="130"/>
      <c r="F41" s="91">
        <v>27</v>
      </c>
      <c r="G41" s="130" t="s">
        <v>19</v>
      </c>
      <c r="H41" s="130">
        <v>1</v>
      </c>
      <c r="I41" s="130" t="s">
        <v>66</v>
      </c>
      <c r="J41" s="95">
        <v>25</v>
      </c>
      <c r="K41" s="95">
        <f t="shared" si="3"/>
        <v>675</v>
      </c>
      <c r="L41" s="130">
        <f>J41*7.2</f>
        <v>180</v>
      </c>
      <c r="M41" s="92">
        <f t="shared" si="2"/>
        <v>4860</v>
      </c>
      <c r="N41" s="129" t="s">
        <v>410</v>
      </c>
      <c r="O41" s="139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25" customHeight="1" x14ac:dyDescent="0.3">
      <c r="A42" s="179"/>
      <c r="B42" s="131">
        <v>5</v>
      </c>
      <c r="C42" s="203"/>
      <c r="D42" s="130" t="s">
        <v>56</v>
      </c>
      <c r="E42" s="130"/>
      <c r="F42" s="91">
        <v>26</v>
      </c>
      <c r="G42" s="130" t="s">
        <v>19</v>
      </c>
      <c r="H42" s="130">
        <v>1</v>
      </c>
      <c r="I42" s="130" t="s">
        <v>66</v>
      </c>
      <c r="J42" s="95">
        <v>40</v>
      </c>
      <c r="K42" s="95">
        <f t="shared" si="3"/>
        <v>1040</v>
      </c>
      <c r="L42" s="130">
        <f t="shared" ref="L42:L59" si="4">J42*7.2</f>
        <v>288</v>
      </c>
      <c r="M42" s="92">
        <f t="shared" si="2"/>
        <v>7488</v>
      </c>
      <c r="N42" s="93" t="s">
        <v>411</v>
      </c>
      <c r="O42" s="139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25" customHeight="1" x14ac:dyDescent="0.3">
      <c r="A43" s="179"/>
      <c r="B43" s="131">
        <v>6</v>
      </c>
      <c r="C43" s="203"/>
      <c r="D43" s="23" t="s">
        <v>57</v>
      </c>
      <c r="E43" s="130"/>
      <c r="F43" s="91">
        <v>27</v>
      </c>
      <c r="G43" s="130" t="s">
        <v>19</v>
      </c>
      <c r="H43" s="130">
        <v>1</v>
      </c>
      <c r="I43" s="130" t="s">
        <v>66</v>
      </c>
      <c r="J43" s="95">
        <v>30</v>
      </c>
      <c r="K43" s="95">
        <f t="shared" si="3"/>
        <v>810</v>
      </c>
      <c r="L43" s="130">
        <f t="shared" si="4"/>
        <v>216</v>
      </c>
      <c r="M43" s="92">
        <f t="shared" si="2"/>
        <v>5832</v>
      </c>
      <c r="N43" s="129" t="s">
        <v>412</v>
      </c>
      <c r="O43" s="139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25" customHeight="1" x14ac:dyDescent="0.3">
      <c r="A44" s="179"/>
      <c r="B44" s="131">
        <v>7</v>
      </c>
      <c r="C44" s="203"/>
      <c r="D44" s="23" t="s">
        <v>58</v>
      </c>
      <c r="E44" s="130"/>
      <c r="F44" s="91">
        <v>27</v>
      </c>
      <c r="G44" s="130" t="s">
        <v>19</v>
      </c>
      <c r="H44" s="130">
        <v>1</v>
      </c>
      <c r="I44" s="130" t="s">
        <v>66</v>
      </c>
      <c r="J44" s="95">
        <v>40</v>
      </c>
      <c r="K44" s="95">
        <f t="shared" si="3"/>
        <v>1080</v>
      </c>
      <c r="L44" s="130">
        <f t="shared" si="4"/>
        <v>288</v>
      </c>
      <c r="M44" s="92">
        <f t="shared" si="2"/>
        <v>7776</v>
      </c>
      <c r="N44" s="133" t="s">
        <v>413</v>
      </c>
      <c r="O44" s="153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25" customHeight="1" x14ac:dyDescent="0.3">
      <c r="A45" s="179"/>
      <c r="B45" s="131">
        <v>8</v>
      </c>
      <c r="C45" s="203"/>
      <c r="D45" s="23" t="s">
        <v>59</v>
      </c>
      <c r="E45" s="130" t="s">
        <v>339</v>
      </c>
      <c r="F45" s="91">
        <v>26</v>
      </c>
      <c r="G45" s="130" t="s">
        <v>19</v>
      </c>
      <c r="H45" s="130">
        <v>1</v>
      </c>
      <c r="I45" s="130" t="s">
        <v>66</v>
      </c>
      <c r="J45" s="95">
        <v>20</v>
      </c>
      <c r="K45" s="95">
        <f t="shared" si="3"/>
        <v>520</v>
      </c>
      <c r="L45" s="130">
        <f t="shared" si="4"/>
        <v>144</v>
      </c>
      <c r="M45" s="92">
        <f t="shared" si="2"/>
        <v>3744</v>
      </c>
      <c r="N45" s="129"/>
      <c r="O45" s="139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25" customHeight="1" x14ac:dyDescent="0.3">
      <c r="A46" s="179"/>
      <c r="B46" s="131">
        <v>9</v>
      </c>
      <c r="C46" s="203"/>
      <c r="D46" s="23" t="s">
        <v>60</v>
      </c>
      <c r="E46" s="130"/>
      <c r="F46" s="91">
        <v>27</v>
      </c>
      <c r="G46" s="130" t="s">
        <v>19</v>
      </c>
      <c r="H46" s="130">
        <v>1</v>
      </c>
      <c r="I46" s="130" t="s">
        <v>66</v>
      </c>
      <c r="J46" s="95">
        <v>40</v>
      </c>
      <c r="K46" s="95">
        <f t="shared" si="3"/>
        <v>1080</v>
      </c>
      <c r="L46" s="130">
        <f t="shared" si="4"/>
        <v>288</v>
      </c>
      <c r="M46" s="92">
        <f t="shared" si="2"/>
        <v>7776</v>
      </c>
      <c r="N46" s="93"/>
      <c r="O46" s="139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25" customHeight="1" x14ac:dyDescent="0.3">
      <c r="A47" s="179"/>
      <c r="B47" s="131">
        <v>10</v>
      </c>
      <c r="C47" s="179" t="s">
        <v>330</v>
      </c>
      <c r="D47" s="23" t="s">
        <v>61</v>
      </c>
      <c r="E47" s="130"/>
      <c r="F47" s="91">
        <v>24</v>
      </c>
      <c r="G47" s="130" t="s">
        <v>19</v>
      </c>
      <c r="H47" s="130">
        <v>1</v>
      </c>
      <c r="I47" s="130" t="s">
        <v>66</v>
      </c>
      <c r="J47" s="95">
        <v>25</v>
      </c>
      <c r="K47" s="95">
        <f t="shared" si="3"/>
        <v>600</v>
      </c>
      <c r="L47" s="130">
        <f t="shared" si="4"/>
        <v>180</v>
      </c>
      <c r="M47" s="92">
        <f t="shared" si="2"/>
        <v>4320</v>
      </c>
      <c r="N47" s="129" t="s">
        <v>410</v>
      </c>
      <c r="O47" s="139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25" customHeight="1" x14ac:dyDescent="0.3">
      <c r="A48" s="179"/>
      <c r="B48" s="131">
        <v>11</v>
      </c>
      <c r="C48" s="179"/>
      <c r="D48" s="23" t="s">
        <v>62</v>
      </c>
      <c r="E48" s="130"/>
      <c r="F48" s="91">
        <v>24</v>
      </c>
      <c r="G48" s="130" t="s">
        <v>19</v>
      </c>
      <c r="H48" s="130">
        <v>1</v>
      </c>
      <c r="I48" s="130" t="s">
        <v>66</v>
      </c>
      <c r="J48" s="95">
        <v>40</v>
      </c>
      <c r="K48" s="95">
        <f t="shared" si="3"/>
        <v>960</v>
      </c>
      <c r="L48" s="130">
        <f t="shared" si="4"/>
        <v>288</v>
      </c>
      <c r="M48" s="92">
        <f t="shared" si="2"/>
        <v>6912</v>
      </c>
      <c r="N48" s="93"/>
      <c r="O48" s="139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25" customHeight="1" x14ac:dyDescent="0.3">
      <c r="A49" s="179"/>
      <c r="B49" s="131">
        <v>12</v>
      </c>
      <c r="C49" s="179"/>
      <c r="D49" s="23" t="s">
        <v>63</v>
      </c>
      <c r="E49" s="130" t="s">
        <v>340</v>
      </c>
      <c r="F49" s="91">
        <v>23</v>
      </c>
      <c r="G49" s="130" t="s">
        <v>19</v>
      </c>
      <c r="H49" s="130">
        <v>1</v>
      </c>
      <c r="I49" s="130" t="s">
        <v>66</v>
      </c>
      <c r="J49" s="95">
        <v>20</v>
      </c>
      <c r="K49" s="95">
        <f t="shared" si="3"/>
        <v>460</v>
      </c>
      <c r="L49" s="130">
        <f t="shared" si="4"/>
        <v>144</v>
      </c>
      <c r="M49" s="92">
        <f t="shared" si="2"/>
        <v>3312</v>
      </c>
      <c r="N49" s="93"/>
      <c r="O49" s="139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25" customHeight="1" x14ac:dyDescent="0.3">
      <c r="A50" s="179"/>
      <c r="B50" s="131">
        <v>13</v>
      </c>
      <c r="C50" s="179"/>
      <c r="D50" s="211" t="s">
        <v>64</v>
      </c>
      <c r="E50" s="179" t="s">
        <v>123</v>
      </c>
      <c r="F50" s="91">
        <v>24</v>
      </c>
      <c r="G50" s="130" t="s">
        <v>19</v>
      </c>
      <c r="H50" s="130">
        <v>1</v>
      </c>
      <c r="I50" s="130" t="s">
        <v>66</v>
      </c>
      <c r="J50" s="95">
        <v>60</v>
      </c>
      <c r="K50" s="95">
        <f t="shared" si="3"/>
        <v>1440</v>
      </c>
      <c r="L50" s="130">
        <f t="shared" si="4"/>
        <v>432</v>
      </c>
      <c r="M50" s="92">
        <f t="shared" si="2"/>
        <v>10368</v>
      </c>
      <c r="N50" s="93"/>
      <c r="O50" s="139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25" customHeight="1" x14ac:dyDescent="0.3">
      <c r="A51" s="179"/>
      <c r="B51" s="131">
        <v>14</v>
      </c>
      <c r="C51" s="179"/>
      <c r="D51" s="211"/>
      <c r="E51" s="179"/>
      <c r="F51" s="123">
        <v>1</v>
      </c>
      <c r="G51" s="92" t="s">
        <v>40</v>
      </c>
      <c r="H51" s="92">
        <v>1</v>
      </c>
      <c r="I51" s="92" t="s">
        <v>66</v>
      </c>
      <c r="J51" s="95">
        <v>338.25</v>
      </c>
      <c r="K51" s="95">
        <f t="shared" si="3"/>
        <v>338.25</v>
      </c>
      <c r="L51" s="130">
        <f t="shared" si="4"/>
        <v>2435.4</v>
      </c>
      <c r="M51" s="92">
        <f>L51*H51*F51</f>
        <v>2435.4</v>
      </c>
      <c r="N51" s="93" t="s">
        <v>414</v>
      </c>
      <c r="O51" s="139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25" customHeight="1" x14ac:dyDescent="0.3">
      <c r="A52" s="179"/>
      <c r="B52" s="131">
        <v>15</v>
      </c>
      <c r="C52" s="179"/>
      <c r="D52" s="23" t="s">
        <v>65</v>
      </c>
      <c r="E52" s="130"/>
      <c r="F52" s="91">
        <v>19</v>
      </c>
      <c r="G52" s="130" t="s">
        <v>19</v>
      </c>
      <c r="H52" s="130">
        <v>1</v>
      </c>
      <c r="I52" s="130" t="s">
        <v>66</v>
      </c>
      <c r="J52" s="95">
        <v>25</v>
      </c>
      <c r="K52" s="95">
        <f t="shared" si="3"/>
        <v>475</v>
      </c>
      <c r="L52" s="130">
        <f t="shared" si="4"/>
        <v>180</v>
      </c>
      <c r="M52" s="92">
        <f t="shared" si="2"/>
        <v>3420</v>
      </c>
      <c r="N52" s="93"/>
      <c r="O52" s="139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25" customHeight="1" x14ac:dyDescent="0.3">
      <c r="A53" s="179"/>
      <c r="B53" s="131">
        <v>16</v>
      </c>
      <c r="C53" s="179" t="s">
        <v>337</v>
      </c>
      <c r="D53" s="68" t="s">
        <v>347</v>
      </c>
      <c r="E53" s="92"/>
      <c r="F53" s="123">
        <v>1</v>
      </c>
      <c r="G53" s="92" t="s">
        <v>40</v>
      </c>
      <c r="H53" s="92">
        <v>1</v>
      </c>
      <c r="I53" s="92" t="s">
        <v>66</v>
      </c>
      <c r="J53" s="131">
        <v>1307.06</v>
      </c>
      <c r="K53" s="131">
        <f>F53*H53*J53</f>
        <v>1307.06</v>
      </c>
      <c r="L53" s="130">
        <f t="shared" si="4"/>
        <v>9410.8320000000003</v>
      </c>
      <c r="M53" s="92">
        <f t="shared" si="2"/>
        <v>9410.8320000000003</v>
      </c>
      <c r="N53" s="93" t="s">
        <v>342</v>
      </c>
      <c r="O53" s="139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25" customHeight="1" x14ac:dyDescent="0.3">
      <c r="A54" s="179"/>
      <c r="B54" s="131">
        <v>17</v>
      </c>
      <c r="C54" s="179"/>
      <c r="D54" s="68" t="s">
        <v>348</v>
      </c>
      <c r="E54" s="92"/>
      <c r="F54" s="123">
        <v>1</v>
      </c>
      <c r="G54" s="92" t="s">
        <v>40</v>
      </c>
      <c r="H54" s="92">
        <v>1</v>
      </c>
      <c r="I54" s="92" t="s">
        <v>66</v>
      </c>
      <c r="J54" s="131">
        <v>100</v>
      </c>
      <c r="K54" s="131">
        <f t="shared" ref="K54:K55" si="5">F54*H54*J54</f>
        <v>100</v>
      </c>
      <c r="L54" s="130">
        <f t="shared" si="4"/>
        <v>720</v>
      </c>
      <c r="M54" s="92">
        <f t="shared" si="2"/>
        <v>720</v>
      </c>
      <c r="N54" s="133"/>
      <c r="O54" s="139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25" customHeight="1" x14ac:dyDescent="0.3">
      <c r="A55" s="179"/>
      <c r="B55" s="131">
        <v>18</v>
      </c>
      <c r="C55" s="179"/>
      <c r="D55" s="68" t="s">
        <v>349</v>
      </c>
      <c r="E55" s="92"/>
      <c r="F55" s="123">
        <v>1</v>
      </c>
      <c r="G55" s="92" t="s">
        <v>40</v>
      </c>
      <c r="H55" s="92">
        <v>1</v>
      </c>
      <c r="I55" s="92" t="s">
        <v>66</v>
      </c>
      <c r="J55" s="131">
        <v>356.25</v>
      </c>
      <c r="K55" s="131">
        <f t="shared" si="5"/>
        <v>356.25</v>
      </c>
      <c r="L55" s="130">
        <f t="shared" si="4"/>
        <v>2565</v>
      </c>
      <c r="M55" s="92">
        <f t="shared" si="2"/>
        <v>2565</v>
      </c>
      <c r="N55" s="133"/>
      <c r="O55" s="139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25" customHeight="1" x14ac:dyDescent="0.3">
      <c r="A56" s="179"/>
      <c r="B56" s="131">
        <v>19</v>
      </c>
      <c r="C56" s="179" t="s">
        <v>51</v>
      </c>
      <c r="D56" s="68" t="s">
        <v>343</v>
      </c>
      <c r="E56" s="92"/>
      <c r="F56" s="123">
        <v>1</v>
      </c>
      <c r="G56" s="92" t="s">
        <v>40</v>
      </c>
      <c r="H56" s="92">
        <v>1</v>
      </c>
      <c r="I56" s="92" t="s">
        <v>66</v>
      </c>
      <c r="J56" s="131">
        <v>135</v>
      </c>
      <c r="K56" s="131">
        <f>F56*H56*J56</f>
        <v>135</v>
      </c>
      <c r="L56" s="130">
        <f t="shared" si="4"/>
        <v>972</v>
      </c>
      <c r="M56" s="92">
        <f>L56*H56*F56</f>
        <v>972</v>
      </c>
      <c r="N56" s="133"/>
      <c r="O56" s="139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25" customHeight="1" x14ac:dyDescent="0.3">
      <c r="A57" s="179"/>
      <c r="B57" s="131">
        <v>20</v>
      </c>
      <c r="C57" s="179"/>
      <c r="D57" s="68" t="s">
        <v>344</v>
      </c>
      <c r="E57" s="92"/>
      <c r="F57" s="123">
        <v>1</v>
      </c>
      <c r="G57" s="92" t="s">
        <v>40</v>
      </c>
      <c r="H57" s="92">
        <v>1</v>
      </c>
      <c r="I57" s="92" t="s">
        <v>66</v>
      </c>
      <c r="J57" s="131">
        <v>100</v>
      </c>
      <c r="K57" s="131">
        <f>F57*H57*J57</f>
        <v>100</v>
      </c>
      <c r="L57" s="130">
        <f t="shared" si="4"/>
        <v>720</v>
      </c>
      <c r="M57" s="92">
        <f t="shared" ref="M57" si="6">L57*H57*F57</f>
        <v>720</v>
      </c>
      <c r="N57" s="133"/>
      <c r="O57" s="139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25" customHeight="1" x14ac:dyDescent="0.3">
      <c r="A58" s="179"/>
      <c r="B58" s="131">
        <v>22</v>
      </c>
      <c r="C58" s="179"/>
      <c r="D58" s="68" t="s">
        <v>350</v>
      </c>
      <c r="E58" s="78"/>
      <c r="F58" s="123">
        <v>1</v>
      </c>
      <c r="G58" s="92" t="s">
        <v>40</v>
      </c>
      <c r="H58" s="92">
        <v>1</v>
      </c>
      <c r="I58" s="92" t="s">
        <v>66</v>
      </c>
      <c r="J58" s="131">
        <v>57.9</v>
      </c>
      <c r="K58" s="131">
        <f t="shared" ref="K58" si="7">F58*H58*J58</f>
        <v>57.9</v>
      </c>
      <c r="L58" s="130">
        <f t="shared" si="4"/>
        <v>416.88</v>
      </c>
      <c r="M58" s="92">
        <f t="shared" ref="M58" si="8">L58*H58*F58</f>
        <v>416.88</v>
      </c>
      <c r="N58" s="133"/>
      <c r="O58" s="139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25" customHeight="1" x14ac:dyDescent="0.3">
      <c r="A59" s="179"/>
      <c r="B59" s="131">
        <v>23</v>
      </c>
      <c r="C59" s="130" t="s">
        <v>336</v>
      </c>
      <c r="D59" s="23" t="s">
        <v>125</v>
      </c>
      <c r="E59" s="130"/>
      <c r="F59" s="86">
        <v>1</v>
      </c>
      <c r="G59" s="130" t="s">
        <v>126</v>
      </c>
      <c r="H59" s="130">
        <v>1</v>
      </c>
      <c r="I59" s="130" t="s">
        <v>127</v>
      </c>
      <c r="J59" s="95">
        <v>100</v>
      </c>
      <c r="K59" s="95">
        <f>F59*H59*J59</f>
        <v>100</v>
      </c>
      <c r="L59" s="130">
        <f t="shared" si="4"/>
        <v>720</v>
      </c>
      <c r="M59" s="92">
        <f t="shared" si="2"/>
        <v>720</v>
      </c>
      <c r="N59" s="128" t="s">
        <v>406</v>
      </c>
      <c r="O59" s="139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25" customHeight="1" x14ac:dyDescent="0.3">
      <c r="A60" s="202" t="s">
        <v>31</v>
      </c>
      <c r="B60" s="202"/>
      <c r="C60" s="202"/>
      <c r="D60" s="202"/>
      <c r="E60" s="202"/>
      <c r="F60" s="202"/>
      <c r="G60" s="202"/>
      <c r="H60" s="202"/>
      <c r="I60" s="202"/>
      <c r="J60" s="202"/>
      <c r="K60" s="134">
        <f>SUM(K39:K59)</f>
        <v>16949.46</v>
      </c>
      <c r="L60" s="96"/>
      <c r="M60" s="134">
        <f>SUM(M38:M59)</f>
        <v>131540.11199999999</v>
      </c>
      <c r="N60" s="97"/>
      <c r="O60" s="139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25" customHeight="1" x14ac:dyDescent="0.3">
      <c r="A61" s="179" t="s">
        <v>36</v>
      </c>
      <c r="B61" s="130">
        <v>1</v>
      </c>
      <c r="C61" s="179" t="s">
        <v>351</v>
      </c>
      <c r="D61" s="45" t="s">
        <v>137</v>
      </c>
      <c r="E61" s="130" t="s">
        <v>354</v>
      </c>
      <c r="F61" s="130">
        <v>1</v>
      </c>
      <c r="G61" s="130" t="s">
        <v>34</v>
      </c>
      <c r="H61" s="130">
        <v>1</v>
      </c>
      <c r="I61" s="130" t="s">
        <v>35</v>
      </c>
      <c r="J61" s="130">
        <v>800</v>
      </c>
      <c r="K61" s="130">
        <f>F61*H61*J61</f>
        <v>800</v>
      </c>
      <c r="L61" s="130">
        <f>J61*7.2</f>
        <v>5760</v>
      </c>
      <c r="M61" s="130">
        <f>L61*H61*F61</f>
        <v>5760</v>
      </c>
      <c r="N61" s="133" t="s">
        <v>130</v>
      </c>
      <c r="O61" s="139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25" customHeight="1" x14ac:dyDescent="0.3">
      <c r="A62" s="179"/>
      <c r="B62" s="130">
        <v>2</v>
      </c>
      <c r="C62" s="179"/>
      <c r="D62" s="45" t="s">
        <v>137</v>
      </c>
      <c r="E62" s="130" t="s">
        <v>129</v>
      </c>
      <c r="F62" s="130">
        <v>1</v>
      </c>
      <c r="G62" s="130" t="s">
        <v>34</v>
      </c>
      <c r="H62" s="130">
        <v>1</v>
      </c>
      <c r="I62" s="130" t="s">
        <v>66</v>
      </c>
      <c r="J62" s="130">
        <v>700</v>
      </c>
      <c r="K62" s="130">
        <f>F62*H62*J62</f>
        <v>700</v>
      </c>
      <c r="L62" s="130">
        <f t="shared" ref="L62:L69" si="9">J62*7.2</f>
        <v>5040</v>
      </c>
      <c r="M62" s="130">
        <f t="shared" ref="M62:M68" si="10">L62*H62*F62</f>
        <v>5040</v>
      </c>
      <c r="N62" s="133" t="s">
        <v>132</v>
      </c>
      <c r="O62" s="139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25" customHeight="1" x14ac:dyDescent="0.3">
      <c r="A63" s="179"/>
      <c r="B63" s="130">
        <v>3</v>
      </c>
      <c r="C63" s="179"/>
      <c r="D63" s="130" t="s">
        <v>136</v>
      </c>
      <c r="E63" s="130"/>
      <c r="F63" s="130">
        <v>1</v>
      </c>
      <c r="G63" s="130" t="s">
        <v>34</v>
      </c>
      <c r="H63" s="130">
        <v>2</v>
      </c>
      <c r="I63" s="130" t="s">
        <v>35</v>
      </c>
      <c r="J63" s="130">
        <v>1100</v>
      </c>
      <c r="K63" s="130">
        <f t="shared" ref="K63:K68" si="11">F63*H63*J63</f>
        <v>2200</v>
      </c>
      <c r="L63" s="130">
        <f t="shared" si="9"/>
        <v>7920</v>
      </c>
      <c r="M63" s="130">
        <f t="shared" si="10"/>
        <v>15840</v>
      </c>
      <c r="N63" s="133" t="s">
        <v>140</v>
      </c>
      <c r="O63" s="139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25" customHeight="1" x14ac:dyDescent="0.3">
      <c r="A64" s="179"/>
      <c r="B64" s="130">
        <v>4</v>
      </c>
      <c r="C64" s="179"/>
      <c r="D64" s="130" t="s">
        <v>135</v>
      </c>
      <c r="E64" s="130"/>
      <c r="F64" s="130">
        <v>1</v>
      </c>
      <c r="G64" s="130" t="s">
        <v>34</v>
      </c>
      <c r="H64" s="130">
        <v>2</v>
      </c>
      <c r="I64" s="130" t="s">
        <v>35</v>
      </c>
      <c r="J64" s="130">
        <v>1200</v>
      </c>
      <c r="K64" s="130">
        <f t="shared" si="11"/>
        <v>2400</v>
      </c>
      <c r="L64" s="130">
        <f t="shared" si="9"/>
        <v>8640</v>
      </c>
      <c r="M64" s="130">
        <f t="shared" si="10"/>
        <v>17280</v>
      </c>
      <c r="N64" s="133" t="s">
        <v>141</v>
      </c>
      <c r="O64" s="139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5" customHeight="1" x14ac:dyDescent="0.3">
      <c r="A65" s="179"/>
      <c r="B65" s="130">
        <v>5</v>
      </c>
      <c r="C65" s="179"/>
      <c r="D65" s="67" t="s">
        <v>134</v>
      </c>
      <c r="E65" s="130"/>
      <c r="F65" s="130">
        <v>1</v>
      </c>
      <c r="G65" s="130" t="s">
        <v>34</v>
      </c>
      <c r="H65" s="130">
        <v>1</v>
      </c>
      <c r="I65" s="130" t="s">
        <v>35</v>
      </c>
      <c r="J65" s="130">
        <v>1200</v>
      </c>
      <c r="K65" s="130">
        <f t="shared" si="11"/>
        <v>1200</v>
      </c>
      <c r="L65" s="130">
        <f t="shared" si="9"/>
        <v>8640</v>
      </c>
      <c r="M65" s="130">
        <f t="shared" si="10"/>
        <v>8640</v>
      </c>
      <c r="N65" s="133" t="s">
        <v>139</v>
      </c>
      <c r="O65" s="139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5" customHeight="1" x14ac:dyDescent="0.3">
      <c r="A66" s="179"/>
      <c r="B66" s="130">
        <v>6</v>
      </c>
      <c r="C66" s="179"/>
      <c r="D66" s="23" t="s">
        <v>133</v>
      </c>
      <c r="E66" s="130" t="s">
        <v>355</v>
      </c>
      <c r="F66" s="130">
        <v>1</v>
      </c>
      <c r="G66" s="130" t="s">
        <v>34</v>
      </c>
      <c r="H66" s="130">
        <v>1</v>
      </c>
      <c r="I66" s="130" t="s">
        <v>35</v>
      </c>
      <c r="J66" s="130">
        <v>1100</v>
      </c>
      <c r="K66" s="130">
        <f t="shared" si="11"/>
        <v>1100</v>
      </c>
      <c r="L66" s="130">
        <f t="shared" si="9"/>
        <v>7920</v>
      </c>
      <c r="M66" s="130">
        <f t="shared" si="10"/>
        <v>7920</v>
      </c>
      <c r="N66" s="133" t="s">
        <v>138</v>
      </c>
      <c r="O66" s="139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5" customHeight="1" x14ac:dyDescent="0.3">
      <c r="A67" s="179"/>
      <c r="B67" s="130">
        <v>7</v>
      </c>
      <c r="C67" s="179"/>
      <c r="D67" s="23" t="s">
        <v>133</v>
      </c>
      <c r="E67" s="130" t="s">
        <v>356</v>
      </c>
      <c r="F67" s="130">
        <v>1</v>
      </c>
      <c r="G67" s="130" t="s">
        <v>34</v>
      </c>
      <c r="H67" s="130">
        <v>1</v>
      </c>
      <c r="I67" s="130" t="s">
        <v>35</v>
      </c>
      <c r="J67" s="130">
        <v>1200</v>
      </c>
      <c r="K67" s="130">
        <f t="shared" si="11"/>
        <v>1200</v>
      </c>
      <c r="L67" s="130">
        <f t="shared" si="9"/>
        <v>8640</v>
      </c>
      <c r="M67" s="130">
        <f t="shared" si="10"/>
        <v>8640</v>
      </c>
      <c r="N67" s="133" t="s">
        <v>142</v>
      </c>
      <c r="O67" s="139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5" customHeight="1" x14ac:dyDescent="0.3">
      <c r="A68" s="179"/>
      <c r="B68" s="130">
        <v>8</v>
      </c>
      <c r="C68" s="179" t="s">
        <v>51</v>
      </c>
      <c r="D68" s="68" t="s">
        <v>353</v>
      </c>
      <c r="E68" s="92"/>
      <c r="F68" s="92">
        <v>18</v>
      </c>
      <c r="G68" s="92" t="s">
        <v>352</v>
      </c>
      <c r="H68" s="92">
        <v>1</v>
      </c>
      <c r="I68" s="92" t="s">
        <v>40</v>
      </c>
      <c r="J68" s="92">
        <v>280</v>
      </c>
      <c r="K68" s="92">
        <f t="shared" si="11"/>
        <v>5040</v>
      </c>
      <c r="L68" s="130">
        <f t="shared" si="9"/>
        <v>2016</v>
      </c>
      <c r="M68" s="92">
        <f t="shared" si="10"/>
        <v>36288</v>
      </c>
      <c r="N68" s="133"/>
      <c r="O68" s="139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5" customHeight="1" x14ac:dyDescent="0.3">
      <c r="A69" s="179"/>
      <c r="B69" s="130">
        <v>9</v>
      </c>
      <c r="C69" s="179"/>
      <c r="D69" s="45" t="s">
        <v>345</v>
      </c>
      <c r="E69" s="130"/>
      <c r="F69" s="130">
        <v>1</v>
      </c>
      <c r="G69" s="130" t="s">
        <v>34</v>
      </c>
      <c r="H69" s="130">
        <v>1</v>
      </c>
      <c r="I69" s="130" t="s">
        <v>66</v>
      </c>
      <c r="J69" s="130">
        <v>300</v>
      </c>
      <c r="K69" s="130">
        <f>F69*H69*J69</f>
        <v>300</v>
      </c>
      <c r="L69" s="130">
        <f t="shared" si="9"/>
        <v>2160</v>
      </c>
      <c r="M69" s="130">
        <f>L69*H69*F69</f>
        <v>2160</v>
      </c>
      <c r="N69" s="133" t="s">
        <v>346</v>
      </c>
      <c r="O69" s="139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5" customHeight="1" x14ac:dyDescent="0.3">
      <c r="A70" s="179"/>
      <c r="B70" s="130">
        <v>10</v>
      </c>
      <c r="C70" s="179"/>
      <c r="D70" s="45" t="s">
        <v>404</v>
      </c>
      <c r="E70" s="130"/>
      <c r="F70" s="130">
        <v>1</v>
      </c>
      <c r="G70" s="130" t="s">
        <v>34</v>
      </c>
      <c r="H70" s="130">
        <v>1</v>
      </c>
      <c r="I70" s="130" t="s">
        <v>66</v>
      </c>
      <c r="J70" s="130" t="s">
        <v>405</v>
      </c>
      <c r="K70" s="130" t="s">
        <v>405</v>
      </c>
      <c r="L70" s="130">
        <v>450</v>
      </c>
      <c r="M70" s="130">
        <f>L70*H70*F70</f>
        <v>450</v>
      </c>
      <c r="N70" s="133"/>
      <c r="O70" s="139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5" customHeight="1" x14ac:dyDescent="0.3">
      <c r="A71" s="202" t="s">
        <v>37</v>
      </c>
      <c r="B71" s="202"/>
      <c r="C71" s="202"/>
      <c r="D71" s="202"/>
      <c r="E71" s="202"/>
      <c r="F71" s="202"/>
      <c r="G71" s="202"/>
      <c r="H71" s="202"/>
      <c r="I71" s="202"/>
      <c r="J71" s="202"/>
      <c r="K71" s="134">
        <f>SUM(K61:K68)</f>
        <v>14640</v>
      </c>
      <c r="L71" s="96"/>
      <c r="M71" s="134">
        <f>SUM(M61:M70)</f>
        <v>108018</v>
      </c>
      <c r="N71" s="97"/>
      <c r="O71" s="139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25" customHeight="1" x14ac:dyDescent="0.3">
      <c r="A72" s="179" t="s">
        <v>38</v>
      </c>
      <c r="B72" s="130">
        <v>1</v>
      </c>
      <c r="C72" s="179" t="s">
        <v>329</v>
      </c>
      <c r="D72" s="130" t="s">
        <v>110</v>
      </c>
      <c r="E72" s="130" t="s">
        <v>89</v>
      </c>
      <c r="F72" s="130">
        <v>11</v>
      </c>
      <c r="G72" s="130" t="s">
        <v>19</v>
      </c>
      <c r="H72" s="130">
        <v>1</v>
      </c>
      <c r="I72" s="130" t="s">
        <v>40</v>
      </c>
      <c r="J72" s="130">
        <v>20</v>
      </c>
      <c r="K72" s="130">
        <f>F72*H72*J72</f>
        <v>220</v>
      </c>
      <c r="L72" s="130">
        <f>J72*7.2</f>
        <v>144</v>
      </c>
      <c r="M72" s="92">
        <f>F72*H72*L72</f>
        <v>1584</v>
      </c>
      <c r="N72" s="93" t="s">
        <v>481</v>
      </c>
      <c r="O72" s="139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25" customHeight="1" x14ac:dyDescent="0.3">
      <c r="A73" s="179"/>
      <c r="B73" s="130">
        <v>2</v>
      </c>
      <c r="C73" s="179"/>
      <c r="D73" s="130" t="s">
        <v>109</v>
      </c>
      <c r="E73" s="130"/>
      <c r="F73" s="130">
        <v>27</v>
      </c>
      <c r="G73" s="130" t="s">
        <v>19</v>
      </c>
      <c r="H73" s="130">
        <v>1</v>
      </c>
      <c r="I73" s="130" t="s">
        <v>40</v>
      </c>
      <c r="J73" s="130">
        <v>25</v>
      </c>
      <c r="K73" s="130">
        <f t="shared" ref="K73:K80" si="12">F73*H73*J73</f>
        <v>675</v>
      </c>
      <c r="L73" s="130">
        <f t="shared" ref="L73:L80" si="13">J73*7.2</f>
        <v>180</v>
      </c>
      <c r="M73" s="92">
        <f>F73*H73*L73</f>
        <v>4860</v>
      </c>
      <c r="N73" s="93" t="s">
        <v>480</v>
      </c>
      <c r="O73" s="139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25" customHeight="1" x14ac:dyDescent="0.3">
      <c r="A74" s="179"/>
      <c r="B74" s="130">
        <v>3</v>
      </c>
      <c r="C74" s="179"/>
      <c r="D74" s="130" t="s">
        <v>145</v>
      </c>
      <c r="E74" s="130"/>
      <c r="F74" s="130">
        <v>28</v>
      </c>
      <c r="G74" s="130" t="s">
        <v>19</v>
      </c>
      <c r="H74" s="130">
        <v>1</v>
      </c>
      <c r="I74" s="130" t="s">
        <v>40</v>
      </c>
      <c r="J74" s="130">
        <v>60</v>
      </c>
      <c r="K74" s="130">
        <f t="shared" si="12"/>
        <v>1680</v>
      </c>
      <c r="L74" s="130">
        <f t="shared" si="13"/>
        <v>432</v>
      </c>
      <c r="M74" s="92">
        <f>F74*H74*L74</f>
        <v>12096</v>
      </c>
      <c r="N74" s="93" t="s">
        <v>479</v>
      </c>
      <c r="O74" s="139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25" customHeight="1" x14ac:dyDescent="0.3">
      <c r="A75" s="179"/>
      <c r="B75" s="130">
        <v>4</v>
      </c>
      <c r="C75" s="179"/>
      <c r="D75" s="130" t="s">
        <v>209</v>
      </c>
      <c r="E75" s="130"/>
      <c r="F75" s="130">
        <v>26</v>
      </c>
      <c r="G75" s="130" t="s">
        <v>19</v>
      </c>
      <c r="H75" s="130">
        <v>1</v>
      </c>
      <c r="I75" s="130" t="s">
        <v>40</v>
      </c>
      <c r="J75" s="130">
        <v>315</v>
      </c>
      <c r="K75" s="130">
        <f>F75*H75*J75</f>
        <v>8190</v>
      </c>
      <c r="L75" s="130">
        <f t="shared" si="13"/>
        <v>2268</v>
      </c>
      <c r="M75" s="92">
        <f>L75*H75*F75</f>
        <v>58968</v>
      </c>
      <c r="N75" s="93" t="s">
        <v>478</v>
      </c>
      <c r="O75" s="139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25" customHeight="1" x14ac:dyDescent="0.3">
      <c r="A76" s="179"/>
      <c r="B76" s="130">
        <v>5</v>
      </c>
      <c r="C76" s="179"/>
      <c r="D76" s="130" t="s">
        <v>147</v>
      </c>
      <c r="E76" s="130" t="s">
        <v>149</v>
      </c>
      <c r="F76" s="130">
        <v>20</v>
      </c>
      <c r="G76" s="130" t="s">
        <v>39</v>
      </c>
      <c r="H76" s="130">
        <v>1</v>
      </c>
      <c r="I76" s="130" t="s">
        <v>40</v>
      </c>
      <c r="J76" s="130">
        <v>419.3</v>
      </c>
      <c r="K76" s="130">
        <f t="shared" si="12"/>
        <v>8386</v>
      </c>
      <c r="L76" s="130">
        <f t="shared" si="13"/>
        <v>3018.96</v>
      </c>
      <c r="M76" s="92">
        <f t="shared" ref="M76:M80" si="14">L76*H76*F76</f>
        <v>60379.199999999997</v>
      </c>
      <c r="N76" s="120" t="s">
        <v>474</v>
      </c>
      <c r="O76" s="139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5" customHeight="1" x14ac:dyDescent="0.3">
      <c r="A77" s="179"/>
      <c r="B77" s="130">
        <v>6</v>
      </c>
      <c r="C77" s="179"/>
      <c r="D77" s="130" t="s">
        <v>151</v>
      </c>
      <c r="E77" s="130"/>
      <c r="F77" s="130">
        <v>29</v>
      </c>
      <c r="G77" s="130" t="s">
        <v>39</v>
      </c>
      <c r="H77" s="130">
        <v>1</v>
      </c>
      <c r="I77" s="130" t="s">
        <v>40</v>
      </c>
      <c r="J77" s="92">
        <v>60</v>
      </c>
      <c r="K77" s="130">
        <f t="shared" si="12"/>
        <v>1740</v>
      </c>
      <c r="L77" s="130">
        <f t="shared" si="13"/>
        <v>432</v>
      </c>
      <c r="M77" s="92">
        <f t="shared" si="14"/>
        <v>12528</v>
      </c>
      <c r="N77" s="93" t="s">
        <v>477</v>
      </c>
      <c r="O77" s="139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25" customHeight="1" x14ac:dyDescent="0.3">
      <c r="A78" s="179"/>
      <c r="B78" s="130">
        <v>7</v>
      </c>
      <c r="C78" s="179"/>
      <c r="D78" s="130" t="s">
        <v>153</v>
      </c>
      <c r="E78" s="130"/>
      <c r="F78" s="130">
        <v>29</v>
      </c>
      <c r="G78" s="130" t="s">
        <v>39</v>
      </c>
      <c r="H78" s="130">
        <v>1</v>
      </c>
      <c r="I78" s="130" t="s">
        <v>40</v>
      </c>
      <c r="J78" s="130">
        <v>17</v>
      </c>
      <c r="K78" s="130">
        <f t="shared" si="12"/>
        <v>493</v>
      </c>
      <c r="L78" s="130">
        <f t="shared" si="13"/>
        <v>122.4</v>
      </c>
      <c r="M78" s="92">
        <f t="shared" si="14"/>
        <v>3549.6000000000004</v>
      </c>
      <c r="N78" s="93" t="s">
        <v>477</v>
      </c>
      <c r="O78" s="139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25" customHeight="1" x14ac:dyDescent="0.3">
      <c r="A79" s="179"/>
      <c r="B79" s="130">
        <v>8</v>
      </c>
      <c r="C79" s="179" t="s">
        <v>330</v>
      </c>
      <c r="D79" s="130" t="s">
        <v>156</v>
      </c>
      <c r="E79" s="130"/>
      <c r="F79" s="130">
        <v>27</v>
      </c>
      <c r="G79" s="130" t="s">
        <v>39</v>
      </c>
      <c r="H79" s="130">
        <v>1</v>
      </c>
      <c r="I79" s="130" t="s">
        <v>40</v>
      </c>
      <c r="J79" s="130">
        <v>47</v>
      </c>
      <c r="K79" s="130">
        <f t="shared" si="12"/>
        <v>1269</v>
      </c>
      <c r="L79" s="130">
        <f t="shared" si="13"/>
        <v>338.40000000000003</v>
      </c>
      <c r="M79" s="92">
        <f t="shared" si="14"/>
        <v>9136.8000000000011</v>
      </c>
      <c r="N79" s="93" t="s">
        <v>410</v>
      </c>
      <c r="O79" s="139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25" customHeight="1" x14ac:dyDescent="0.3">
      <c r="A80" s="179"/>
      <c r="B80" s="130">
        <v>9</v>
      </c>
      <c r="C80" s="179"/>
      <c r="D80" s="130" t="s">
        <v>157</v>
      </c>
      <c r="E80" s="130"/>
      <c r="F80" s="130">
        <v>25</v>
      </c>
      <c r="G80" s="130" t="s">
        <v>39</v>
      </c>
      <c r="H80" s="130">
        <v>1</v>
      </c>
      <c r="I80" s="130" t="s">
        <v>40</v>
      </c>
      <c r="J80" s="130">
        <v>25</v>
      </c>
      <c r="K80" s="130">
        <f t="shared" si="12"/>
        <v>625</v>
      </c>
      <c r="L80" s="130">
        <f t="shared" si="13"/>
        <v>180</v>
      </c>
      <c r="M80" s="92">
        <f t="shared" si="14"/>
        <v>4500</v>
      </c>
      <c r="N80" s="93" t="s">
        <v>475</v>
      </c>
      <c r="O80" s="139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25" customHeight="1" x14ac:dyDescent="0.3">
      <c r="A81" s="202" t="s">
        <v>41</v>
      </c>
      <c r="B81" s="202"/>
      <c r="C81" s="202"/>
      <c r="D81" s="202"/>
      <c r="E81" s="202"/>
      <c r="F81" s="202"/>
      <c r="G81" s="202"/>
      <c r="H81" s="202"/>
      <c r="I81" s="202"/>
      <c r="J81" s="202"/>
      <c r="K81" s="134">
        <f>SUM(K72:K80)</f>
        <v>23278</v>
      </c>
      <c r="L81" s="96"/>
      <c r="M81" s="134">
        <f>SUM(M72:M80)</f>
        <v>167601.60000000001</v>
      </c>
      <c r="N81" s="97"/>
      <c r="O81" s="139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25" customHeight="1" x14ac:dyDescent="0.3">
      <c r="A82" s="179" t="s">
        <v>42</v>
      </c>
      <c r="B82" s="130">
        <v>1</v>
      </c>
      <c r="C82" s="130" t="s">
        <v>407</v>
      </c>
      <c r="D82" s="130" t="s">
        <v>44</v>
      </c>
      <c r="E82" s="130" t="s">
        <v>108</v>
      </c>
      <c r="F82" s="130">
        <v>27</v>
      </c>
      <c r="G82" s="130" t="s">
        <v>43</v>
      </c>
      <c r="H82" s="130">
        <v>1</v>
      </c>
      <c r="I82" s="130" t="s">
        <v>40</v>
      </c>
      <c r="J82" s="130">
        <v>100</v>
      </c>
      <c r="K82" s="130">
        <f>F82*H82*J82</f>
        <v>2700</v>
      </c>
      <c r="L82" s="130">
        <f>J82*7.2</f>
        <v>720</v>
      </c>
      <c r="M82" s="130">
        <f t="shared" ref="M82:M87" si="15">L82*H82*F82</f>
        <v>19440</v>
      </c>
      <c r="N82" s="133" t="s">
        <v>357</v>
      </c>
      <c r="O82" s="139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5" customHeight="1" x14ac:dyDescent="0.3">
      <c r="A83" s="179"/>
      <c r="B83" s="130">
        <v>2</v>
      </c>
      <c r="C83" s="130" t="s">
        <v>361</v>
      </c>
      <c r="D83" s="130" t="s">
        <v>293</v>
      </c>
      <c r="E83" s="130"/>
      <c r="F83" s="130">
        <v>28</v>
      </c>
      <c r="G83" s="130" t="s">
        <v>43</v>
      </c>
      <c r="H83" s="130">
        <v>1</v>
      </c>
      <c r="I83" s="130" t="s">
        <v>40</v>
      </c>
      <c r="J83" s="130"/>
      <c r="K83" s="130"/>
      <c r="L83" s="130">
        <v>23</v>
      </c>
      <c r="M83" s="130">
        <f t="shared" si="15"/>
        <v>644</v>
      </c>
      <c r="N83" s="133"/>
      <c r="O83" s="139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25" customHeight="1" x14ac:dyDescent="0.3">
      <c r="A84" s="179"/>
      <c r="B84" s="130">
        <v>3</v>
      </c>
      <c r="C84" s="130" t="s">
        <v>361</v>
      </c>
      <c r="D84" s="130" t="s">
        <v>363</v>
      </c>
      <c r="E84" s="130"/>
      <c r="F84" s="130">
        <v>1</v>
      </c>
      <c r="G84" s="130" t="s">
        <v>40</v>
      </c>
      <c r="H84" s="130">
        <v>1</v>
      </c>
      <c r="I84" s="130" t="s">
        <v>40</v>
      </c>
      <c r="J84" s="130"/>
      <c r="K84" s="130"/>
      <c r="L84" s="130">
        <v>1600</v>
      </c>
      <c r="M84" s="130">
        <f t="shared" si="15"/>
        <v>1600</v>
      </c>
      <c r="N84" s="133"/>
      <c r="O84" s="139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25" customHeight="1" x14ac:dyDescent="0.3">
      <c r="A85" s="179"/>
      <c r="B85" s="130">
        <v>4</v>
      </c>
      <c r="C85" s="130" t="s">
        <v>361</v>
      </c>
      <c r="D85" s="92" t="s">
        <v>362</v>
      </c>
      <c r="E85" s="78"/>
      <c r="F85" s="130">
        <v>30</v>
      </c>
      <c r="G85" s="130" t="s">
        <v>294</v>
      </c>
      <c r="H85" s="130">
        <v>1</v>
      </c>
      <c r="I85" s="130" t="s">
        <v>295</v>
      </c>
      <c r="J85" s="78"/>
      <c r="K85" s="78"/>
      <c r="L85" s="130">
        <v>30</v>
      </c>
      <c r="M85" s="130">
        <f t="shared" si="15"/>
        <v>900</v>
      </c>
      <c r="N85" s="133"/>
      <c r="O85" s="139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25" customHeight="1" x14ac:dyDescent="0.3">
      <c r="A86" s="179"/>
      <c r="B86" s="130">
        <v>5</v>
      </c>
      <c r="C86" s="130" t="s">
        <v>361</v>
      </c>
      <c r="D86" s="92" t="s">
        <v>360</v>
      </c>
      <c r="E86" s="78"/>
      <c r="F86" s="130">
        <v>30</v>
      </c>
      <c r="G86" s="130" t="s">
        <v>294</v>
      </c>
      <c r="H86" s="130">
        <v>1</v>
      </c>
      <c r="I86" s="130" t="s">
        <v>295</v>
      </c>
      <c r="J86" s="78"/>
      <c r="K86" s="78"/>
      <c r="L86" s="130">
        <v>60</v>
      </c>
      <c r="M86" s="130">
        <f t="shared" si="15"/>
        <v>1800</v>
      </c>
      <c r="N86" s="133"/>
      <c r="O86" s="139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25" customHeight="1" x14ac:dyDescent="0.3">
      <c r="A87" s="179"/>
      <c r="B87" s="130">
        <v>6</v>
      </c>
      <c r="C87" s="130" t="s">
        <v>359</v>
      </c>
      <c r="D87" s="130" t="s">
        <v>304</v>
      </c>
      <c r="E87" s="130"/>
      <c r="F87" s="130">
        <v>30</v>
      </c>
      <c r="G87" s="130" t="s">
        <v>294</v>
      </c>
      <c r="H87" s="130">
        <v>1</v>
      </c>
      <c r="I87" s="130" t="s">
        <v>295</v>
      </c>
      <c r="J87" s="130"/>
      <c r="K87" s="130"/>
      <c r="L87" s="130">
        <v>45</v>
      </c>
      <c r="M87" s="130">
        <f t="shared" si="15"/>
        <v>1350</v>
      </c>
      <c r="N87" s="133"/>
      <c r="O87" s="139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25" customHeight="1" x14ac:dyDescent="0.3">
      <c r="A88" s="179"/>
      <c r="B88" s="130">
        <v>7</v>
      </c>
      <c r="C88" s="130" t="s">
        <v>358</v>
      </c>
      <c r="D88" s="130" t="s">
        <v>296</v>
      </c>
      <c r="E88" s="130"/>
      <c r="F88" s="130">
        <v>30</v>
      </c>
      <c r="G88" s="130" t="s">
        <v>294</v>
      </c>
      <c r="H88" s="130">
        <v>1</v>
      </c>
      <c r="I88" s="130" t="s">
        <v>295</v>
      </c>
      <c r="J88" s="130"/>
      <c r="K88" s="130"/>
      <c r="L88" s="130">
        <v>12</v>
      </c>
      <c r="M88" s="130">
        <f t="shared" ref="M88:M93" si="16">L88*H88*F88</f>
        <v>360</v>
      </c>
      <c r="N88" s="133"/>
      <c r="O88" s="139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25" customHeight="1" x14ac:dyDescent="0.3">
      <c r="A89" s="179"/>
      <c r="B89" s="130">
        <v>8</v>
      </c>
      <c r="C89" s="130" t="s">
        <v>358</v>
      </c>
      <c r="D89" s="130" t="s">
        <v>297</v>
      </c>
      <c r="E89" s="130"/>
      <c r="F89" s="130">
        <v>2</v>
      </c>
      <c r="G89" s="130" t="s">
        <v>43</v>
      </c>
      <c r="H89" s="130">
        <v>1</v>
      </c>
      <c r="I89" s="130" t="s">
        <v>40</v>
      </c>
      <c r="J89" s="130"/>
      <c r="K89" s="130"/>
      <c r="L89" s="130">
        <v>80</v>
      </c>
      <c r="M89" s="130">
        <f t="shared" si="16"/>
        <v>160</v>
      </c>
      <c r="N89" s="133"/>
      <c r="O89" s="139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25" customHeight="1" x14ac:dyDescent="0.3">
      <c r="A90" s="179"/>
      <c r="B90" s="130">
        <v>9</v>
      </c>
      <c r="C90" s="130" t="s">
        <v>358</v>
      </c>
      <c r="D90" s="130" t="s">
        <v>298</v>
      </c>
      <c r="E90" s="130"/>
      <c r="F90" s="130">
        <v>1</v>
      </c>
      <c r="G90" s="130" t="s">
        <v>43</v>
      </c>
      <c r="H90" s="130">
        <v>1</v>
      </c>
      <c r="I90" s="130" t="s">
        <v>40</v>
      </c>
      <c r="J90" s="130"/>
      <c r="K90" s="130"/>
      <c r="L90" s="130">
        <v>95</v>
      </c>
      <c r="M90" s="130">
        <f t="shared" si="16"/>
        <v>95</v>
      </c>
      <c r="N90" s="133"/>
      <c r="O90" s="139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25" customHeight="1" x14ac:dyDescent="0.3">
      <c r="A91" s="179"/>
      <c r="B91" s="130">
        <v>10</v>
      </c>
      <c r="C91" s="130" t="s">
        <v>358</v>
      </c>
      <c r="D91" s="130" t="s">
        <v>299</v>
      </c>
      <c r="E91" s="130"/>
      <c r="F91" s="130">
        <v>1</v>
      </c>
      <c r="G91" s="130" t="s">
        <v>43</v>
      </c>
      <c r="H91" s="130">
        <v>1</v>
      </c>
      <c r="I91" s="130" t="s">
        <v>40</v>
      </c>
      <c r="J91" s="130"/>
      <c r="K91" s="130"/>
      <c r="L91" s="130">
        <v>35</v>
      </c>
      <c r="M91" s="130">
        <f>L91*H91*F91</f>
        <v>35</v>
      </c>
      <c r="N91" s="133"/>
      <c r="O91" s="139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25" customHeight="1" x14ac:dyDescent="0.3">
      <c r="A92" s="179"/>
      <c r="B92" s="130">
        <v>11</v>
      </c>
      <c r="C92" s="130" t="s">
        <v>358</v>
      </c>
      <c r="D92" s="130" t="s">
        <v>300</v>
      </c>
      <c r="E92" s="130"/>
      <c r="F92" s="130">
        <v>33</v>
      </c>
      <c r="G92" s="130" t="s">
        <v>302</v>
      </c>
      <c r="H92" s="130">
        <v>1</v>
      </c>
      <c r="I92" s="130" t="s">
        <v>40</v>
      </c>
      <c r="J92" s="130"/>
      <c r="K92" s="130"/>
      <c r="L92" s="130">
        <v>5</v>
      </c>
      <c r="M92" s="130">
        <f>L92*H92*F92</f>
        <v>165</v>
      </c>
      <c r="N92" s="133"/>
      <c r="O92" s="139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25" customHeight="1" x14ac:dyDescent="0.3">
      <c r="A93" s="179"/>
      <c r="B93" s="130">
        <v>12</v>
      </c>
      <c r="C93" s="130" t="s">
        <v>358</v>
      </c>
      <c r="D93" s="130" t="s">
        <v>301</v>
      </c>
      <c r="E93" s="130"/>
      <c r="F93" s="130">
        <v>29</v>
      </c>
      <c r="G93" s="130" t="s">
        <v>303</v>
      </c>
      <c r="H93" s="130">
        <v>1</v>
      </c>
      <c r="I93" s="130" t="s">
        <v>40</v>
      </c>
      <c r="J93" s="130"/>
      <c r="K93" s="130"/>
      <c r="L93" s="130">
        <v>10</v>
      </c>
      <c r="M93" s="130">
        <f t="shared" si="16"/>
        <v>290</v>
      </c>
      <c r="N93" s="133"/>
      <c r="O93" s="139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25" customHeight="1" x14ac:dyDescent="0.3">
      <c r="A94" s="179"/>
      <c r="B94" s="130">
        <v>13</v>
      </c>
      <c r="C94" s="130" t="s">
        <v>361</v>
      </c>
      <c r="D94" s="130" t="s">
        <v>305</v>
      </c>
      <c r="E94" s="130"/>
      <c r="F94" s="130">
        <v>20</v>
      </c>
      <c r="G94" s="130" t="s">
        <v>303</v>
      </c>
      <c r="H94" s="130">
        <v>1</v>
      </c>
      <c r="I94" s="130" t="s">
        <v>40</v>
      </c>
      <c r="J94" s="130"/>
      <c r="K94" s="130"/>
      <c r="L94" s="130">
        <v>30</v>
      </c>
      <c r="M94" s="130">
        <f>L94*H94*F94</f>
        <v>600</v>
      </c>
      <c r="N94" s="133"/>
      <c r="O94" s="139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25" customHeight="1" x14ac:dyDescent="0.3">
      <c r="A95" s="202" t="s">
        <v>47</v>
      </c>
      <c r="B95" s="202"/>
      <c r="C95" s="202"/>
      <c r="D95" s="202"/>
      <c r="E95" s="202"/>
      <c r="F95" s="202"/>
      <c r="G95" s="202"/>
      <c r="H95" s="202"/>
      <c r="I95" s="202"/>
      <c r="J95" s="202"/>
      <c r="K95" s="134">
        <f>SUM(K82:K82)</f>
        <v>2700</v>
      </c>
      <c r="L95" s="96"/>
      <c r="M95" s="134">
        <f>SUM(M82:M94)</f>
        <v>27439</v>
      </c>
      <c r="N95" s="97"/>
      <c r="O95" s="139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5" customHeight="1" x14ac:dyDescent="0.3">
      <c r="A96" s="179" t="s">
        <v>48</v>
      </c>
      <c r="B96" s="130">
        <v>1</v>
      </c>
      <c r="C96" s="180" t="s">
        <v>467</v>
      </c>
      <c r="D96" s="130" t="s">
        <v>364</v>
      </c>
      <c r="E96" s="130" t="s">
        <v>50</v>
      </c>
      <c r="F96" s="130">
        <v>1</v>
      </c>
      <c r="G96" s="130" t="s">
        <v>19</v>
      </c>
      <c r="H96" s="130">
        <v>7</v>
      </c>
      <c r="I96" s="130" t="s">
        <v>35</v>
      </c>
      <c r="J96" s="130">
        <v>350</v>
      </c>
      <c r="K96" s="130">
        <f>F96*J96*H96</f>
        <v>2450</v>
      </c>
      <c r="L96" s="130">
        <f>J96*7.2</f>
        <v>2520</v>
      </c>
      <c r="M96" s="130">
        <f>F96*H96*L96</f>
        <v>17640</v>
      </c>
      <c r="N96" s="133"/>
      <c r="O96" s="139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25" customHeight="1" x14ac:dyDescent="0.3">
      <c r="A97" s="179"/>
      <c r="B97" s="130">
        <v>2</v>
      </c>
      <c r="C97" s="185"/>
      <c r="D97" s="130" t="s">
        <v>365</v>
      </c>
      <c r="E97" s="130"/>
      <c r="F97" s="130">
        <v>2</v>
      </c>
      <c r="G97" s="130" t="s">
        <v>19</v>
      </c>
      <c r="H97" s="130">
        <v>1</v>
      </c>
      <c r="I97" s="130" t="s">
        <v>35</v>
      </c>
      <c r="J97" s="130">
        <v>200</v>
      </c>
      <c r="K97" s="130">
        <f>F97*J97*H97</f>
        <v>400</v>
      </c>
      <c r="L97" s="130">
        <f t="shared" ref="L97:L102" si="17">J97*7.2</f>
        <v>1440</v>
      </c>
      <c r="M97" s="130">
        <f>F97*H97*L97</f>
        <v>2880</v>
      </c>
      <c r="N97" s="133"/>
      <c r="O97" s="139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25" customHeight="1" x14ac:dyDescent="0.3">
      <c r="A98" s="179"/>
      <c r="B98" s="130">
        <v>3</v>
      </c>
      <c r="C98" s="185"/>
      <c r="D98" s="130" t="s">
        <v>70</v>
      </c>
      <c r="E98" s="130" t="s">
        <v>72</v>
      </c>
      <c r="F98" s="130">
        <v>1</v>
      </c>
      <c r="G98" s="130" t="s">
        <v>19</v>
      </c>
      <c r="H98" s="130">
        <v>7</v>
      </c>
      <c r="I98" s="130" t="s">
        <v>35</v>
      </c>
      <c r="J98" s="130">
        <v>50</v>
      </c>
      <c r="K98" s="130">
        <f t="shared" ref="K98:K102" si="18">F98*J98*H98</f>
        <v>350</v>
      </c>
      <c r="L98" s="130">
        <f t="shared" si="17"/>
        <v>360</v>
      </c>
      <c r="M98" s="130">
        <f>L98*H98*F98</f>
        <v>2520</v>
      </c>
      <c r="N98" s="133"/>
      <c r="O98" s="139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25" customHeight="1" x14ac:dyDescent="0.3">
      <c r="A99" s="179"/>
      <c r="B99" s="130">
        <v>4</v>
      </c>
      <c r="C99" s="185"/>
      <c r="D99" s="130" t="s">
        <v>70</v>
      </c>
      <c r="E99" s="130" t="s">
        <v>73</v>
      </c>
      <c r="F99" s="130">
        <v>1</v>
      </c>
      <c r="G99" s="130" t="s">
        <v>19</v>
      </c>
      <c r="H99" s="130">
        <v>2</v>
      </c>
      <c r="I99" s="130" t="s">
        <v>28</v>
      </c>
      <c r="J99" s="130">
        <v>200</v>
      </c>
      <c r="K99" s="130">
        <f t="shared" si="18"/>
        <v>400</v>
      </c>
      <c r="L99" s="130">
        <f t="shared" si="17"/>
        <v>1440</v>
      </c>
      <c r="M99" s="130">
        <f>L99*H99*F99</f>
        <v>2880</v>
      </c>
      <c r="N99" s="133"/>
      <c r="O99" s="139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25" customHeight="1" x14ac:dyDescent="0.3">
      <c r="A100" s="179"/>
      <c r="B100" s="130">
        <v>5</v>
      </c>
      <c r="C100" s="185"/>
      <c r="D100" s="130" t="s">
        <v>160</v>
      </c>
      <c r="E100" s="130"/>
      <c r="F100" s="130">
        <v>1</v>
      </c>
      <c r="G100" s="130" t="s">
        <v>126</v>
      </c>
      <c r="H100" s="130">
        <v>7</v>
      </c>
      <c r="I100" s="130" t="s">
        <v>159</v>
      </c>
      <c r="J100" s="130">
        <v>10</v>
      </c>
      <c r="K100" s="130">
        <f t="shared" si="18"/>
        <v>70</v>
      </c>
      <c r="L100" s="130">
        <f t="shared" si="17"/>
        <v>72</v>
      </c>
      <c r="M100" s="130">
        <f>L100*H100*F100</f>
        <v>504</v>
      </c>
      <c r="N100" s="133"/>
      <c r="O100" s="139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25" customHeight="1" x14ac:dyDescent="0.3">
      <c r="A101" s="179"/>
      <c r="B101" s="130">
        <v>6</v>
      </c>
      <c r="C101" s="185"/>
      <c r="D101" s="130" t="s">
        <v>158</v>
      </c>
      <c r="E101" s="130"/>
      <c r="F101" s="130">
        <v>1</v>
      </c>
      <c r="G101" s="130" t="s">
        <v>19</v>
      </c>
      <c r="H101" s="130">
        <v>1</v>
      </c>
      <c r="I101" s="130" t="s">
        <v>40</v>
      </c>
      <c r="J101" s="130">
        <v>500</v>
      </c>
      <c r="K101" s="130">
        <f t="shared" si="18"/>
        <v>500</v>
      </c>
      <c r="L101" s="130">
        <f>J101*7.2</f>
        <v>3600</v>
      </c>
      <c r="M101" s="130">
        <f>L101*H101*F101</f>
        <v>3600</v>
      </c>
      <c r="N101" s="133"/>
      <c r="O101" s="139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25" customHeight="1" x14ac:dyDescent="0.3">
      <c r="A102" s="179"/>
      <c r="B102" s="130">
        <v>7</v>
      </c>
      <c r="C102" s="181"/>
      <c r="D102" s="130" t="s">
        <v>308</v>
      </c>
      <c r="E102" s="130"/>
      <c r="F102" s="130">
        <v>26</v>
      </c>
      <c r="G102" s="130" t="s">
        <v>236</v>
      </c>
      <c r="H102" s="130">
        <v>6</v>
      </c>
      <c r="I102" s="130" t="s">
        <v>238</v>
      </c>
      <c r="J102" s="130">
        <v>1</v>
      </c>
      <c r="K102" s="130">
        <f t="shared" si="18"/>
        <v>156</v>
      </c>
      <c r="L102" s="130">
        <f t="shared" si="17"/>
        <v>7.2</v>
      </c>
      <c r="M102" s="130">
        <f>L102*H102*F102</f>
        <v>1123.2</v>
      </c>
      <c r="N102" s="133"/>
      <c r="O102" s="139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25" customHeight="1" x14ac:dyDescent="0.3">
      <c r="A103" s="202" t="s">
        <v>52</v>
      </c>
      <c r="B103" s="202"/>
      <c r="C103" s="202"/>
      <c r="D103" s="202"/>
      <c r="E103" s="202"/>
      <c r="F103" s="202"/>
      <c r="G103" s="202"/>
      <c r="H103" s="202"/>
      <c r="I103" s="202"/>
      <c r="J103" s="202"/>
      <c r="K103" s="134">
        <f>SUM(K96:K101)</f>
        <v>4170</v>
      </c>
      <c r="L103" s="96"/>
      <c r="M103" s="134">
        <f>SUM(M96:M102)</f>
        <v>31147.200000000001</v>
      </c>
      <c r="N103" s="97"/>
      <c r="O103" s="139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25" customHeight="1" x14ac:dyDescent="0.3">
      <c r="A104" s="179" t="s">
        <v>51</v>
      </c>
      <c r="B104" s="130">
        <v>1</v>
      </c>
      <c r="C104" s="180" t="s">
        <v>468</v>
      </c>
      <c r="D104" s="130" t="s">
        <v>94</v>
      </c>
      <c r="E104" s="130"/>
      <c r="F104" s="130">
        <v>1</v>
      </c>
      <c r="G104" s="130" t="s">
        <v>40</v>
      </c>
      <c r="H104" s="130">
        <v>1</v>
      </c>
      <c r="I104" s="130" t="s">
        <v>66</v>
      </c>
      <c r="J104" s="130" t="s">
        <v>206</v>
      </c>
      <c r="K104" s="130" t="s">
        <v>206</v>
      </c>
      <c r="L104" s="130">
        <v>49400</v>
      </c>
      <c r="M104" s="130">
        <f>F104*H104*L104</f>
        <v>49400</v>
      </c>
      <c r="N104" s="133"/>
      <c r="O104" s="139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25" customHeight="1" x14ac:dyDescent="0.3">
      <c r="A105" s="179"/>
      <c r="B105" s="130">
        <v>2</v>
      </c>
      <c r="C105" s="185"/>
      <c r="D105" s="116" t="s">
        <v>366</v>
      </c>
      <c r="E105" s="103"/>
      <c r="F105" s="92">
        <v>25</v>
      </c>
      <c r="G105" s="92" t="s">
        <v>19</v>
      </c>
      <c r="H105" s="92">
        <v>7</v>
      </c>
      <c r="I105" s="92" t="s">
        <v>35</v>
      </c>
      <c r="J105" s="130">
        <v>1</v>
      </c>
      <c r="K105" s="130">
        <f t="shared" ref="K105" si="19">F105*J105*H105</f>
        <v>175</v>
      </c>
      <c r="L105" s="130">
        <f>J105*7.2</f>
        <v>7.2</v>
      </c>
      <c r="M105" s="130">
        <f>L105*H105*F105</f>
        <v>1260</v>
      </c>
      <c r="N105" s="133"/>
      <c r="O105" s="139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25" customHeight="1" x14ac:dyDescent="0.3">
      <c r="A106" s="179"/>
      <c r="B106" s="130">
        <v>3</v>
      </c>
      <c r="C106" s="181"/>
      <c r="D106" s="130" t="s">
        <v>95</v>
      </c>
      <c r="E106" s="130"/>
      <c r="F106" s="130">
        <v>29</v>
      </c>
      <c r="G106" s="130" t="s">
        <v>19</v>
      </c>
      <c r="H106" s="130">
        <v>1</v>
      </c>
      <c r="I106" s="130" t="s">
        <v>66</v>
      </c>
      <c r="J106" s="130" t="s">
        <v>206</v>
      </c>
      <c r="K106" s="130" t="s">
        <v>206</v>
      </c>
      <c r="L106" s="130">
        <v>46</v>
      </c>
      <c r="M106" s="130">
        <f>L106*H106*F106</f>
        <v>1334</v>
      </c>
      <c r="N106" s="133"/>
      <c r="O106" s="139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25" customHeight="1" x14ac:dyDescent="0.3">
      <c r="A107" s="202" t="s">
        <v>53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137">
        <f>SUM(K104:K106)</f>
        <v>175</v>
      </c>
      <c r="L107" s="96"/>
      <c r="M107" s="134">
        <f>SUM(M104:M106)</f>
        <v>51994</v>
      </c>
      <c r="N107" s="97"/>
      <c r="O107" s="139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25" customHeight="1" x14ac:dyDescent="0.3">
      <c r="A108" s="202" t="s">
        <v>54</v>
      </c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134">
        <f>M107+M103+M95+M81+M71+M60+M37+M26</f>
        <v>1295167.4480000001</v>
      </c>
      <c r="N108" s="97"/>
      <c r="O108" s="139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25" customHeight="1" x14ac:dyDescent="0.3">
      <c r="A109" s="202" t="s">
        <v>75</v>
      </c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134">
        <f>(M108)*10%</f>
        <v>129516.74480000001</v>
      </c>
      <c r="N109" s="97"/>
      <c r="O109" s="139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25" customHeight="1" x14ac:dyDescent="0.3">
      <c r="A110" s="202" t="s">
        <v>399</v>
      </c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142">
        <f>SUM(M108:M109)</f>
        <v>1424684.1928000001</v>
      </c>
      <c r="N110" s="97"/>
      <c r="O110" s="139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25" customHeight="1" x14ac:dyDescent="0.3">
      <c r="A111" s="204" t="s">
        <v>398</v>
      </c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135"/>
      <c r="N111" s="143"/>
      <c r="O111" s="139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3">
      <c r="A112" s="1"/>
      <c r="B112" s="4"/>
      <c r="C112" s="4"/>
      <c r="D112" s="1"/>
      <c r="E112" s="1"/>
      <c r="F112" s="1"/>
      <c r="G112" s="1"/>
      <c r="H112" s="4"/>
      <c r="I112" s="4"/>
      <c r="J112" s="4"/>
      <c r="K112" s="4"/>
      <c r="L112" s="1"/>
      <c r="M112" s="1"/>
      <c r="N112" s="87"/>
      <c r="O112" s="8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3">
      <c r="A113" s="1"/>
      <c r="B113" s="4"/>
      <c r="C113" s="4"/>
      <c r="D113" s="1"/>
      <c r="E113" s="1"/>
      <c r="F113" s="1"/>
      <c r="G113" s="1"/>
      <c r="H113" s="4"/>
      <c r="I113" s="4"/>
      <c r="J113" s="4"/>
      <c r="K113" s="4"/>
      <c r="L113" s="1"/>
      <c r="M113" s="1"/>
      <c r="N113" s="87"/>
      <c r="O113" s="8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3">
      <c r="A114" s="1"/>
      <c r="B114" s="4"/>
      <c r="C114" s="4"/>
      <c r="D114" s="1"/>
      <c r="E114" s="1"/>
      <c r="F114" s="1"/>
      <c r="G114" s="1"/>
      <c r="H114" s="4"/>
      <c r="I114" s="4"/>
      <c r="J114" s="4"/>
      <c r="K114" s="4"/>
      <c r="L114" s="1"/>
      <c r="M114" s="1"/>
      <c r="N114" s="87"/>
      <c r="O114" s="8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3">
      <c r="A115" s="1"/>
      <c r="B115" s="4"/>
      <c r="C115" s="4"/>
      <c r="D115" s="1"/>
      <c r="E115" s="1"/>
      <c r="F115" s="1"/>
      <c r="G115" s="1"/>
      <c r="H115" s="4"/>
      <c r="I115" s="4"/>
      <c r="J115" s="4"/>
      <c r="K115" s="4"/>
      <c r="L115" s="1"/>
      <c r="M115" s="1"/>
      <c r="N115" s="87"/>
      <c r="O115" s="8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3">
      <c r="A116" s="1"/>
      <c r="B116" s="4"/>
      <c r="C116" s="4"/>
      <c r="D116" s="1"/>
      <c r="E116" s="1"/>
      <c r="F116" s="1"/>
      <c r="G116" s="1"/>
      <c r="H116" s="4"/>
      <c r="I116" s="4"/>
      <c r="J116" s="4"/>
      <c r="K116" s="4"/>
      <c r="L116" s="1"/>
      <c r="M116" s="1"/>
      <c r="N116" s="87"/>
      <c r="O116" s="87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3">
      <c r="A117" s="1"/>
      <c r="B117" s="4"/>
      <c r="C117" s="4"/>
      <c r="D117" s="1"/>
      <c r="E117" s="1"/>
      <c r="F117" s="1"/>
      <c r="G117" s="1"/>
      <c r="H117" s="4"/>
      <c r="I117" s="4"/>
      <c r="J117" s="4"/>
      <c r="K117" s="4"/>
      <c r="L117" s="1"/>
      <c r="M117" s="1"/>
      <c r="N117" s="87"/>
      <c r="O117" s="8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3">
      <c r="A118" s="1"/>
      <c r="B118" s="4"/>
      <c r="C118" s="4"/>
      <c r="D118" s="1"/>
      <c r="E118" s="1"/>
      <c r="F118" s="1"/>
      <c r="G118" s="1"/>
      <c r="H118" s="4"/>
      <c r="I118" s="4"/>
      <c r="J118" s="4"/>
      <c r="K118" s="4"/>
      <c r="L118" s="1"/>
      <c r="M118" s="1"/>
      <c r="N118" s="87"/>
      <c r="O118" s="8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3">
      <c r="A119" s="1"/>
      <c r="B119" s="4"/>
      <c r="C119" s="4"/>
      <c r="D119" s="1"/>
      <c r="E119" s="1"/>
      <c r="F119" s="1"/>
      <c r="G119" s="1"/>
      <c r="H119" s="4"/>
      <c r="I119" s="4"/>
      <c r="J119" s="4"/>
      <c r="K119" s="4"/>
      <c r="L119" s="1"/>
      <c r="M119" s="1"/>
      <c r="N119" s="87"/>
      <c r="O119" s="8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3">
      <c r="A120" s="1"/>
      <c r="B120" s="4"/>
      <c r="C120" s="4"/>
      <c r="D120" s="1"/>
      <c r="E120" s="1"/>
      <c r="F120" s="1"/>
      <c r="G120" s="1"/>
      <c r="H120" s="4"/>
      <c r="I120" s="4"/>
      <c r="J120" s="4"/>
      <c r="K120" s="4"/>
      <c r="L120" s="1"/>
      <c r="M120" s="1"/>
      <c r="N120" s="87"/>
      <c r="O120" s="87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3">
      <c r="A121" s="1"/>
      <c r="B121" s="4"/>
      <c r="C121" s="4"/>
      <c r="D121" s="1"/>
      <c r="E121" s="1"/>
      <c r="F121" s="1"/>
      <c r="G121" s="1"/>
      <c r="H121" s="4"/>
      <c r="I121" s="4"/>
      <c r="J121" s="4"/>
      <c r="K121" s="4"/>
      <c r="L121" s="1"/>
      <c r="M121" s="1"/>
      <c r="N121" s="87"/>
      <c r="O121" s="8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3">
      <c r="A122" s="1"/>
      <c r="B122" s="4"/>
      <c r="C122" s="4"/>
      <c r="D122" s="1"/>
      <c r="E122" s="1"/>
      <c r="F122" s="1"/>
      <c r="G122" s="1"/>
      <c r="H122" s="4"/>
      <c r="I122" s="4"/>
      <c r="J122" s="4"/>
      <c r="K122" s="4"/>
      <c r="L122" s="1"/>
      <c r="M122" s="1"/>
      <c r="N122" s="87"/>
      <c r="O122" s="8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3">
      <c r="A123" s="1"/>
      <c r="B123" s="4"/>
      <c r="C123" s="4"/>
      <c r="D123" s="1"/>
      <c r="E123" s="1"/>
      <c r="F123" s="1"/>
      <c r="G123" s="1"/>
      <c r="H123" s="4"/>
      <c r="I123" s="4"/>
      <c r="J123" s="4"/>
      <c r="K123" s="4"/>
      <c r="L123" s="1"/>
      <c r="M123" s="1"/>
      <c r="N123" s="87"/>
      <c r="O123" s="8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3">
      <c r="A124" s="1"/>
      <c r="B124" s="4"/>
      <c r="C124" s="4"/>
      <c r="D124" s="1"/>
      <c r="E124" s="1"/>
      <c r="F124" s="1"/>
      <c r="G124" s="1"/>
      <c r="H124" s="4"/>
      <c r="I124" s="4"/>
      <c r="J124" s="4"/>
      <c r="K124" s="4"/>
      <c r="L124" s="1"/>
      <c r="M124" s="1"/>
      <c r="N124" s="87"/>
      <c r="O124" s="8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3">
      <c r="A125" s="1"/>
      <c r="B125" s="4"/>
      <c r="C125" s="4"/>
      <c r="D125" s="1"/>
      <c r="E125" s="1"/>
      <c r="F125" s="1"/>
      <c r="G125" s="1"/>
      <c r="H125" s="4"/>
      <c r="I125" s="4"/>
      <c r="J125" s="4"/>
      <c r="K125" s="4"/>
      <c r="L125" s="1"/>
      <c r="M125" s="1"/>
      <c r="N125" s="87"/>
      <c r="O125" s="8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3">
      <c r="A126" s="1"/>
      <c r="B126" s="4"/>
      <c r="C126" s="4"/>
      <c r="D126" s="1"/>
      <c r="E126" s="1"/>
      <c r="F126" s="1"/>
      <c r="G126" s="1"/>
      <c r="H126" s="4"/>
      <c r="I126" s="4"/>
      <c r="J126" s="4"/>
      <c r="K126" s="4"/>
      <c r="L126" s="1"/>
      <c r="M126" s="1"/>
      <c r="N126" s="87"/>
      <c r="O126" s="8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3">
      <c r="A127" s="1"/>
      <c r="B127" s="4"/>
      <c r="C127" s="4"/>
      <c r="D127" s="1"/>
      <c r="E127" s="1"/>
      <c r="F127" s="1"/>
      <c r="G127" s="1"/>
      <c r="H127" s="4"/>
      <c r="I127" s="4"/>
      <c r="J127" s="4"/>
      <c r="K127" s="4"/>
      <c r="L127" s="1"/>
      <c r="M127" s="1"/>
      <c r="N127" s="87"/>
      <c r="O127" s="8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3">
      <c r="A128" s="1"/>
      <c r="B128" s="4"/>
      <c r="C128" s="4"/>
      <c r="D128" s="1"/>
      <c r="E128" s="1"/>
      <c r="F128" s="1"/>
      <c r="G128" s="1"/>
      <c r="H128" s="4"/>
      <c r="I128" s="4"/>
      <c r="J128" s="4"/>
      <c r="K128" s="4"/>
      <c r="L128" s="1"/>
      <c r="M128" s="1"/>
      <c r="N128" s="87"/>
      <c r="O128" s="8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3">
      <c r="A129" s="1"/>
      <c r="B129" s="4"/>
      <c r="C129" s="4"/>
      <c r="D129" s="1"/>
      <c r="E129" s="1"/>
      <c r="F129" s="1"/>
      <c r="G129" s="1"/>
      <c r="H129" s="4"/>
      <c r="I129" s="4"/>
      <c r="J129" s="4"/>
      <c r="K129" s="4"/>
      <c r="L129" s="1"/>
      <c r="M129" s="1"/>
      <c r="N129" s="87"/>
      <c r="O129" s="8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3">
      <c r="A130" s="1"/>
      <c r="B130" s="4"/>
      <c r="C130" s="4"/>
      <c r="D130" s="1"/>
      <c r="E130" s="1"/>
      <c r="F130" s="1"/>
      <c r="G130" s="1"/>
      <c r="H130" s="4"/>
      <c r="I130" s="4"/>
      <c r="J130" s="4"/>
      <c r="K130" s="4"/>
      <c r="L130" s="1"/>
      <c r="M130" s="1"/>
      <c r="N130" s="87"/>
      <c r="O130" s="8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3">
      <c r="A131" s="1"/>
      <c r="B131" s="4"/>
      <c r="C131" s="4"/>
      <c r="D131" s="1"/>
      <c r="E131" s="1"/>
      <c r="F131" s="1"/>
      <c r="G131" s="1"/>
      <c r="H131" s="4"/>
      <c r="I131" s="4"/>
      <c r="J131" s="4"/>
      <c r="K131" s="4"/>
      <c r="L131" s="1"/>
      <c r="M131" s="1"/>
      <c r="N131" s="87"/>
      <c r="O131" s="87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3">
      <c r="A132" s="1"/>
      <c r="B132" s="4"/>
      <c r="C132" s="4"/>
      <c r="D132" s="1"/>
      <c r="E132" s="1"/>
      <c r="F132" s="1"/>
      <c r="G132" s="1"/>
      <c r="H132" s="4"/>
      <c r="I132" s="4"/>
      <c r="J132" s="4"/>
      <c r="K132" s="4"/>
      <c r="L132" s="1"/>
      <c r="M132" s="1"/>
      <c r="N132" s="87"/>
      <c r="O132" s="87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3">
      <c r="A133" s="1"/>
      <c r="B133" s="4"/>
      <c r="C133" s="4"/>
      <c r="D133" s="1"/>
      <c r="E133" s="1"/>
      <c r="F133" s="1"/>
      <c r="G133" s="1"/>
      <c r="H133" s="4"/>
      <c r="I133" s="4"/>
      <c r="J133" s="4"/>
      <c r="K133" s="4"/>
      <c r="L133" s="1"/>
      <c r="M133" s="1"/>
      <c r="N133" s="87"/>
      <c r="O133" s="87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3">
      <c r="A134" s="1"/>
      <c r="B134" s="4"/>
      <c r="C134" s="4"/>
      <c r="D134" s="1"/>
      <c r="E134" s="1"/>
      <c r="F134" s="1"/>
      <c r="G134" s="1"/>
      <c r="H134" s="4"/>
      <c r="I134" s="4"/>
      <c r="J134" s="4"/>
      <c r="K134" s="4"/>
      <c r="L134" s="1"/>
      <c r="M134" s="1"/>
      <c r="N134" s="87"/>
      <c r="O134" s="87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3">
      <c r="A135" s="1"/>
      <c r="B135" s="4"/>
      <c r="C135" s="4"/>
      <c r="D135" s="1"/>
      <c r="E135" s="1"/>
      <c r="F135" s="1"/>
      <c r="G135" s="1"/>
      <c r="H135" s="4"/>
      <c r="I135" s="4"/>
      <c r="J135" s="4"/>
      <c r="K135" s="4"/>
      <c r="L135" s="1"/>
      <c r="M135" s="1"/>
      <c r="N135" s="87"/>
      <c r="O135" s="8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3">
      <c r="A136" s="1"/>
      <c r="B136" s="4"/>
      <c r="C136" s="4"/>
      <c r="D136" s="1"/>
      <c r="E136" s="1"/>
      <c r="F136" s="1"/>
      <c r="G136" s="1"/>
      <c r="H136" s="4"/>
      <c r="I136" s="73"/>
      <c r="J136" s="73"/>
      <c r="K136" s="73"/>
      <c r="L136" s="1"/>
      <c r="M136" s="1"/>
      <c r="N136" s="87"/>
      <c r="O136" s="8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3">
      <c r="A137" s="1"/>
      <c r="B137" s="4"/>
      <c r="C137" s="4"/>
      <c r="D137" s="1"/>
      <c r="E137" s="1"/>
      <c r="F137" s="1"/>
      <c r="G137" s="1"/>
      <c r="H137" s="4"/>
      <c r="I137" s="4"/>
      <c r="J137" s="4"/>
      <c r="K137" s="4"/>
      <c r="L137" s="1"/>
      <c r="M137" s="1"/>
      <c r="N137" s="87"/>
      <c r="O137" s="8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3">
      <c r="A138" s="1"/>
      <c r="B138" s="4"/>
      <c r="C138" s="4"/>
      <c r="D138" s="1"/>
      <c r="E138" s="1"/>
      <c r="F138" s="1"/>
      <c r="G138" s="1"/>
      <c r="H138" s="4"/>
      <c r="I138" s="4"/>
      <c r="J138" s="4"/>
      <c r="K138" s="4"/>
      <c r="L138" s="1"/>
      <c r="M138" s="1"/>
      <c r="N138" s="87"/>
      <c r="O138" s="8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3">
      <c r="A139" s="1"/>
      <c r="B139" s="4"/>
      <c r="C139" s="4"/>
      <c r="D139" s="1"/>
      <c r="E139" s="1"/>
      <c r="F139" s="1"/>
      <c r="G139" s="1"/>
      <c r="H139" s="4"/>
      <c r="I139" s="4"/>
      <c r="J139" s="4"/>
      <c r="K139" s="4"/>
      <c r="L139" s="1"/>
      <c r="M139" s="1"/>
      <c r="N139" s="87"/>
      <c r="O139" s="87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3">
      <c r="A140" s="1"/>
      <c r="B140" s="4"/>
      <c r="C140" s="4"/>
      <c r="D140" s="1"/>
      <c r="E140" s="1"/>
      <c r="F140" s="1"/>
      <c r="G140" s="1"/>
      <c r="H140" s="4"/>
      <c r="I140" s="4"/>
      <c r="J140" s="4"/>
      <c r="K140" s="4"/>
      <c r="L140" s="1"/>
      <c r="M140" s="1"/>
      <c r="N140" s="87"/>
      <c r="O140" s="87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3">
      <c r="A141" s="1"/>
      <c r="B141" s="4"/>
      <c r="C141" s="4"/>
      <c r="D141" s="1"/>
      <c r="E141" s="1"/>
      <c r="F141" s="1"/>
      <c r="G141" s="1"/>
      <c r="H141" s="4"/>
      <c r="I141" s="4"/>
      <c r="J141" s="4"/>
      <c r="K141" s="4"/>
      <c r="L141" s="1"/>
      <c r="M141" s="1"/>
      <c r="N141" s="87"/>
      <c r="O141" s="8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3">
      <c r="A142" s="1"/>
      <c r="B142" s="4"/>
      <c r="C142" s="4"/>
      <c r="D142" s="1"/>
      <c r="E142" s="1"/>
      <c r="F142" s="1"/>
      <c r="G142" s="1"/>
      <c r="H142" s="4"/>
      <c r="I142" s="4"/>
      <c r="J142" s="4"/>
      <c r="K142" s="4"/>
      <c r="L142" s="1"/>
      <c r="M142" s="1"/>
      <c r="N142" s="87"/>
      <c r="O142" s="8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3">
      <c r="A143" s="1"/>
      <c r="B143" s="4"/>
      <c r="C143" s="4"/>
      <c r="D143" s="1"/>
      <c r="E143" s="1"/>
      <c r="F143" s="1"/>
      <c r="G143" s="1"/>
      <c r="H143" s="4"/>
      <c r="I143" s="4"/>
      <c r="J143" s="4"/>
      <c r="K143" s="4"/>
      <c r="L143" s="1"/>
      <c r="M143" s="1"/>
      <c r="N143" s="87"/>
      <c r="O143" s="8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3">
      <c r="A144" s="1"/>
      <c r="B144" s="4"/>
      <c r="C144" s="4"/>
      <c r="D144" s="1"/>
      <c r="E144" s="1"/>
      <c r="F144" s="1"/>
      <c r="G144" s="1"/>
      <c r="H144" s="4"/>
      <c r="I144" s="4"/>
      <c r="J144" s="4"/>
      <c r="K144" s="4"/>
      <c r="L144" s="1"/>
      <c r="M144" s="1"/>
      <c r="N144" s="87"/>
      <c r="O144" s="8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3">
      <c r="A145" s="1"/>
      <c r="B145" s="4"/>
      <c r="C145" s="4"/>
      <c r="D145" s="1"/>
      <c r="E145" s="1"/>
      <c r="F145" s="1"/>
      <c r="G145" s="1"/>
      <c r="H145" s="4"/>
      <c r="I145" s="4"/>
      <c r="J145" s="4"/>
      <c r="K145" s="4"/>
      <c r="L145" s="1"/>
      <c r="M145" s="1"/>
      <c r="N145" s="87"/>
      <c r="O145" s="8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3">
      <c r="A146" s="1"/>
      <c r="B146" s="4"/>
      <c r="C146" s="4"/>
      <c r="D146" s="1"/>
      <c r="E146" s="1"/>
      <c r="F146" s="1"/>
      <c r="G146" s="1"/>
      <c r="H146" s="4"/>
      <c r="I146" s="4"/>
      <c r="J146" s="4"/>
      <c r="K146" s="4"/>
      <c r="L146" s="1"/>
      <c r="M146" s="1"/>
      <c r="N146" s="87"/>
      <c r="O146" s="8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3">
      <c r="A147" s="1"/>
      <c r="B147" s="4"/>
      <c r="C147" s="4"/>
      <c r="D147" s="1"/>
      <c r="E147" s="1"/>
      <c r="F147" s="1"/>
      <c r="G147" s="1"/>
      <c r="H147" s="4"/>
      <c r="I147" s="4"/>
      <c r="J147" s="4"/>
      <c r="K147" s="4"/>
      <c r="L147" s="1"/>
      <c r="M147" s="1"/>
      <c r="N147" s="87"/>
      <c r="O147" s="8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3">
      <c r="A148" s="1"/>
      <c r="B148" s="4"/>
      <c r="C148" s="4"/>
      <c r="D148" s="1"/>
      <c r="E148" s="1"/>
      <c r="F148" s="1"/>
      <c r="G148" s="1"/>
      <c r="H148" s="4"/>
      <c r="I148" s="4"/>
      <c r="J148" s="4"/>
      <c r="K148" s="4"/>
      <c r="L148" s="1"/>
      <c r="M148" s="1"/>
      <c r="N148" s="87"/>
      <c r="O148" s="8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3">
      <c r="A149" s="1"/>
      <c r="B149" s="4"/>
      <c r="C149" s="4"/>
      <c r="D149" s="1"/>
      <c r="E149" s="1"/>
      <c r="F149" s="1"/>
      <c r="G149" s="1"/>
      <c r="H149" s="4"/>
      <c r="I149" s="4"/>
      <c r="J149" s="4"/>
      <c r="K149" s="4"/>
      <c r="L149" s="1"/>
      <c r="M149" s="1"/>
      <c r="N149" s="87"/>
      <c r="O149" s="8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3">
      <c r="A150" s="1"/>
      <c r="B150" s="4"/>
      <c r="C150" s="4"/>
      <c r="D150" s="1"/>
      <c r="E150" s="1"/>
      <c r="F150" s="1"/>
      <c r="G150" s="1"/>
      <c r="H150" s="4"/>
      <c r="I150" s="4"/>
      <c r="J150" s="4"/>
      <c r="K150" s="4"/>
      <c r="L150" s="1"/>
      <c r="M150" s="1"/>
      <c r="N150" s="87"/>
      <c r="O150" s="87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3">
      <c r="A151" s="1"/>
      <c r="B151" s="4"/>
      <c r="C151" s="4"/>
      <c r="D151" s="1"/>
      <c r="E151" s="1"/>
      <c r="F151" s="1"/>
      <c r="G151" s="1"/>
      <c r="H151" s="4"/>
      <c r="I151" s="4"/>
      <c r="J151" s="4"/>
      <c r="K151" s="4"/>
      <c r="L151" s="1"/>
      <c r="M151" s="1"/>
      <c r="N151" s="87"/>
      <c r="O151" s="87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3">
      <c r="A152" s="1"/>
      <c r="B152" s="4"/>
      <c r="C152" s="4"/>
      <c r="D152" s="1"/>
      <c r="E152" s="1"/>
      <c r="F152" s="1"/>
      <c r="G152" s="1"/>
      <c r="H152" s="4"/>
      <c r="I152" s="4"/>
      <c r="J152" s="4"/>
      <c r="K152" s="4"/>
      <c r="L152" s="1"/>
      <c r="M152" s="1"/>
      <c r="N152" s="87"/>
      <c r="O152" s="87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3">
      <c r="A153" s="1"/>
      <c r="B153" s="4"/>
      <c r="C153" s="4"/>
      <c r="D153" s="1"/>
      <c r="E153" s="1"/>
      <c r="F153" s="1"/>
      <c r="G153" s="1"/>
      <c r="H153" s="4"/>
      <c r="I153" s="4"/>
      <c r="J153" s="4"/>
      <c r="K153" s="4"/>
      <c r="L153" s="1"/>
      <c r="M153" s="1"/>
      <c r="N153" s="87"/>
      <c r="O153" s="87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3">
      <c r="A154" s="1"/>
      <c r="B154" s="4"/>
      <c r="C154" s="4"/>
      <c r="D154" s="1"/>
      <c r="E154" s="1"/>
      <c r="F154" s="1"/>
      <c r="G154" s="1"/>
      <c r="H154" s="4"/>
      <c r="I154" s="4"/>
      <c r="J154" s="4"/>
      <c r="K154" s="4"/>
      <c r="L154" s="1"/>
      <c r="M154" s="1"/>
      <c r="N154" s="87"/>
      <c r="O154" s="87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3">
      <c r="A155" s="1"/>
      <c r="B155" s="4"/>
      <c r="C155" s="4"/>
      <c r="D155" s="1"/>
      <c r="E155" s="1"/>
      <c r="F155" s="1"/>
      <c r="G155" s="1"/>
      <c r="H155" s="4"/>
      <c r="I155" s="4"/>
      <c r="J155" s="4"/>
      <c r="K155" s="4"/>
      <c r="L155" s="1"/>
      <c r="M155" s="1"/>
      <c r="N155" s="87"/>
      <c r="O155" s="87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3">
      <c r="A156" s="1"/>
      <c r="B156" s="4"/>
      <c r="C156" s="4"/>
      <c r="D156" s="1"/>
      <c r="E156" s="1"/>
      <c r="F156" s="1"/>
      <c r="G156" s="1"/>
      <c r="H156" s="4"/>
      <c r="I156" s="4"/>
      <c r="J156" s="4"/>
      <c r="K156" s="4"/>
      <c r="L156" s="1"/>
      <c r="M156" s="1"/>
      <c r="N156" s="87"/>
      <c r="O156" s="87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3">
      <c r="A157" s="1"/>
      <c r="B157" s="4"/>
      <c r="C157" s="4"/>
      <c r="D157" s="1"/>
      <c r="E157" s="1"/>
      <c r="F157" s="1"/>
      <c r="G157" s="1"/>
      <c r="H157" s="4"/>
      <c r="I157" s="4"/>
      <c r="J157" s="4"/>
      <c r="K157" s="4"/>
      <c r="L157" s="1"/>
      <c r="M157" s="1"/>
      <c r="N157" s="87"/>
      <c r="O157" s="87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3">
      <c r="A158" s="1"/>
      <c r="B158" s="4"/>
      <c r="C158" s="4"/>
      <c r="D158" s="1"/>
      <c r="E158" s="1"/>
      <c r="F158" s="1"/>
      <c r="G158" s="1"/>
      <c r="H158" s="4"/>
      <c r="I158" s="4"/>
      <c r="J158" s="4"/>
      <c r="K158" s="4"/>
      <c r="L158" s="1"/>
      <c r="M158" s="1"/>
      <c r="N158" s="87"/>
      <c r="O158" s="87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3">
      <c r="A159" s="1"/>
      <c r="B159" s="4"/>
      <c r="C159" s="4"/>
      <c r="D159" s="1"/>
      <c r="E159" s="1"/>
      <c r="F159" s="1"/>
      <c r="G159" s="1"/>
      <c r="H159" s="4"/>
      <c r="I159" s="4"/>
      <c r="J159" s="4"/>
      <c r="K159" s="4"/>
      <c r="L159" s="1"/>
      <c r="M159" s="1"/>
      <c r="N159" s="87"/>
      <c r="O159" s="87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3">
      <c r="A160" s="1"/>
      <c r="B160" s="4"/>
      <c r="C160" s="4"/>
      <c r="D160" s="1"/>
      <c r="E160" s="1"/>
      <c r="F160" s="1"/>
      <c r="G160" s="1"/>
      <c r="H160" s="4"/>
      <c r="I160" s="4"/>
      <c r="J160" s="4"/>
      <c r="K160" s="4"/>
      <c r="L160" s="1"/>
      <c r="M160" s="1"/>
      <c r="N160" s="87"/>
      <c r="O160" s="87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3">
      <c r="A161" s="1"/>
      <c r="B161" s="4"/>
      <c r="C161" s="4"/>
      <c r="D161" s="1"/>
      <c r="E161" s="1"/>
      <c r="F161" s="1"/>
      <c r="G161" s="1"/>
      <c r="H161" s="4"/>
      <c r="I161" s="4"/>
      <c r="J161" s="4"/>
      <c r="K161" s="4"/>
      <c r="L161" s="1"/>
      <c r="M161" s="1"/>
      <c r="N161" s="87"/>
      <c r="O161" s="87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3">
      <c r="A162" s="1"/>
      <c r="B162" s="4"/>
      <c r="C162" s="4"/>
      <c r="D162" s="1"/>
      <c r="E162" s="1"/>
      <c r="F162" s="1"/>
      <c r="G162" s="1"/>
      <c r="H162" s="4"/>
      <c r="I162" s="4"/>
      <c r="J162" s="4"/>
      <c r="K162" s="4"/>
      <c r="L162" s="1"/>
      <c r="M162" s="1"/>
      <c r="N162" s="87"/>
      <c r="O162" s="87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3">
      <c r="A163" s="1"/>
      <c r="B163" s="4"/>
      <c r="C163" s="4"/>
      <c r="D163" s="1"/>
      <c r="E163" s="1"/>
      <c r="F163" s="1"/>
      <c r="G163" s="1"/>
      <c r="H163" s="4"/>
      <c r="I163" s="4"/>
      <c r="J163" s="4"/>
      <c r="K163" s="4"/>
      <c r="L163" s="1"/>
      <c r="M163" s="1"/>
      <c r="N163" s="87"/>
      <c r="O163" s="87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3">
      <c r="A164" s="1"/>
      <c r="B164" s="4"/>
      <c r="C164" s="4"/>
      <c r="D164" s="1"/>
      <c r="E164" s="1"/>
      <c r="F164" s="1"/>
      <c r="G164" s="1"/>
      <c r="H164" s="4"/>
      <c r="I164" s="4"/>
      <c r="J164" s="4"/>
      <c r="K164" s="4"/>
      <c r="L164" s="1"/>
      <c r="M164" s="1"/>
      <c r="N164" s="87"/>
      <c r="O164" s="87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3">
      <c r="A165" s="1"/>
      <c r="B165" s="4"/>
      <c r="C165" s="4"/>
      <c r="D165" s="1"/>
      <c r="E165" s="1"/>
      <c r="F165" s="1"/>
      <c r="G165" s="1"/>
      <c r="H165" s="4"/>
      <c r="I165" s="4"/>
      <c r="J165" s="4"/>
      <c r="K165" s="4"/>
      <c r="L165" s="1"/>
      <c r="M165" s="1"/>
      <c r="N165" s="87"/>
      <c r="O165" s="87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3">
      <c r="A166" s="1"/>
      <c r="B166" s="4"/>
      <c r="C166" s="4"/>
      <c r="D166" s="1"/>
      <c r="E166" s="1"/>
      <c r="F166" s="1"/>
      <c r="G166" s="1"/>
      <c r="H166" s="4"/>
      <c r="I166" s="4"/>
      <c r="J166" s="4"/>
      <c r="K166" s="4"/>
      <c r="L166" s="1"/>
      <c r="M166" s="1"/>
      <c r="N166" s="87"/>
      <c r="O166" s="87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3">
      <c r="A167" s="1"/>
      <c r="B167" s="4"/>
      <c r="C167" s="4"/>
      <c r="D167" s="1"/>
      <c r="E167" s="1"/>
      <c r="F167" s="1"/>
      <c r="G167" s="1"/>
      <c r="H167" s="4"/>
      <c r="I167" s="4"/>
      <c r="J167" s="4"/>
      <c r="K167" s="4"/>
      <c r="L167" s="1"/>
      <c r="M167" s="1"/>
      <c r="N167" s="87"/>
      <c r="O167" s="87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3">
      <c r="A168" s="1"/>
      <c r="B168" s="4"/>
      <c r="C168" s="4"/>
      <c r="D168" s="1"/>
      <c r="E168" s="1"/>
      <c r="F168" s="1"/>
      <c r="G168" s="1"/>
      <c r="H168" s="4"/>
      <c r="I168" s="4"/>
      <c r="J168" s="4"/>
      <c r="K168" s="4"/>
      <c r="L168" s="1"/>
      <c r="M168" s="1"/>
      <c r="N168" s="87"/>
      <c r="O168" s="87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x14ac:dyDescent="0.3">
      <c r="A169" s="1"/>
      <c r="B169" s="4"/>
      <c r="C169" s="4"/>
      <c r="D169" s="1"/>
      <c r="E169" s="1"/>
      <c r="F169" s="1"/>
      <c r="G169" s="1"/>
      <c r="H169" s="4"/>
      <c r="I169" s="4"/>
      <c r="J169" s="4"/>
      <c r="K169" s="4"/>
      <c r="L169" s="1"/>
      <c r="M169" s="1"/>
      <c r="N169" s="87"/>
      <c r="O169" s="87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3">
      <c r="A170" s="1"/>
      <c r="B170" s="4"/>
      <c r="C170" s="4"/>
      <c r="D170" s="1"/>
      <c r="E170" s="1"/>
      <c r="F170" s="1"/>
      <c r="G170" s="1"/>
      <c r="H170" s="4"/>
      <c r="I170" s="4"/>
      <c r="J170" s="4"/>
      <c r="K170" s="4"/>
      <c r="L170" s="1"/>
      <c r="M170" s="1"/>
      <c r="N170" s="87"/>
      <c r="O170" s="87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3">
      <c r="A171" s="1"/>
      <c r="B171" s="4"/>
      <c r="C171" s="4"/>
      <c r="D171" s="1"/>
      <c r="E171" s="1"/>
      <c r="F171" s="1"/>
      <c r="G171" s="1"/>
      <c r="H171" s="4"/>
      <c r="I171" s="4"/>
      <c r="J171" s="4"/>
      <c r="K171" s="4"/>
      <c r="L171" s="1"/>
      <c r="M171" s="1"/>
      <c r="N171" s="87"/>
      <c r="O171" s="87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3">
      <c r="A172" s="1"/>
      <c r="B172" s="4"/>
      <c r="C172" s="4"/>
      <c r="D172" s="1"/>
      <c r="E172" s="1"/>
      <c r="F172" s="1"/>
      <c r="G172" s="1"/>
      <c r="H172" s="4"/>
      <c r="I172" s="4"/>
      <c r="J172" s="4"/>
      <c r="K172" s="4"/>
      <c r="L172" s="1"/>
      <c r="M172" s="1"/>
      <c r="N172" s="87"/>
      <c r="O172" s="87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3">
      <c r="A173" s="1"/>
      <c r="B173" s="4"/>
      <c r="C173" s="4"/>
      <c r="D173" s="1"/>
      <c r="E173" s="1"/>
      <c r="F173" s="1"/>
      <c r="G173" s="1"/>
      <c r="H173" s="4"/>
      <c r="I173" s="4"/>
      <c r="J173" s="4"/>
      <c r="K173" s="4"/>
      <c r="L173" s="1"/>
      <c r="M173" s="1"/>
      <c r="N173" s="87"/>
      <c r="O173" s="87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3">
      <c r="A174" s="1"/>
      <c r="B174" s="4"/>
      <c r="C174" s="4"/>
      <c r="D174" s="1"/>
      <c r="E174" s="1"/>
      <c r="F174" s="1"/>
      <c r="G174" s="1"/>
      <c r="H174" s="4"/>
      <c r="I174" s="4"/>
      <c r="J174" s="4"/>
      <c r="K174" s="4"/>
      <c r="L174" s="1"/>
      <c r="M174" s="1"/>
      <c r="N174" s="87"/>
      <c r="O174" s="87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3">
      <c r="A175" s="1"/>
      <c r="B175" s="4"/>
      <c r="C175" s="4"/>
      <c r="D175" s="1"/>
      <c r="E175" s="1"/>
      <c r="F175" s="1"/>
      <c r="G175" s="1"/>
      <c r="H175" s="4"/>
      <c r="I175" s="4"/>
      <c r="J175" s="4"/>
      <c r="K175" s="4"/>
      <c r="L175" s="1"/>
      <c r="M175" s="1"/>
      <c r="N175" s="87"/>
      <c r="O175" s="87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3">
      <c r="A176" s="1"/>
      <c r="B176" s="4"/>
      <c r="C176" s="4"/>
      <c r="D176" s="1"/>
      <c r="E176" s="1"/>
      <c r="F176" s="1"/>
      <c r="G176" s="1"/>
      <c r="H176" s="4"/>
      <c r="I176" s="4"/>
      <c r="J176" s="4"/>
      <c r="K176" s="4"/>
      <c r="L176" s="1"/>
      <c r="M176" s="1"/>
      <c r="N176" s="87"/>
      <c r="O176" s="87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3">
      <c r="A177" s="1"/>
      <c r="B177" s="4"/>
      <c r="C177" s="4"/>
      <c r="D177" s="1"/>
      <c r="E177" s="1"/>
      <c r="F177" s="1"/>
      <c r="G177" s="1"/>
      <c r="H177" s="4"/>
      <c r="I177" s="4"/>
      <c r="J177" s="4"/>
      <c r="K177" s="4"/>
      <c r="L177" s="1"/>
      <c r="M177" s="1"/>
      <c r="N177" s="87"/>
      <c r="O177" s="87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x14ac:dyDescent="0.3">
      <c r="A178" s="1"/>
      <c r="B178" s="4"/>
      <c r="C178" s="4"/>
      <c r="D178" s="1"/>
      <c r="E178" s="1"/>
      <c r="F178" s="1"/>
      <c r="G178" s="1"/>
      <c r="H178" s="4"/>
      <c r="I178" s="4"/>
      <c r="J178" s="4"/>
      <c r="K178" s="4"/>
      <c r="L178" s="1"/>
      <c r="M178" s="1"/>
      <c r="N178" s="87"/>
      <c r="O178" s="87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3">
      <c r="A179" s="1"/>
      <c r="B179" s="4"/>
      <c r="C179" s="4"/>
      <c r="D179" s="1"/>
      <c r="E179" s="1"/>
      <c r="F179" s="1"/>
      <c r="G179" s="1"/>
      <c r="H179" s="4"/>
      <c r="I179" s="4"/>
      <c r="J179" s="4"/>
      <c r="K179" s="4"/>
      <c r="L179" s="1"/>
      <c r="M179" s="1"/>
      <c r="N179" s="87"/>
      <c r="O179" s="87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3">
      <c r="A180" s="1"/>
      <c r="B180" s="4"/>
      <c r="C180" s="4"/>
      <c r="D180" s="1"/>
      <c r="E180" s="1"/>
      <c r="F180" s="1"/>
      <c r="G180" s="1"/>
      <c r="H180" s="4"/>
      <c r="I180" s="4"/>
      <c r="J180" s="4"/>
      <c r="K180" s="4"/>
      <c r="L180" s="1"/>
      <c r="M180" s="1"/>
      <c r="N180" s="87"/>
      <c r="O180" s="87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3">
      <c r="A181" s="1"/>
      <c r="B181" s="4"/>
      <c r="C181" s="4"/>
      <c r="D181" s="1"/>
      <c r="E181" s="1"/>
      <c r="F181" s="1"/>
      <c r="G181" s="1"/>
      <c r="H181" s="4"/>
      <c r="I181" s="4"/>
      <c r="J181" s="4"/>
      <c r="K181" s="4"/>
      <c r="L181" s="1"/>
      <c r="M181" s="1"/>
      <c r="N181" s="87"/>
      <c r="O181" s="87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3">
      <c r="A182" s="1"/>
      <c r="B182" s="4"/>
      <c r="C182" s="4"/>
      <c r="D182" s="1"/>
      <c r="E182" s="1"/>
      <c r="F182" s="1"/>
      <c r="G182" s="1"/>
      <c r="H182" s="4"/>
      <c r="I182" s="4"/>
      <c r="J182" s="4"/>
      <c r="K182" s="4"/>
      <c r="L182" s="1"/>
      <c r="M182" s="1"/>
      <c r="N182" s="87"/>
      <c r="O182" s="87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3">
      <c r="A183" s="1"/>
      <c r="B183" s="4"/>
      <c r="C183" s="4"/>
      <c r="D183" s="1"/>
      <c r="E183" s="1"/>
      <c r="F183" s="1"/>
      <c r="G183" s="1"/>
      <c r="H183" s="4"/>
      <c r="I183" s="4"/>
      <c r="J183" s="4"/>
      <c r="K183" s="4"/>
      <c r="L183" s="1"/>
      <c r="M183" s="1"/>
      <c r="N183" s="87"/>
      <c r="O183" s="87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3">
      <c r="A184" s="1"/>
      <c r="B184" s="4"/>
      <c r="C184" s="4"/>
      <c r="D184" s="1"/>
      <c r="E184" s="1"/>
      <c r="F184" s="1"/>
      <c r="G184" s="1"/>
      <c r="H184" s="4"/>
      <c r="I184" s="4"/>
      <c r="J184" s="4"/>
      <c r="K184" s="4"/>
      <c r="L184" s="1"/>
      <c r="M184" s="1"/>
      <c r="N184" s="87"/>
      <c r="O184" s="87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3">
      <c r="A185" s="1"/>
      <c r="B185" s="4"/>
      <c r="C185" s="4"/>
      <c r="D185" s="1"/>
      <c r="E185" s="1"/>
      <c r="F185" s="1"/>
      <c r="G185" s="1"/>
      <c r="H185" s="4"/>
      <c r="I185" s="4"/>
      <c r="J185" s="4"/>
      <c r="K185" s="4"/>
      <c r="L185" s="1"/>
      <c r="M185" s="1"/>
      <c r="N185" s="87"/>
      <c r="O185" s="87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3">
      <c r="A186" s="1"/>
      <c r="B186" s="4"/>
      <c r="C186" s="4"/>
      <c r="D186" s="1"/>
      <c r="E186" s="1"/>
      <c r="F186" s="1"/>
      <c r="G186" s="1"/>
      <c r="H186" s="4"/>
      <c r="I186" s="4"/>
      <c r="J186" s="4"/>
      <c r="K186" s="4"/>
      <c r="L186" s="1"/>
      <c r="M186" s="1"/>
      <c r="N186" s="87"/>
      <c r="O186" s="87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3">
      <c r="A187" s="1"/>
      <c r="B187" s="4"/>
      <c r="C187" s="4"/>
      <c r="D187" s="1"/>
      <c r="E187" s="1"/>
      <c r="F187" s="1"/>
      <c r="G187" s="1"/>
      <c r="H187" s="4"/>
      <c r="I187" s="4"/>
      <c r="J187" s="4"/>
      <c r="K187" s="4"/>
      <c r="L187" s="1"/>
      <c r="M187" s="1"/>
      <c r="N187" s="87"/>
      <c r="O187" s="87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20.149999999999999" customHeight="1" x14ac:dyDescent="0.3">
      <c r="A188" s="1"/>
      <c r="B188" s="4"/>
      <c r="C188" s="4"/>
      <c r="D188" s="1"/>
      <c r="E188" s="1"/>
      <c r="F188" s="1"/>
      <c r="G188" s="1"/>
      <c r="H188" s="4"/>
      <c r="I188" s="4"/>
      <c r="J188" s="4"/>
      <c r="K188" s="4"/>
      <c r="L188" s="1"/>
      <c r="M188" s="1"/>
      <c r="N188" s="87"/>
      <c r="O188" s="87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3">
      <c r="A189" s="1"/>
      <c r="B189" s="4"/>
      <c r="C189" s="4"/>
      <c r="D189" s="1"/>
      <c r="E189" s="1"/>
      <c r="F189" s="1"/>
      <c r="G189" s="1"/>
      <c r="H189" s="4"/>
      <c r="I189" s="4"/>
      <c r="J189" s="4"/>
      <c r="K189" s="4"/>
      <c r="L189" s="1"/>
      <c r="M189" s="1"/>
      <c r="N189" s="87"/>
      <c r="O189" s="87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22.5" customHeight="1" x14ac:dyDescent="0.3">
      <c r="A190" s="1"/>
      <c r="B190" s="4"/>
      <c r="C190" s="4"/>
      <c r="D190" s="1"/>
      <c r="E190" s="1"/>
      <c r="F190" s="1"/>
      <c r="G190" s="1"/>
      <c r="H190" s="4"/>
      <c r="I190" s="4"/>
      <c r="J190" s="4"/>
      <c r="K190" s="4"/>
      <c r="L190" s="1"/>
      <c r="M190" s="1"/>
      <c r="N190" s="87"/>
      <c r="O190" s="87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3">
      <c r="A191" s="1"/>
      <c r="B191" s="4"/>
      <c r="C191" s="4"/>
      <c r="D191" s="1"/>
      <c r="E191" s="1"/>
      <c r="F191" s="1"/>
      <c r="G191" s="1"/>
      <c r="H191" s="4"/>
      <c r="I191" s="4"/>
      <c r="J191" s="4"/>
      <c r="K191" s="4"/>
      <c r="L191" s="1"/>
      <c r="M191" s="1"/>
      <c r="N191" s="87"/>
      <c r="O191" s="87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3">
      <c r="A192" s="1"/>
      <c r="B192" s="4"/>
      <c r="C192" s="4"/>
      <c r="D192" s="1"/>
      <c r="E192" s="1"/>
      <c r="F192" s="1"/>
      <c r="G192" s="1"/>
      <c r="H192" s="4"/>
      <c r="I192" s="4"/>
      <c r="J192" s="4"/>
      <c r="K192" s="4"/>
      <c r="L192" s="1"/>
      <c r="M192" s="1"/>
      <c r="N192" s="87"/>
      <c r="O192" s="87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3">
      <c r="A193" s="1"/>
      <c r="B193" s="4"/>
      <c r="C193" s="4"/>
      <c r="D193" s="1"/>
      <c r="E193" s="1"/>
      <c r="F193" s="1"/>
      <c r="G193" s="1"/>
      <c r="H193" s="4"/>
      <c r="I193" s="4"/>
      <c r="J193" s="4"/>
      <c r="K193" s="4"/>
      <c r="L193" s="1"/>
      <c r="M193" s="1"/>
      <c r="N193" s="87"/>
      <c r="O193" s="87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3">
      <c r="A194" s="1"/>
      <c r="B194" s="4"/>
      <c r="C194" s="4"/>
      <c r="D194" s="1"/>
      <c r="E194" s="1"/>
      <c r="F194" s="1"/>
      <c r="G194" s="1"/>
      <c r="H194" s="4"/>
      <c r="I194" s="4"/>
      <c r="J194" s="4"/>
      <c r="K194" s="4"/>
      <c r="L194" s="1"/>
      <c r="M194" s="1"/>
      <c r="N194" s="87"/>
      <c r="O194" s="87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3">
      <c r="A195" s="1"/>
      <c r="B195" s="4"/>
      <c r="C195" s="4"/>
      <c r="D195" s="1"/>
      <c r="E195" s="1"/>
      <c r="F195" s="1"/>
      <c r="G195" s="1"/>
      <c r="H195" s="4"/>
      <c r="I195" s="4"/>
      <c r="J195" s="4"/>
      <c r="K195" s="4"/>
      <c r="L195" s="1"/>
      <c r="M195" s="1"/>
      <c r="N195" s="87"/>
      <c r="O195" s="87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3">
      <c r="A196" s="1"/>
      <c r="B196" s="4"/>
      <c r="C196" s="4"/>
      <c r="D196" s="1"/>
      <c r="E196" s="1"/>
      <c r="F196" s="1"/>
      <c r="G196" s="1"/>
      <c r="H196" s="4"/>
      <c r="I196" s="4"/>
      <c r="J196" s="4"/>
      <c r="K196" s="4"/>
      <c r="L196" s="1"/>
      <c r="M196" s="1"/>
      <c r="N196" s="87"/>
      <c r="O196" s="87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3">
      <c r="A197" s="1"/>
      <c r="B197" s="4"/>
      <c r="C197" s="4"/>
      <c r="D197" s="1"/>
      <c r="E197" s="1"/>
      <c r="F197" s="1"/>
      <c r="G197" s="1"/>
      <c r="H197" s="4"/>
      <c r="I197" s="4"/>
      <c r="J197" s="4"/>
      <c r="K197" s="4"/>
      <c r="L197" s="1"/>
      <c r="M197" s="1"/>
      <c r="N197" s="87"/>
      <c r="O197" s="87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3">
      <c r="A198" s="1"/>
      <c r="B198" s="4"/>
      <c r="C198" s="4"/>
      <c r="D198" s="1"/>
      <c r="E198" s="1"/>
      <c r="F198" s="1"/>
      <c r="G198" s="1"/>
      <c r="H198" s="4"/>
      <c r="I198" s="4"/>
      <c r="J198" s="4"/>
      <c r="K198" s="4"/>
      <c r="L198" s="1"/>
      <c r="M198" s="1"/>
      <c r="N198" s="87"/>
      <c r="O198" s="87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3">
      <c r="A199" s="1"/>
      <c r="B199" s="4"/>
      <c r="C199" s="4"/>
      <c r="D199" s="1"/>
      <c r="E199" s="1"/>
      <c r="F199" s="1"/>
      <c r="G199" s="1"/>
      <c r="H199" s="4"/>
      <c r="I199" s="4"/>
      <c r="J199" s="4"/>
      <c r="K199" s="4"/>
      <c r="L199" s="1"/>
      <c r="M199" s="1"/>
      <c r="N199" s="87"/>
      <c r="O199" s="87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3">
      <c r="A200" s="1"/>
      <c r="B200" s="4"/>
      <c r="C200" s="4"/>
      <c r="D200" s="1"/>
      <c r="E200" s="1"/>
      <c r="F200" s="1"/>
      <c r="G200" s="1"/>
      <c r="H200" s="4"/>
      <c r="I200" s="4"/>
      <c r="J200" s="4"/>
      <c r="K200" s="4"/>
      <c r="L200" s="1"/>
      <c r="M200" s="1"/>
      <c r="N200" s="87"/>
      <c r="O200" s="87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3">
      <c r="A201" s="1"/>
      <c r="B201" s="4"/>
      <c r="C201" s="4"/>
      <c r="D201" s="1"/>
      <c r="E201" s="1"/>
      <c r="F201" s="1"/>
      <c r="G201" s="1"/>
      <c r="H201" s="4"/>
      <c r="I201" s="4"/>
      <c r="J201" s="4"/>
      <c r="K201" s="4"/>
      <c r="L201" s="1"/>
      <c r="M201" s="1"/>
      <c r="N201" s="87"/>
      <c r="O201" s="87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3">
      <c r="A202" s="1"/>
      <c r="B202" s="4"/>
      <c r="C202" s="4"/>
      <c r="D202" s="1"/>
      <c r="E202" s="1"/>
      <c r="F202" s="1"/>
      <c r="G202" s="1"/>
      <c r="H202" s="4"/>
      <c r="I202" s="4"/>
      <c r="J202" s="4"/>
      <c r="K202" s="4"/>
      <c r="L202" s="1"/>
      <c r="M202" s="1"/>
      <c r="N202" s="87"/>
      <c r="O202" s="87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3">
      <c r="A203" s="1"/>
      <c r="B203" s="4"/>
      <c r="C203" s="4"/>
      <c r="D203" s="1"/>
      <c r="E203" s="1"/>
      <c r="F203" s="1"/>
      <c r="G203" s="1"/>
      <c r="H203" s="4"/>
      <c r="I203" s="4"/>
      <c r="J203" s="4"/>
      <c r="K203" s="4"/>
      <c r="L203" s="1"/>
      <c r="M203" s="1"/>
      <c r="N203" s="87"/>
      <c r="O203" s="87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3">
      <c r="A204" s="1"/>
      <c r="B204" s="4"/>
      <c r="C204" s="4"/>
      <c r="D204" s="1"/>
      <c r="E204" s="1"/>
      <c r="F204" s="1"/>
      <c r="G204" s="1"/>
      <c r="H204" s="4"/>
      <c r="I204" s="4"/>
      <c r="J204" s="4"/>
      <c r="K204" s="4"/>
      <c r="L204" s="1"/>
      <c r="M204" s="1"/>
      <c r="N204" s="87"/>
      <c r="O204" s="87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3">
      <c r="A205" s="1"/>
      <c r="B205" s="4"/>
      <c r="C205" s="4"/>
      <c r="D205" s="1"/>
      <c r="E205" s="1"/>
      <c r="F205" s="1"/>
      <c r="G205" s="1"/>
      <c r="H205" s="4"/>
      <c r="I205" s="4"/>
      <c r="J205" s="4"/>
      <c r="K205" s="4"/>
      <c r="L205" s="1"/>
      <c r="M205" s="1"/>
      <c r="N205" s="87"/>
      <c r="O205" s="87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3">
      <c r="A206" s="1"/>
      <c r="B206" s="4"/>
      <c r="C206" s="4"/>
      <c r="D206" s="1"/>
      <c r="E206" s="1"/>
      <c r="F206" s="1"/>
      <c r="G206" s="1"/>
      <c r="H206" s="4"/>
      <c r="I206" s="4"/>
      <c r="J206" s="4"/>
      <c r="K206" s="4"/>
      <c r="L206" s="1"/>
      <c r="M206" s="1"/>
      <c r="N206" s="87"/>
      <c r="O206" s="87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3">
      <c r="A207" s="1"/>
      <c r="B207" s="4"/>
      <c r="C207" s="4"/>
      <c r="D207" s="1"/>
      <c r="E207" s="1"/>
      <c r="F207" s="1"/>
      <c r="G207" s="1"/>
      <c r="H207" s="4"/>
      <c r="I207" s="4"/>
      <c r="J207" s="4"/>
      <c r="K207" s="4"/>
      <c r="L207" s="1"/>
      <c r="M207" s="1"/>
      <c r="N207" s="87"/>
      <c r="O207" s="87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3">
      <c r="A208" s="1"/>
      <c r="B208" s="4"/>
      <c r="C208" s="4"/>
      <c r="D208" s="1"/>
      <c r="E208" s="1"/>
      <c r="F208" s="1"/>
      <c r="G208" s="1"/>
      <c r="H208" s="4"/>
      <c r="I208" s="4"/>
      <c r="J208" s="4"/>
      <c r="K208" s="4"/>
      <c r="L208" s="1"/>
      <c r="M208" s="1"/>
      <c r="N208" s="87"/>
      <c r="O208" s="87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3">
      <c r="A209" s="1"/>
      <c r="B209" s="4"/>
      <c r="C209" s="4"/>
      <c r="D209" s="1"/>
      <c r="E209" s="1"/>
      <c r="F209" s="1"/>
      <c r="G209" s="1"/>
      <c r="H209" s="4"/>
      <c r="I209" s="4"/>
      <c r="J209" s="4"/>
      <c r="K209" s="4"/>
      <c r="L209" s="1"/>
      <c r="M209" s="1"/>
      <c r="N209" s="87"/>
      <c r="O209" s="87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3">
      <c r="A210" s="1"/>
      <c r="B210" s="4"/>
      <c r="C210" s="4"/>
      <c r="D210" s="1"/>
      <c r="E210" s="1"/>
      <c r="F210" s="1"/>
      <c r="G210" s="1"/>
      <c r="H210" s="4"/>
      <c r="I210" s="4"/>
      <c r="J210" s="4"/>
      <c r="K210" s="4"/>
      <c r="L210" s="1"/>
      <c r="M210" s="1"/>
      <c r="N210" s="87"/>
      <c r="O210" s="87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3">
      <c r="A211" s="1"/>
      <c r="B211" s="4"/>
      <c r="C211" s="4"/>
      <c r="D211" s="1"/>
      <c r="E211" s="1"/>
      <c r="F211" s="1"/>
      <c r="G211" s="1"/>
      <c r="H211" s="4"/>
      <c r="I211" s="4"/>
      <c r="J211" s="4"/>
      <c r="K211" s="4"/>
      <c r="L211" s="1"/>
      <c r="M211" s="1"/>
      <c r="N211" s="87"/>
      <c r="O211" s="87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3">
      <c r="A212" s="1"/>
      <c r="B212" s="4"/>
      <c r="C212" s="4"/>
      <c r="D212" s="1"/>
      <c r="E212" s="1"/>
      <c r="F212" s="1"/>
      <c r="G212" s="1"/>
      <c r="H212" s="4"/>
      <c r="I212" s="4"/>
      <c r="J212" s="4"/>
      <c r="K212" s="4"/>
      <c r="L212" s="1"/>
      <c r="M212" s="1"/>
      <c r="N212" s="87"/>
      <c r="O212" s="87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3">
      <c r="A213" s="1"/>
      <c r="B213" s="4"/>
      <c r="C213" s="4"/>
      <c r="D213" s="1"/>
      <c r="E213" s="1"/>
      <c r="F213" s="1"/>
      <c r="G213" s="1"/>
      <c r="H213" s="4"/>
      <c r="I213" s="4"/>
      <c r="J213" s="4"/>
      <c r="K213" s="4"/>
      <c r="L213" s="1"/>
      <c r="M213" s="1"/>
      <c r="N213" s="87"/>
      <c r="O213" s="87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3">
      <c r="A214" s="1"/>
      <c r="B214" s="4"/>
      <c r="C214" s="4"/>
      <c r="D214" s="1"/>
      <c r="E214" s="1"/>
      <c r="F214" s="1"/>
      <c r="G214" s="1"/>
      <c r="H214" s="4"/>
      <c r="I214" s="4"/>
      <c r="J214" s="4"/>
      <c r="K214" s="4"/>
      <c r="L214" s="1"/>
      <c r="M214" s="1"/>
      <c r="N214" s="87"/>
      <c r="O214" s="87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3">
      <c r="A215" s="1"/>
      <c r="B215" s="4"/>
      <c r="C215" s="4"/>
      <c r="D215" s="1"/>
      <c r="E215" s="1"/>
      <c r="F215" s="1"/>
      <c r="G215" s="1"/>
      <c r="H215" s="4"/>
      <c r="I215" s="4"/>
      <c r="J215" s="4"/>
      <c r="K215" s="4"/>
      <c r="L215" s="1"/>
      <c r="M215" s="1"/>
      <c r="N215" s="87"/>
      <c r="O215" s="87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3">
      <c r="A216" s="1"/>
      <c r="B216" s="4"/>
      <c r="C216" s="4"/>
      <c r="D216" s="1"/>
      <c r="E216" s="1"/>
      <c r="F216" s="1"/>
      <c r="G216" s="1"/>
      <c r="H216" s="4"/>
      <c r="I216" s="4"/>
      <c r="J216" s="4"/>
      <c r="K216" s="4"/>
      <c r="L216" s="1"/>
      <c r="M216" s="1"/>
      <c r="N216" s="87"/>
      <c r="O216" s="87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3">
      <c r="A217" s="1"/>
      <c r="B217" s="4"/>
      <c r="C217" s="4"/>
      <c r="D217" s="1"/>
      <c r="E217" s="1"/>
      <c r="F217" s="1"/>
      <c r="G217" s="1"/>
      <c r="H217" s="4"/>
      <c r="I217" s="4"/>
      <c r="J217" s="4"/>
      <c r="K217" s="4"/>
      <c r="L217" s="1"/>
      <c r="M217" s="1"/>
      <c r="N217" s="87"/>
      <c r="O217" s="87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3">
      <c r="A218" s="1"/>
      <c r="B218" s="4"/>
      <c r="C218" s="4"/>
      <c r="D218" s="1"/>
      <c r="E218" s="1"/>
      <c r="F218" s="1"/>
      <c r="G218" s="1"/>
      <c r="H218" s="4"/>
      <c r="I218" s="4"/>
      <c r="J218" s="4"/>
      <c r="K218" s="4"/>
      <c r="L218" s="1"/>
      <c r="M218" s="1"/>
      <c r="N218" s="87"/>
      <c r="O218" s="87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3">
      <c r="A219" s="1"/>
      <c r="B219" s="4"/>
      <c r="C219" s="4"/>
      <c r="D219" s="1"/>
      <c r="E219" s="1"/>
      <c r="F219" s="1"/>
      <c r="G219" s="1"/>
      <c r="H219" s="4"/>
      <c r="I219" s="4"/>
      <c r="J219" s="4"/>
      <c r="K219" s="4"/>
      <c r="L219" s="1"/>
      <c r="M219" s="1"/>
      <c r="N219" s="87"/>
      <c r="O219" s="87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3">
      <c r="A220" s="1"/>
      <c r="B220" s="4"/>
      <c r="C220" s="4"/>
      <c r="D220" s="1"/>
      <c r="E220" s="1"/>
      <c r="F220" s="1"/>
      <c r="G220" s="1"/>
      <c r="H220" s="4"/>
      <c r="I220" s="4"/>
      <c r="J220" s="4"/>
      <c r="K220" s="4"/>
      <c r="L220" s="1"/>
      <c r="M220" s="1"/>
      <c r="N220" s="87"/>
      <c r="O220" s="87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3">
      <c r="A221" s="1"/>
      <c r="B221" s="4"/>
      <c r="C221" s="4"/>
      <c r="D221" s="1"/>
      <c r="E221" s="1"/>
      <c r="F221" s="1"/>
      <c r="G221" s="1"/>
      <c r="H221" s="4"/>
      <c r="I221" s="4"/>
      <c r="J221" s="4"/>
      <c r="K221" s="4"/>
      <c r="L221" s="1"/>
      <c r="M221" s="1"/>
      <c r="N221" s="87"/>
      <c r="O221" s="87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3">
      <c r="A222" s="1"/>
      <c r="B222" s="4"/>
      <c r="C222" s="4"/>
      <c r="D222" s="1"/>
      <c r="E222" s="1"/>
      <c r="F222" s="1"/>
      <c r="G222" s="1"/>
      <c r="H222" s="4"/>
      <c r="I222" s="4"/>
      <c r="J222" s="4"/>
      <c r="K222" s="4"/>
      <c r="L222" s="1"/>
      <c r="M222" s="1"/>
      <c r="N222" s="87"/>
      <c r="O222" s="87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3">
      <c r="A223" s="1"/>
      <c r="B223" s="4"/>
      <c r="C223" s="4"/>
      <c r="D223" s="1"/>
      <c r="E223" s="1"/>
      <c r="F223" s="1"/>
      <c r="G223" s="1"/>
      <c r="H223" s="4"/>
      <c r="I223" s="4"/>
      <c r="J223" s="4"/>
      <c r="K223" s="4"/>
      <c r="L223" s="1"/>
      <c r="M223" s="1"/>
      <c r="N223" s="87"/>
      <c r="O223" s="87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3">
      <c r="A224" s="1"/>
      <c r="B224" s="4"/>
      <c r="C224" s="4"/>
      <c r="D224" s="1"/>
      <c r="E224" s="1"/>
      <c r="F224" s="1"/>
      <c r="G224" s="1"/>
      <c r="H224" s="4"/>
      <c r="I224" s="4"/>
      <c r="J224" s="4"/>
      <c r="K224" s="4"/>
      <c r="L224" s="1"/>
      <c r="M224" s="1"/>
      <c r="N224" s="87"/>
      <c r="O224" s="87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3">
      <c r="A225" s="1"/>
      <c r="B225" s="4"/>
      <c r="C225" s="4"/>
      <c r="D225" s="1"/>
      <c r="E225" s="1"/>
      <c r="F225" s="1"/>
      <c r="G225" s="1"/>
      <c r="H225" s="4"/>
      <c r="I225" s="4"/>
      <c r="J225" s="4"/>
      <c r="K225" s="4"/>
      <c r="L225" s="1"/>
      <c r="M225" s="1"/>
      <c r="N225" s="87"/>
      <c r="O225" s="87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3">
      <c r="A226" s="1"/>
      <c r="B226" s="4"/>
      <c r="C226" s="4"/>
      <c r="D226" s="1"/>
      <c r="E226" s="1"/>
      <c r="F226" s="1"/>
      <c r="G226" s="1"/>
      <c r="H226" s="4"/>
      <c r="I226" s="4"/>
      <c r="J226" s="4"/>
      <c r="K226" s="4"/>
      <c r="L226" s="1"/>
      <c r="M226" s="1"/>
      <c r="N226" s="87"/>
      <c r="O226" s="87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3">
      <c r="A227" s="1"/>
      <c r="B227" s="4"/>
      <c r="C227" s="4"/>
      <c r="D227" s="1"/>
      <c r="E227" s="1"/>
      <c r="F227" s="1"/>
      <c r="G227" s="1"/>
      <c r="H227" s="4"/>
      <c r="I227" s="4"/>
      <c r="J227" s="4"/>
      <c r="K227" s="4"/>
      <c r="L227" s="1"/>
      <c r="M227" s="1"/>
      <c r="N227" s="87"/>
      <c r="O227" s="87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3">
      <c r="A228" s="1"/>
      <c r="B228" s="4"/>
      <c r="C228" s="4"/>
      <c r="D228" s="1"/>
      <c r="E228" s="1"/>
      <c r="F228" s="1"/>
      <c r="G228" s="1"/>
      <c r="H228" s="4"/>
      <c r="I228" s="4"/>
      <c r="J228" s="4"/>
      <c r="K228" s="4"/>
      <c r="L228" s="1"/>
      <c r="M228" s="1"/>
      <c r="N228" s="87"/>
      <c r="O228" s="87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3">
      <c r="A229" s="1"/>
      <c r="B229" s="4"/>
      <c r="C229" s="4"/>
      <c r="D229" s="1"/>
      <c r="E229" s="1"/>
      <c r="F229" s="1"/>
      <c r="G229" s="1"/>
      <c r="H229" s="4"/>
      <c r="I229" s="4"/>
      <c r="J229" s="4"/>
      <c r="K229" s="4"/>
      <c r="L229" s="1"/>
      <c r="M229" s="1"/>
      <c r="N229" s="87"/>
      <c r="O229" s="87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3">
      <c r="A230" s="1"/>
      <c r="B230" s="4"/>
      <c r="C230" s="4"/>
      <c r="D230" s="1"/>
      <c r="E230" s="1"/>
      <c r="F230" s="1"/>
      <c r="G230" s="1"/>
      <c r="H230" s="4"/>
      <c r="I230" s="4"/>
      <c r="J230" s="4"/>
      <c r="K230" s="4"/>
      <c r="L230" s="1"/>
      <c r="M230" s="1"/>
      <c r="N230" s="87"/>
      <c r="O230" s="87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3">
      <c r="A231" s="1"/>
      <c r="B231" s="4"/>
      <c r="C231" s="4"/>
      <c r="D231" s="1"/>
      <c r="E231" s="1"/>
      <c r="F231" s="1"/>
      <c r="G231" s="1"/>
      <c r="H231" s="4"/>
      <c r="I231" s="4"/>
      <c r="J231" s="4"/>
      <c r="K231" s="4"/>
      <c r="L231" s="1"/>
      <c r="M231" s="1"/>
      <c r="N231" s="87"/>
      <c r="O231" s="87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3">
      <c r="A232" s="1"/>
      <c r="B232" s="4"/>
      <c r="C232" s="4"/>
      <c r="D232" s="1"/>
      <c r="E232" s="1"/>
      <c r="F232" s="1"/>
      <c r="G232" s="1"/>
      <c r="H232" s="4"/>
      <c r="I232" s="4"/>
      <c r="J232" s="4"/>
      <c r="K232" s="4"/>
      <c r="L232" s="1"/>
      <c r="M232" s="1"/>
      <c r="N232" s="87"/>
      <c r="O232" s="87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3">
      <c r="A233" s="1"/>
      <c r="B233" s="4"/>
      <c r="C233" s="4"/>
      <c r="D233" s="1"/>
      <c r="E233" s="1"/>
      <c r="F233" s="1"/>
      <c r="G233" s="1"/>
      <c r="H233" s="4"/>
      <c r="I233" s="4"/>
      <c r="J233" s="4"/>
      <c r="K233" s="4"/>
      <c r="L233" s="1"/>
      <c r="M233" s="1"/>
      <c r="N233" s="87"/>
      <c r="O233" s="87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3">
      <c r="A234" s="1"/>
      <c r="B234" s="4"/>
      <c r="C234" s="4"/>
      <c r="D234" s="1"/>
      <c r="E234" s="1"/>
      <c r="F234" s="1"/>
      <c r="G234" s="1"/>
      <c r="H234" s="4"/>
      <c r="I234" s="4"/>
      <c r="J234" s="4"/>
      <c r="K234" s="4"/>
      <c r="L234" s="1"/>
      <c r="M234" s="1"/>
      <c r="N234" s="87"/>
      <c r="O234" s="87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3">
      <c r="A235" s="1"/>
      <c r="B235" s="4"/>
      <c r="C235" s="4"/>
      <c r="D235" s="1"/>
      <c r="E235" s="1"/>
      <c r="F235" s="1"/>
      <c r="G235" s="1"/>
      <c r="H235" s="4"/>
      <c r="I235" s="4"/>
      <c r="J235" s="4"/>
      <c r="K235" s="4"/>
      <c r="L235" s="1"/>
      <c r="M235" s="1"/>
      <c r="N235" s="87"/>
      <c r="O235" s="87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3">
      <c r="A236" s="1"/>
      <c r="B236" s="4"/>
      <c r="C236" s="4"/>
      <c r="D236" s="1"/>
      <c r="E236" s="1"/>
      <c r="F236" s="1"/>
      <c r="G236" s="1"/>
      <c r="H236" s="4"/>
      <c r="I236" s="4"/>
      <c r="J236" s="4"/>
      <c r="K236" s="4"/>
      <c r="L236" s="1"/>
      <c r="M236" s="1"/>
      <c r="N236" s="87"/>
      <c r="O236" s="87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3">
      <c r="A237" s="1"/>
      <c r="B237" s="4"/>
      <c r="C237" s="4"/>
      <c r="D237" s="1"/>
      <c r="E237" s="1"/>
      <c r="F237" s="1"/>
      <c r="G237" s="1"/>
      <c r="H237" s="4"/>
      <c r="I237" s="4"/>
      <c r="J237" s="4"/>
      <c r="K237" s="4"/>
      <c r="L237" s="1"/>
      <c r="M237" s="1"/>
      <c r="N237" s="87"/>
      <c r="O237" s="87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3">
      <c r="A238" s="1"/>
      <c r="B238" s="4"/>
      <c r="C238" s="4"/>
      <c r="D238" s="1"/>
      <c r="E238" s="1"/>
      <c r="F238" s="1"/>
      <c r="G238" s="1"/>
      <c r="H238" s="4"/>
      <c r="I238" s="4"/>
      <c r="J238" s="4"/>
      <c r="K238" s="4"/>
      <c r="L238" s="1"/>
      <c r="M238" s="1"/>
      <c r="N238" s="87"/>
      <c r="O238" s="87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3">
      <c r="A239" s="1"/>
      <c r="B239" s="4"/>
      <c r="C239" s="4"/>
      <c r="D239" s="1"/>
      <c r="E239" s="1"/>
      <c r="F239" s="1"/>
      <c r="G239" s="1"/>
      <c r="H239" s="4"/>
      <c r="I239" s="4"/>
      <c r="J239" s="4"/>
      <c r="K239" s="4"/>
      <c r="L239" s="1"/>
      <c r="M239" s="1"/>
      <c r="N239" s="87"/>
      <c r="O239" s="87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3">
      <c r="A240" s="1"/>
      <c r="B240" s="4"/>
      <c r="C240" s="4"/>
      <c r="D240" s="1"/>
      <c r="E240" s="1"/>
      <c r="F240" s="1"/>
      <c r="G240" s="1"/>
      <c r="H240" s="4"/>
      <c r="I240" s="4"/>
      <c r="J240" s="4"/>
      <c r="K240" s="4"/>
      <c r="L240" s="1"/>
      <c r="M240" s="1"/>
      <c r="N240" s="87"/>
      <c r="O240" s="87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3">
      <c r="A241" s="1"/>
      <c r="B241" s="4"/>
      <c r="C241" s="4"/>
      <c r="D241" s="1"/>
      <c r="E241" s="1"/>
      <c r="F241" s="1"/>
      <c r="G241" s="1"/>
      <c r="H241" s="4"/>
      <c r="I241" s="4"/>
      <c r="J241" s="4"/>
      <c r="K241" s="4"/>
      <c r="L241" s="1"/>
      <c r="M241" s="1"/>
      <c r="N241" s="87"/>
      <c r="O241" s="87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3">
      <c r="A242" s="1"/>
      <c r="B242" s="4"/>
      <c r="C242" s="4"/>
      <c r="D242" s="1"/>
      <c r="E242" s="1"/>
      <c r="F242" s="1"/>
      <c r="G242" s="1"/>
      <c r="H242" s="4"/>
      <c r="I242" s="4"/>
      <c r="J242" s="4"/>
      <c r="K242" s="4"/>
      <c r="L242" s="1"/>
      <c r="M242" s="1"/>
      <c r="N242" s="87"/>
      <c r="O242" s="87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3">
      <c r="A243" s="1"/>
      <c r="B243" s="4"/>
      <c r="C243" s="4"/>
      <c r="D243" s="1"/>
      <c r="E243" s="1"/>
      <c r="F243" s="1"/>
      <c r="G243" s="1"/>
      <c r="H243" s="4"/>
      <c r="I243" s="4"/>
      <c r="J243" s="4"/>
      <c r="K243" s="4"/>
      <c r="L243" s="1"/>
      <c r="M243" s="1"/>
      <c r="N243" s="87"/>
      <c r="O243" s="87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3">
      <c r="A244" s="1"/>
      <c r="B244" s="4"/>
      <c r="C244" s="4"/>
      <c r="D244" s="1"/>
      <c r="E244" s="1"/>
      <c r="F244" s="1"/>
      <c r="G244" s="1"/>
      <c r="H244" s="4"/>
      <c r="I244" s="4"/>
      <c r="J244" s="4"/>
      <c r="K244" s="4"/>
      <c r="L244" s="1"/>
      <c r="M244" s="1"/>
      <c r="N244" s="87"/>
      <c r="O244" s="87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3">
      <c r="A245" s="1"/>
      <c r="B245" s="4"/>
      <c r="C245" s="4"/>
      <c r="D245" s="1"/>
      <c r="E245" s="1"/>
      <c r="F245" s="1"/>
      <c r="G245" s="1"/>
      <c r="H245" s="4"/>
      <c r="I245" s="4"/>
      <c r="J245" s="4"/>
      <c r="K245" s="4"/>
      <c r="L245" s="1"/>
      <c r="M245" s="1"/>
      <c r="N245" s="87"/>
      <c r="O245" s="87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3">
      <c r="A246" s="1"/>
      <c r="B246" s="4"/>
      <c r="C246" s="4"/>
      <c r="D246" s="1"/>
      <c r="E246" s="1"/>
      <c r="F246" s="1"/>
      <c r="G246" s="1"/>
      <c r="H246" s="4"/>
      <c r="I246" s="4"/>
      <c r="J246" s="4"/>
      <c r="K246" s="4"/>
      <c r="L246" s="1"/>
      <c r="M246" s="1"/>
      <c r="N246" s="87"/>
      <c r="O246" s="87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3">
      <c r="A247" s="1"/>
      <c r="B247" s="4"/>
      <c r="C247" s="4"/>
      <c r="D247" s="1"/>
      <c r="E247" s="1"/>
      <c r="F247" s="1"/>
      <c r="G247" s="1"/>
      <c r="H247" s="4"/>
      <c r="I247" s="4"/>
      <c r="J247" s="4"/>
      <c r="K247" s="4"/>
      <c r="L247" s="1"/>
      <c r="M247" s="1"/>
      <c r="N247" s="87"/>
      <c r="O247" s="87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3">
      <c r="A248" s="1"/>
      <c r="B248" s="4"/>
      <c r="C248" s="4"/>
      <c r="D248" s="1"/>
      <c r="E248" s="1"/>
      <c r="F248" s="1"/>
      <c r="G248" s="1"/>
      <c r="H248" s="4"/>
      <c r="I248" s="4"/>
      <c r="J248" s="4"/>
      <c r="K248" s="4"/>
      <c r="L248" s="1"/>
      <c r="M248" s="1"/>
      <c r="N248" s="87"/>
      <c r="O248" s="87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3">
      <c r="A249" s="1"/>
      <c r="B249" s="4"/>
      <c r="C249" s="4"/>
      <c r="D249" s="1"/>
      <c r="E249" s="1"/>
      <c r="F249" s="1"/>
      <c r="G249" s="1"/>
      <c r="H249" s="4"/>
      <c r="I249" s="4"/>
      <c r="J249" s="4"/>
      <c r="K249" s="4"/>
      <c r="L249" s="1"/>
      <c r="M249" s="1"/>
      <c r="N249" s="87"/>
      <c r="O249" s="87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3">
      <c r="A250" s="1"/>
      <c r="B250" s="4"/>
      <c r="C250" s="4"/>
      <c r="D250" s="1"/>
      <c r="E250" s="1"/>
      <c r="F250" s="1"/>
      <c r="G250" s="1"/>
      <c r="H250" s="4"/>
      <c r="I250" s="4"/>
      <c r="J250" s="4"/>
      <c r="K250" s="4"/>
      <c r="L250" s="1"/>
      <c r="M250" s="1"/>
      <c r="N250" s="87"/>
      <c r="O250" s="87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3">
      <c r="A251" s="1"/>
      <c r="B251" s="4"/>
      <c r="C251" s="4"/>
      <c r="D251" s="1"/>
      <c r="E251" s="1"/>
      <c r="F251" s="1"/>
      <c r="G251" s="1"/>
      <c r="H251" s="4"/>
      <c r="I251" s="4"/>
      <c r="J251" s="4"/>
      <c r="K251" s="4"/>
      <c r="L251" s="1"/>
      <c r="M251" s="1"/>
      <c r="N251" s="87"/>
      <c r="O251" s="87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3">
      <c r="A252" s="1"/>
      <c r="B252" s="4"/>
      <c r="C252" s="4"/>
      <c r="D252" s="1"/>
      <c r="E252" s="1"/>
      <c r="F252" s="1"/>
      <c r="G252" s="1"/>
      <c r="H252" s="4"/>
      <c r="I252" s="4"/>
      <c r="J252" s="4"/>
      <c r="K252" s="4"/>
      <c r="L252" s="1"/>
      <c r="M252" s="1"/>
      <c r="N252" s="87"/>
      <c r="O252" s="87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3">
      <c r="A253" s="1"/>
      <c r="B253" s="4"/>
      <c r="C253" s="4"/>
      <c r="D253" s="1"/>
      <c r="E253" s="1"/>
      <c r="F253" s="1"/>
      <c r="G253" s="1"/>
      <c r="H253" s="4"/>
      <c r="I253" s="4"/>
      <c r="J253" s="4"/>
      <c r="K253" s="4"/>
      <c r="L253" s="1"/>
      <c r="M253" s="1"/>
      <c r="N253" s="87"/>
      <c r="O253" s="87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3">
      <c r="A254" s="1"/>
      <c r="B254" s="4"/>
      <c r="C254" s="4"/>
      <c r="D254" s="1"/>
      <c r="E254" s="1"/>
      <c r="F254" s="1"/>
      <c r="G254" s="1"/>
      <c r="H254" s="4"/>
      <c r="I254" s="4"/>
      <c r="J254" s="4"/>
      <c r="K254" s="4"/>
      <c r="L254" s="1"/>
      <c r="M254" s="1"/>
      <c r="N254" s="87"/>
      <c r="O254" s="87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3">
      <c r="A255" s="1"/>
      <c r="B255" s="4"/>
      <c r="C255" s="4"/>
      <c r="D255" s="1"/>
      <c r="E255" s="1"/>
      <c r="F255" s="1"/>
      <c r="G255" s="1"/>
      <c r="H255" s="4"/>
      <c r="I255" s="4"/>
      <c r="J255" s="4"/>
      <c r="K255" s="4"/>
      <c r="L255" s="1"/>
      <c r="M255" s="1"/>
      <c r="N255" s="87"/>
      <c r="O255" s="87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3">
      <c r="A256" s="1"/>
      <c r="B256" s="4"/>
      <c r="C256" s="4"/>
      <c r="D256" s="1"/>
      <c r="E256" s="1"/>
      <c r="F256" s="1"/>
      <c r="G256" s="1"/>
      <c r="H256" s="4"/>
      <c r="I256" s="4"/>
      <c r="J256" s="4"/>
      <c r="K256" s="4"/>
      <c r="L256" s="1"/>
      <c r="M256" s="1"/>
      <c r="N256" s="87"/>
      <c r="O256" s="87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3">
      <c r="A257" s="1"/>
      <c r="B257" s="4"/>
      <c r="C257" s="4"/>
      <c r="D257" s="1"/>
      <c r="E257" s="1"/>
      <c r="F257" s="1"/>
      <c r="G257" s="1"/>
      <c r="H257" s="4"/>
      <c r="I257" s="4"/>
      <c r="J257" s="4"/>
      <c r="K257" s="4"/>
      <c r="L257" s="1"/>
      <c r="M257" s="1"/>
      <c r="N257" s="87"/>
      <c r="O257" s="87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3">
      <c r="A258" s="1"/>
      <c r="B258" s="4"/>
      <c r="C258" s="4"/>
      <c r="D258" s="1"/>
      <c r="E258" s="1"/>
      <c r="F258" s="1"/>
      <c r="G258" s="1"/>
      <c r="H258" s="4"/>
      <c r="I258" s="4"/>
      <c r="J258" s="4"/>
      <c r="K258" s="4"/>
      <c r="L258" s="1"/>
      <c r="M258" s="1"/>
      <c r="N258" s="87"/>
      <c r="O258" s="87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3">
      <c r="A259" s="1"/>
      <c r="B259" s="4"/>
      <c r="C259" s="4"/>
      <c r="D259" s="1"/>
      <c r="E259" s="1"/>
      <c r="F259" s="1"/>
      <c r="G259" s="1"/>
      <c r="H259" s="4"/>
      <c r="I259" s="4"/>
      <c r="J259" s="4"/>
      <c r="K259" s="4"/>
      <c r="L259" s="1"/>
      <c r="M259" s="1"/>
      <c r="N259" s="87"/>
      <c r="O259" s="87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</sheetData>
  <mergeCells count="59">
    <mergeCell ref="E6:O6"/>
    <mergeCell ref="E7:O7"/>
    <mergeCell ref="A2:D2"/>
    <mergeCell ref="A3:D3"/>
    <mergeCell ref="A4:D4"/>
    <mergeCell ref="A6:D6"/>
    <mergeCell ref="A7:D7"/>
    <mergeCell ref="A1:O1"/>
    <mergeCell ref="E2:O2"/>
    <mergeCell ref="E3:O3"/>
    <mergeCell ref="E4:O4"/>
    <mergeCell ref="E5:O5"/>
    <mergeCell ref="A5:D5"/>
    <mergeCell ref="A8:N8"/>
    <mergeCell ref="A38:A59"/>
    <mergeCell ref="D27:D29"/>
    <mergeCell ref="D14:D15"/>
    <mergeCell ref="C53:C55"/>
    <mergeCell ref="C31:C36"/>
    <mergeCell ref="A27:A36"/>
    <mergeCell ref="N9:O9"/>
    <mergeCell ref="B14:B15"/>
    <mergeCell ref="N14:N15"/>
    <mergeCell ref="C38:C46"/>
    <mergeCell ref="C56:C58"/>
    <mergeCell ref="D50:D51"/>
    <mergeCell ref="N10:N11"/>
    <mergeCell ref="C27:C29"/>
    <mergeCell ref="A111:L111"/>
    <mergeCell ref="A110:L110"/>
    <mergeCell ref="A109:L109"/>
    <mergeCell ref="A108:L108"/>
    <mergeCell ref="A60:J60"/>
    <mergeCell ref="A107:J107"/>
    <mergeCell ref="A104:A106"/>
    <mergeCell ref="C61:C67"/>
    <mergeCell ref="C72:C78"/>
    <mergeCell ref="C79:C80"/>
    <mergeCell ref="A103:J103"/>
    <mergeCell ref="A81:J81"/>
    <mergeCell ref="A95:J95"/>
    <mergeCell ref="A82:A94"/>
    <mergeCell ref="A71:J71"/>
    <mergeCell ref="A96:A102"/>
    <mergeCell ref="C96:C102"/>
    <mergeCell ref="C104:C106"/>
    <mergeCell ref="C12:C13"/>
    <mergeCell ref="C14:C16"/>
    <mergeCell ref="C17:C25"/>
    <mergeCell ref="A37:J37"/>
    <mergeCell ref="A26:J26"/>
    <mergeCell ref="E50:E51"/>
    <mergeCell ref="A10:A25"/>
    <mergeCell ref="C10:C11"/>
    <mergeCell ref="A72:A80"/>
    <mergeCell ref="C68:C70"/>
    <mergeCell ref="A61:A70"/>
    <mergeCell ref="B27:B29"/>
    <mergeCell ref="C47:C52"/>
  </mergeCells>
  <phoneticPr fontId="8" type="noConversion"/>
  <pageMargins left="0.7" right="0.7" top="0.75" bottom="0.75" header="0.3" footer="0.3"/>
  <pageSetup paperSize="9" scale="1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F0B9-0634-4F66-8720-2648FEDDD9C7}">
  <dimension ref="B1:H26"/>
  <sheetViews>
    <sheetView showGridLines="0" tabSelected="1" topLeftCell="A16" zoomScale="69" zoomScaleNormal="70" workbookViewId="0">
      <selection activeCell="D22" sqref="D22:F22"/>
    </sheetView>
  </sheetViews>
  <sheetFormatPr defaultRowHeight="45" customHeight="1" x14ac:dyDescent="0.3"/>
  <cols>
    <col min="1" max="1" width="3.25" customWidth="1"/>
    <col min="3" max="3" width="12.33203125" style="77" bestFit="1" customWidth="1"/>
    <col min="4" max="5" width="12.33203125" style="77" customWidth="1"/>
    <col min="6" max="6" width="93.83203125" style="119" customWidth="1"/>
    <col min="7" max="7" width="11.08203125" style="77" customWidth="1"/>
    <col min="8" max="8" width="55.83203125" style="119" customWidth="1"/>
  </cols>
  <sheetData>
    <row r="1" spans="2:8" ht="25" customHeight="1" x14ac:dyDescent="0.3"/>
    <row r="2" spans="2:8" ht="45" customHeight="1" x14ac:dyDescent="0.3">
      <c r="B2" s="105" t="s">
        <v>269</v>
      </c>
      <c r="C2" s="105" t="s">
        <v>314</v>
      </c>
      <c r="D2" s="225" t="s">
        <v>270</v>
      </c>
      <c r="E2" s="226"/>
      <c r="F2" s="227"/>
      <c r="G2" s="105" t="s">
        <v>271</v>
      </c>
      <c r="H2" s="105" t="s">
        <v>272</v>
      </c>
    </row>
    <row r="3" spans="2:8" ht="45" customHeight="1" x14ac:dyDescent="0.3">
      <c r="B3" s="236" t="s">
        <v>273</v>
      </c>
      <c r="C3" s="117" t="s">
        <v>311</v>
      </c>
      <c r="D3" s="218" t="s">
        <v>313</v>
      </c>
      <c r="E3" s="219"/>
      <c r="F3" s="220"/>
      <c r="G3" s="98">
        <v>2340</v>
      </c>
      <c r="H3" s="103" t="s">
        <v>312</v>
      </c>
    </row>
    <row r="4" spans="2:8" ht="45" customHeight="1" x14ac:dyDescent="0.3">
      <c r="B4" s="237"/>
      <c r="C4" s="140" t="s">
        <v>470</v>
      </c>
      <c r="D4" s="228">
        <v>0.1</v>
      </c>
      <c r="E4" s="219"/>
      <c r="F4" s="220"/>
      <c r="G4" s="144">
        <f>G3*10%</f>
        <v>234</v>
      </c>
      <c r="H4" s="140"/>
    </row>
    <row r="5" spans="2:8" ht="45" customHeight="1" x14ac:dyDescent="0.3">
      <c r="B5" s="238"/>
      <c r="C5" s="239" t="s">
        <v>469</v>
      </c>
      <c r="D5" s="240"/>
      <c r="E5" s="240"/>
      <c r="F5" s="241"/>
      <c r="G5" s="100">
        <f>SUM(G3:G4)</f>
        <v>2574</v>
      </c>
      <c r="H5" s="103"/>
    </row>
    <row r="6" spans="2:8" ht="45" customHeight="1" x14ac:dyDescent="0.3">
      <c r="B6" s="236" t="s">
        <v>274</v>
      </c>
      <c r="C6" s="98" t="s">
        <v>264</v>
      </c>
      <c r="D6" s="229" t="s">
        <v>279</v>
      </c>
      <c r="E6" s="230"/>
      <c r="F6" s="231"/>
      <c r="G6" s="99">
        <v>3300</v>
      </c>
      <c r="H6" s="104" t="s">
        <v>282</v>
      </c>
    </row>
    <row r="7" spans="2:8" ht="45" customHeight="1" x14ac:dyDescent="0.3">
      <c r="B7" s="237"/>
      <c r="C7" s="98" t="s">
        <v>265</v>
      </c>
      <c r="D7" s="229" t="s">
        <v>280</v>
      </c>
      <c r="E7" s="230"/>
      <c r="F7" s="231"/>
      <c r="G7" s="99">
        <v>3300</v>
      </c>
      <c r="H7" s="102" t="s">
        <v>318</v>
      </c>
    </row>
    <row r="8" spans="2:8" ht="45" customHeight="1" x14ac:dyDescent="0.3">
      <c r="B8" s="237"/>
      <c r="C8" s="98" t="s">
        <v>266</v>
      </c>
      <c r="D8" s="229" t="s">
        <v>279</v>
      </c>
      <c r="E8" s="230"/>
      <c r="F8" s="231"/>
      <c r="G8" s="99">
        <v>2300</v>
      </c>
      <c r="H8" s="104" t="s">
        <v>282</v>
      </c>
    </row>
    <row r="9" spans="2:8" ht="45" customHeight="1" x14ac:dyDescent="0.3">
      <c r="B9" s="237"/>
      <c r="C9" s="98" t="s">
        <v>268</v>
      </c>
      <c r="D9" s="229" t="s">
        <v>281</v>
      </c>
      <c r="E9" s="230"/>
      <c r="F9" s="231"/>
      <c r="G9" s="99">
        <v>2300</v>
      </c>
      <c r="H9" s="102" t="s">
        <v>318</v>
      </c>
    </row>
    <row r="10" spans="2:8" ht="45" customHeight="1" x14ac:dyDescent="0.3">
      <c r="B10" s="237"/>
      <c r="C10" s="140" t="s">
        <v>470</v>
      </c>
      <c r="D10" s="228">
        <v>0.1</v>
      </c>
      <c r="E10" s="219"/>
      <c r="F10" s="220"/>
      <c r="G10" s="99">
        <f>(G6+G7+G8+G9)*10%</f>
        <v>1120</v>
      </c>
      <c r="H10" s="99"/>
    </row>
    <row r="11" spans="2:8" ht="45" customHeight="1" x14ac:dyDescent="0.3">
      <c r="B11" s="238"/>
      <c r="C11" s="239" t="s">
        <v>471</v>
      </c>
      <c r="D11" s="240"/>
      <c r="E11" s="240"/>
      <c r="F11" s="241"/>
      <c r="G11" s="100">
        <f>SUM(G6:G10)</f>
        <v>12320</v>
      </c>
      <c r="H11" s="103" t="s">
        <v>327</v>
      </c>
    </row>
    <row r="12" spans="2:8" ht="45" customHeight="1" x14ac:dyDescent="0.3">
      <c r="B12" s="242" t="s">
        <v>275</v>
      </c>
      <c r="C12" s="242" t="s">
        <v>276</v>
      </c>
      <c r="D12" s="218" t="s">
        <v>321</v>
      </c>
      <c r="E12" s="219"/>
      <c r="F12" s="220"/>
      <c r="G12" s="98">
        <v>1289</v>
      </c>
      <c r="H12" s="103" t="s">
        <v>319</v>
      </c>
    </row>
    <row r="13" spans="2:8" ht="45" customHeight="1" x14ac:dyDescent="0.3">
      <c r="B13" s="242"/>
      <c r="C13" s="242"/>
      <c r="D13" s="218" t="s">
        <v>332</v>
      </c>
      <c r="E13" s="219"/>
      <c r="F13" s="220"/>
      <c r="G13" s="118">
        <v>164</v>
      </c>
      <c r="H13" s="103" t="s">
        <v>333</v>
      </c>
    </row>
    <row r="14" spans="2:8" ht="45" customHeight="1" x14ac:dyDescent="0.3">
      <c r="B14" s="242"/>
      <c r="C14" s="242"/>
      <c r="D14" s="218" t="s">
        <v>320</v>
      </c>
      <c r="E14" s="219"/>
      <c r="F14" s="220"/>
      <c r="G14" s="98">
        <v>2900</v>
      </c>
      <c r="H14" s="103" t="s">
        <v>322</v>
      </c>
    </row>
    <row r="15" spans="2:8" ht="45" customHeight="1" x14ac:dyDescent="0.3">
      <c r="B15" s="242"/>
      <c r="C15" s="117" t="s">
        <v>283</v>
      </c>
      <c r="D15" s="218" t="s">
        <v>284</v>
      </c>
      <c r="E15" s="219"/>
      <c r="F15" s="220"/>
      <c r="G15" s="98">
        <v>6050</v>
      </c>
      <c r="H15" s="103" t="s">
        <v>465</v>
      </c>
    </row>
    <row r="16" spans="2:8" ht="45" customHeight="1" x14ac:dyDescent="0.3">
      <c r="B16" s="242"/>
      <c r="C16" s="140" t="s">
        <v>470</v>
      </c>
      <c r="D16" s="224">
        <v>0.1</v>
      </c>
      <c r="E16" s="219"/>
      <c r="F16" s="220"/>
      <c r="G16" s="144">
        <f>(G12+G13+G14+G15)*10%</f>
        <v>1040.3</v>
      </c>
      <c r="H16" s="140"/>
    </row>
    <row r="17" spans="2:8" ht="45" customHeight="1" x14ac:dyDescent="0.3">
      <c r="B17" s="242"/>
      <c r="C17" s="243" t="s">
        <v>472</v>
      </c>
      <c r="D17" s="243"/>
      <c r="E17" s="243"/>
      <c r="F17" s="243"/>
      <c r="G17" s="101">
        <f>SUM(G12:G16)</f>
        <v>11443.3</v>
      </c>
      <c r="H17" s="103"/>
    </row>
    <row r="18" spans="2:8" ht="60.65" customHeight="1" x14ac:dyDescent="0.3">
      <c r="B18" s="242" t="s">
        <v>277</v>
      </c>
      <c r="C18" s="242" t="s">
        <v>278</v>
      </c>
      <c r="D18" s="218" t="s">
        <v>323</v>
      </c>
      <c r="E18" s="219"/>
      <c r="F18" s="220"/>
      <c r="G18" s="144">
        <v>3900</v>
      </c>
      <c r="H18" s="121" t="s">
        <v>476</v>
      </c>
    </row>
    <row r="19" spans="2:8" ht="45" customHeight="1" x14ac:dyDescent="0.3">
      <c r="B19" s="242"/>
      <c r="C19" s="242"/>
      <c r="D19" s="218" t="s">
        <v>324</v>
      </c>
      <c r="E19" s="219"/>
      <c r="F19" s="220"/>
      <c r="G19" s="144">
        <v>0</v>
      </c>
      <c r="H19" s="103"/>
    </row>
    <row r="20" spans="2:8" ht="45" customHeight="1" x14ac:dyDescent="0.3">
      <c r="B20" s="242"/>
      <c r="C20" s="242"/>
      <c r="D20" s="218" t="s">
        <v>325</v>
      </c>
      <c r="E20" s="219"/>
      <c r="F20" s="220"/>
      <c r="G20" s="144">
        <v>3020</v>
      </c>
      <c r="H20" s="103"/>
    </row>
    <row r="21" spans="2:8" ht="45" customHeight="1" x14ac:dyDescent="0.3">
      <c r="B21" s="242"/>
      <c r="C21" s="116" t="s">
        <v>309</v>
      </c>
      <c r="D21" s="259" t="s">
        <v>482</v>
      </c>
      <c r="E21" s="260"/>
      <c r="F21" s="261"/>
      <c r="G21" s="117">
        <v>1480</v>
      </c>
      <c r="H21" s="103" t="s">
        <v>310</v>
      </c>
    </row>
    <row r="22" spans="2:8" ht="45" customHeight="1" x14ac:dyDescent="0.3">
      <c r="B22" s="242"/>
      <c r="C22" s="116" t="s">
        <v>470</v>
      </c>
      <c r="D22" s="221">
        <v>0.1</v>
      </c>
      <c r="E22" s="222"/>
      <c r="F22" s="223"/>
      <c r="G22" s="144">
        <f>(G18+G19+G20+G21)*10%</f>
        <v>840</v>
      </c>
      <c r="H22" s="140"/>
    </row>
    <row r="23" spans="2:8" ht="45" customHeight="1" x14ac:dyDescent="0.3">
      <c r="B23" s="242"/>
      <c r="C23" s="243" t="s">
        <v>473</v>
      </c>
      <c r="D23" s="243"/>
      <c r="E23" s="243"/>
      <c r="F23" s="243"/>
      <c r="G23" s="100">
        <f>SUM(G18:G22)</f>
        <v>9240</v>
      </c>
      <c r="H23" s="120"/>
    </row>
    <row r="24" spans="2:8" ht="45" customHeight="1" x14ac:dyDescent="0.3">
      <c r="B24" s="233" t="s">
        <v>326</v>
      </c>
      <c r="C24" s="234"/>
      <c r="D24" s="234"/>
      <c r="E24" s="234"/>
      <c r="F24" s="235"/>
      <c r="G24" s="122">
        <f>G5+G11+G17+G23</f>
        <v>35577.300000000003</v>
      </c>
      <c r="H24" s="122"/>
    </row>
    <row r="25" spans="2:8" ht="45" customHeight="1" x14ac:dyDescent="0.3">
      <c r="B25" s="232"/>
      <c r="C25" s="232"/>
      <c r="D25" s="232"/>
      <c r="E25" s="232"/>
      <c r="F25" s="232"/>
      <c r="G25" s="136"/>
    </row>
    <row r="26" spans="2:8" ht="45" customHeight="1" x14ac:dyDescent="0.3">
      <c r="G26" s="127"/>
    </row>
  </sheetData>
  <mergeCells count="30">
    <mergeCell ref="B25:F25"/>
    <mergeCell ref="B24:F24"/>
    <mergeCell ref="B3:B5"/>
    <mergeCell ref="C5:F5"/>
    <mergeCell ref="B12:B17"/>
    <mergeCell ref="C17:F17"/>
    <mergeCell ref="B18:B23"/>
    <mergeCell ref="B6:B11"/>
    <mergeCell ref="C11:F11"/>
    <mergeCell ref="C23:F23"/>
    <mergeCell ref="C18:C20"/>
    <mergeCell ref="C12:C14"/>
    <mergeCell ref="D3:F3"/>
    <mergeCell ref="D9:F9"/>
    <mergeCell ref="D10:F10"/>
    <mergeCell ref="D12:F12"/>
    <mergeCell ref="D2:F2"/>
    <mergeCell ref="D4:F4"/>
    <mergeCell ref="D6:F6"/>
    <mergeCell ref="D7:F7"/>
    <mergeCell ref="D8:F8"/>
    <mergeCell ref="D19:F19"/>
    <mergeCell ref="D20:F20"/>
    <mergeCell ref="D21:F21"/>
    <mergeCell ref="D22:F22"/>
    <mergeCell ref="D13:F13"/>
    <mergeCell ref="D14:F14"/>
    <mergeCell ref="D15:F15"/>
    <mergeCell ref="D16:F16"/>
    <mergeCell ref="D18:F18"/>
  </mergeCells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EDA5-2D91-4041-B35A-B3284F16D5AB}">
  <dimension ref="A1:R38"/>
  <sheetViews>
    <sheetView topLeftCell="A25" zoomScale="70" zoomScaleNormal="70" workbookViewId="0">
      <selection activeCell="F42" sqref="F42"/>
    </sheetView>
  </sheetViews>
  <sheetFormatPr defaultColWidth="8.08203125" defaultRowHeight="16.5" x14ac:dyDescent="0.3"/>
  <cols>
    <col min="1" max="1" width="8.08203125" style="146" bestFit="1" customWidth="1"/>
    <col min="2" max="2" width="6.5" style="146" bestFit="1" customWidth="1"/>
    <col min="3" max="3" width="10.33203125" style="145" customWidth="1"/>
    <col min="4" max="4" width="15.33203125" style="145" bestFit="1" customWidth="1"/>
    <col min="5" max="5" width="13.83203125" style="146" bestFit="1" customWidth="1"/>
    <col min="6" max="7" width="13.83203125" style="146" customWidth="1"/>
    <col min="8" max="8" width="21.5" style="146" bestFit="1" customWidth="1"/>
    <col min="9" max="16384" width="8.08203125" style="146"/>
  </cols>
  <sheetData>
    <row r="1" spans="1:18" ht="25" customHeight="1" x14ac:dyDescent="0.3">
      <c r="A1" s="111"/>
      <c r="B1" s="250"/>
      <c r="C1" s="251"/>
      <c r="D1" s="251"/>
      <c r="E1" s="111"/>
      <c r="F1" s="111"/>
      <c r="G1" s="158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ht="25" customHeight="1" x14ac:dyDescent="0.3">
      <c r="A2" s="160" t="s">
        <v>367</v>
      </c>
      <c r="B2" s="160" t="s">
        <v>368</v>
      </c>
      <c r="C2" s="160"/>
      <c r="D2" s="160" t="s">
        <v>369</v>
      </c>
      <c r="E2" s="160" t="s">
        <v>370</v>
      </c>
      <c r="F2" s="160" t="s">
        <v>371</v>
      </c>
      <c r="G2" s="160" t="s">
        <v>461</v>
      </c>
      <c r="H2" s="160" t="s">
        <v>272</v>
      </c>
      <c r="I2" s="159"/>
      <c r="J2" s="159"/>
      <c r="K2" s="159"/>
      <c r="L2" s="159"/>
      <c r="M2" s="159"/>
      <c r="N2" s="159"/>
      <c r="O2" s="159"/>
      <c r="P2" s="159"/>
      <c r="Q2" s="159"/>
    </row>
    <row r="3" spans="1:18" ht="25" customHeight="1" x14ac:dyDescent="0.3">
      <c r="A3" s="161">
        <v>1</v>
      </c>
      <c r="B3" s="116" t="s">
        <v>372</v>
      </c>
      <c r="C3" s="124" t="s">
        <v>263</v>
      </c>
      <c r="D3" s="124" t="s">
        <v>375</v>
      </c>
      <c r="E3" s="125">
        <v>0</v>
      </c>
      <c r="F3" s="125">
        <v>1300</v>
      </c>
      <c r="G3" s="125">
        <f>E3+F3</f>
        <v>1300</v>
      </c>
      <c r="H3" s="148"/>
    </row>
    <row r="4" spans="1:18" ht="25" customHeight="1" x14ac:dyDescent="0.3">
      <c r="A4" s="161">
        <v>2</v>
      </c>
      <c r="B4" s="116" t="s">
        <v>372</v>
      </c>
      <c r="C4" s="124" t="s">
        <v>263</v>
      </c>
      <c r="D4" s="124" t="s">
        <v>376</v>
      </c>
      <c r="E4" s="125">
        <v>0</v>
      </c>
      <c r="F4" s="125">
        <v>1300</v>
      </c>
      <c r="G4" s="125">
        <f t="shared" ref="G4:G7" si="0">E4+F4</f>
        <v>1300</v>
      </c>
      <c r="H4" s="148"/>
    </row>
    <row r="5" spans="1:18" ht="25" customHeight="1" x14ac:dyDescent="0.3">
      <c r="A5" s="161">
        <v>3</v>
      </c>
      <c r="B5" s="116" t="s">
        <v>372</v>
      </c>
      <c r="C5" s="124" t="s">
        <v>263</v>
      </c>
      <c r="D5" s="124" t="s">
        <v>456</v>
      </c>
      <c r="E5" s="125">
        <v>0</v>
      </c>
      <c r="F5" s="125">
        <v>0</v>
      </c>
      <c r="G5" s="125">
        <f t="shared" si="0"/>
        <v>0</v>
      </c>
      <c r="H5" s="148" t="s">
        <v>457</v>
      </c>
    </row>
    <row r="6" spans="1:18" ht="25" customHeight="1" x14ac:dyDescent="0.3">
      <c r="A6" s="161">
        <v>4</v>
      </c>
      <c r="B6" s="116" t="s">
        <v>394</v>
      </c>
      <c r="C6" s="124" t="s">
        <v>263</v>
      </c>
      <c r="D6" s="124" t="s">
        <v>311</v>
      </c>
      <c r="E6" s="125">
        <v>0</v>
      </c>
      <c r="F6" s="125">
        <v>0</v>
      </c>
      <c r="G6" s="125">
        <f t="shared" si="0"/>
        <v>0</v>
      </c>
      <c r="H6" s="148"/>
    </row>
    <row r="7" spans="1:18" ht="25" customHeight="1" x14ac:dyDescent="0.3">
      <c r="A7" s="161">
        <v>5</v>
      </c>
      <c r="B7" s="116" t="s">
        <v>395</v>
      </c>
      <c r="C7" s="124" t="s">
        <v>263</v>
      </c>
      <c r="D7" s="124" t="s">
        <v>396</v>
      </c>
      <c r="E7" s="126">
        <v>0</v>
      </c>
      <c r="F7" s="126">
        <v>100.35</v>
      </c>
      <c r="G7" s="125">
        <f t="shared" si="0"/>
        <v>100.35</v>
      </c>
      <c r="H7" s="148" t="s">
        <v>458</v>
      </c>
    </row>
    <row r="8" spans="1:18" ht="25" customHeight="1" x14ac:dyDescent="0.3">
      <c r="A8" s="252" t="s">
        <v>459</v>
      </c>
      <c r="B8" s="252"/>
      <c r="C8" s="252"/>
      <c r="D8" s="252"/>
      <c r="E8" s="125">
        <f>SUM(E3:E7)</f>
        <v>0</v>
      </c>
      <c r="F8" s="125">
        <f>SUM(F3:F7)</f>
        <v>2700.35</v>
      </c>
      <c r="G8" s="147">
        <f>SUM(G3:G7)</f>
        <v>2700.35</v>
      </c>
      <c r="H8" s="148"/>
    </row>
    <row r="9" spans="1:18" ht="25" customHeight="1" x14ac:dyDescent="0.3">
      <c r="A9" s="161">
        <v>1</v>
      </c>
      <c r="B9" s="116" t="s">
        <v>372</v>
      </c>
      <c r="C9" s="124" t="s">
        <v>401</v>
      </c>
      <c r="D9" s="124" t="s">
        <v>264</v>
      </c>
      <c r="E9" s="125">
        <v>2000</v>
      </c>
      <c r="F9" s="125">
        <v>1300</v>
      </c>
      <c r="G9" s="125">
        <f>E9+F9</f>
        <v>3300</v>
      </c>
      <c r="H9" s="148"/>
    </row>
    <row r="10" spans="1:18" ht="25" customHeight="1" x14ac:dyDescent="0.3">
      <c r="A10" s="161">
        <v>2</v>
      </c>
      <c r="B10" s="116" t="s">
        <v>372</v>
      </c>
      <c r="C10" s="124" t="s">
        <v>401</v>
      </c>
      <c r="D10" s="124" t="s">
        <v>265</v>
      </c>
      <c r="E10" s="125">
        <v>2000</v>
      </c>
      <c r="F10" s="125">
        <v>1300</v>
      </c>
      <c r="G10" s="125">
        <f t="shared" ref="G10:G12" si="1">E10+F10</f>
        <v>3300</v>
      </c>
      <c r="H10" s="148"/>
    </row>
    <row r="11" spans="1:18" ht="25" customHeight="1" x14ac:dyDescent="0.3">
      <c r="A11" s="161">
        <v>3</v>
      </c>
      <c r="B11" s="116" t="s">
        <v>391</v>
      </c>
      <c r="C11" s="124" t="s">
        <v>401</v>
      </c>
      <c r="D11" s="124" t="s">
        <v>266</v>
      </c>
      <c r="E11" s="125">
        <v>1000</v>
      </c>
      <c r="F11" s="125">
        <v>1300</v>
      </c>
      <c r="G11" s="125">
        <f t="shared" si="1"/>
        <v>2300</v>
      </c>
      <c r="H11" s="148"/>
    </row>
    <row r="12" spans="1:18" ht="25" customHeight="1" x14ac:dyDescent="0.3">
      <c r="A12" s="161">
        <v>4</v>
      </c>
      <c r="B12" s="116" t="s">
        <v>372</v>
      </c>
      <c r="C12" s="124" t="s">
        <v>401</v>
      </c>
      <c r="D12" s="124" t="s">
        <v>268</v>
      </c>
      <c r="E12" s="125">
        <v>1000</v>
      </c>
      <c r="F12" s="125">
        <v>1300</v>
      </c>
      <c r="G12" s="125">
        <f t="shared" si="1"/>
        <v>2300</v>
      </c>
      <c r="H12" s="148"/>
    </row>
    <row r="13" spans="1:18" ht="25" customHeight="1" x14ac:dyDescent="0.3">
      <c r="A13" s="252" t="s">
        <v>460</v>
      </c>
      <c r="B13" s="252"/>
      <c r="C13" s="252"/>
      <c r="D13" s="252"/>
      <c r="E13" s="125">
        <f>SUM(E9:E12)</f>
        <v>6000</v>
      </c>
      <c r="F13" s="125">
        <f>SUM(F9:F12)</f>
        <v>5200</v>
      </c>
      <c r="G13" s="147">
        <f>SUM(G9:G12)</f>
        <v>11200</v>
      </c>
      <c r="H13" s="148"/>
    </row>
    <row r="14" spans="1:18" ht="25" customHeight="1" x14ac:dyDescent="0.3">
      <c r="A14" s="161">
        <v>1</v>
      </c>
      <c r="B14" s="116" t="s">
        <v>372</v>
      </c>
      <c r="C14" s="124" t="s">
        <v>241</v>
      </c>
      <c r="D14" s="124" t="s">
        <v>267</v>
      </c>
      <c r="E14" s="125">
        <v>0</v>
      </c>
      <c r="F14" s="125">
        <v>1300</v>
      </c>
      <c r="G14" s="125">
        <f>E14+F14</f>
        <v>1300</v>
      </c>
      <c r="H14" s="148"/>
    </row>
    <row r="15" spans="1:18" ht="25" customHeight="1" x14ac:dyDescent="0.3">
      <c r="A15" s="161">
        <v>2</v>
      </c>
      <c r="B15" s="116" t="s">
        <v>372</v>
      </c>
      <c r="C15" s="124" t="s">
        <v>241</v>
      </c>
      <c r="D15" s="124" t="s">
        <v>377</v>
      </c>
      <c r="E15" s="125">
        <v>2000</v>
      </c>
      <c r="F15" s="125">
        <v>1300</v>
      </c>
      <c r="G15" s="125">
        <f t="shared" ref="G15:G22" si="2">E15+F15</f>
        <v>3300</v>
      </c>
      <c r="H15" s="148"/>
    </row>
    <row r="16" spans="1:18" ht="25" customHeight="1" x14ac:dyDescent="0.3">
      <c r="A16" s="161">
        <v>3</v>
      </c>
      <c r="B16" s="116" t="s">
        <v>372</v>
      </c>
      <c r="C16" s="124" t="s">
        <v>241</v>
      </c>
      <c r="D16" s="124" t="s">
        <v>378</v>
      </c>
      <c r="E16" s="125">
        <v>1000</v>
      </c>
      <c r="F16" s="125">
        <v>1300</v>
      </c>
      <c r="G16" s="125">
        <f t="shared" si="2"/>
        <v>2300</v>
      </c>
      <c r="H16" s="148"/>
    </row>
    <row r="17" spans="1:18" ht="25" customHeight="1" x14ac:dyDescent="0.3">
      <c r="A17" s="161">
        <v>4</v>
      </c>
      <c r="B17" s="116" t="s">
        <v>372</v>
      </c>
      <c r="C17" s="124" t="s">
        <v>241</v>
      </c>
      <c r="D17" s="124" t="s">
        <v>379</v>
      </c>
      <c r="E17" s="125">
        <v>1000</v>
      </c>
      <c r="F17" s="125">
        <v>1300</v>
      </c>
      <c r="G17" s="125">
        <f t="shared" si="2"/>
        <v>2300</v>
      </c>
      <c r="H17" s="148"/>
    </row>
    <row r="18" spans="1:18" ht="25" customHeight="1" x14ac:dyDescent="0.3">
      <c r="A18" s="161">
        <v>5</v>
      </c>
      <c r="B18" s="116" t="s">
        <v>372</v>
      </c>
      <c r="C18" s="124" t="s">
        <v>241</v>
      </c>
      <c r="D18" s="124" t="s">
        <v>380</v>
      </c>
      <c r="E18" s="125">
        <v>1000</v>
      </c>
      <c r="F18" s="125">
        <v>1300</v>
      </c>
      <c r="G18" s="125">
        <f t="shared" si="2"/>
        <v>2300</v>
      </c>
      <c r="H18" s="148"/>
    </row>
    <row r="19" spans="1:18" ht="25" customHeight="1" x14ac:dyDescent="0.3">
      <c r="A19" s="161">
        <v>6</v>
      </c>
      <c r="B19" s="116" t="s">
        <v>392</v>
      </c>
      <c r="C19" s="124" t="s">
        <v>241</v>
      </c>
      <c r="D19" s="124" t="s">
        <v>393</v>
      </c>
      <c r="E19" s="125">
        <v>0</v>
      </c>
      <c r="F19" s="125">
        <v>0</v>
      </c>
      <c r="G19" s="125">
        <f t="shared" si="2"/>
        <v>0</v>
      </c>
      <c r="H19" s="148"/>
    </row>
    <row r="20" spans="1:18" ht="30.65" customHeight="1" x14ac:dyDescent="0.3">
      <c r="A20" s="161">
        <v>7</v>
      </c>
      <c r="B20" s="116" t="s">
        <v>372</v>
      </c>
      <c r="C20" s="124" t="s">
        <v>241</v>
      </c>
      <c r="D20" s="124" t="s">
        <v>381</v>
      </c>
      <c r="E20" s="125">
        <v>1000</v>
      </c>
      <c r="F20" s="125">
        <v>1300</v>
      </c>
      <c r="G20" s="125">
        <f t="shared" si="2"/>
        <v>2300</v>
      </c>
      <c r="H20" s="148"/>
    </row>
    <row r="21" spans="1:18" ht="25.5" customHeight="1" x14ac:dyDescent="0.3">
      <c r="A21" s="161">
        <v>8</v>
      </c>
      <c r="B21" s="116" t="s">
        <v>372</v>
      </c>
      <c r="C21" s="124" t="s">
        <v>241</v>
      </c>
      <c r="D21" s="124" t="s">
        <v>382</v>
      </c>
      <c r="E21" s="125">
        <v>2000</v>
      </c>
      <c r="F21" s="125">
        <v>1300</v>
      </c>
      <c r="G21" s="125">
        <f t="shared" si="2"/>
        <v>3300</v>
      </c>
      <c r="H21" s="148"/>
    </row>
    <row r="22" spans="1:18" ht="25" customHeight="1" x14ac:dyDescent="0.3">
      <c r="A22" s="161">
        <v>9</v>
      </c>
      <c r="B22" s="116" t="s">
        <v>372</v>
      </c>
      <c r="C22" s="124" t="s">
        <v>241</v>
      </c>
      <c r="D22" s="124" t="s">
        <v>383</v>
      </c>
      <c r="E22" s="125">
        <v>1000</v>
      </c>
      <c r="F22" s="125">
        <v>1300</v>
      </c>
      <c r="G22" s="125">
        <f t="shared" si="2"/>
        <v>2300</v>
      </c>
      <c r="H22" s="148"/>
    </row>
    <row r="23" spans="1:18" ht="25" customHeight="1" x14ac:dyDescent="0.3">
      <c r="A23" s="244" t="s">
        <v>462</v>
      </c>
      <c r="B23" s="245"/>
      <c r="C23" s="245"/>
      <c r="D23" s="246"/>
      <c r="E23" s="125">
        <f>SUM(E14:E22)</f>
        <v>9000</v>
      </c>
      <c r="F23" s="125">
        <f>SUM(F14:F22)</f>
        <v>10400</v>
      </c>
      <c r="G23" s="147">
        <f>SUM(G14:G22)</f>
        <v>19400</v>
      </c>
      <c r="H23" s="148"/>
    </row>
    <row r="24" spans="1:18" s="157" customFormat="1" ht="25" customHeight="1" x14ac:dyDescent="0.3">
      <c r="A24" s="161">
        <v>1</v>
      </c>
      <c r="B24" s="116" t="s">
        <v>384</v>
      </c>
      <c r="C24" s="124" t="s">
        <v>242</v>
      </c>
      <c r="D24" s="124" t="s">
        <v>307</v>
      </c>
      <c r="E24" s="125">
        <v>1000</v>
      </c>
      <c r="F24" s="125">
        <v>1300</v>
      </c>
      <c r="G24" s="125">
        <f>E24+F24</f>
        <v>2300</v>
      </c>
      <c r="H24" s="148"/>
      <c r="I24" s="146"/>
      <c r="J24" s="146"/>
      <c r="K24" s="146"/>
      <c r="L24" s="146"/>
      <c r="M24" s="146"/>
      <c r="N24" s="146"/>
      <c r="O24" s="146"/>
      <c r="P24" s="146"/>
      <c r="Q24" s="146"/>
      <c r="R24" s="146"/>
    </row>
    <row r="25" spans="1:18" ht="25" customHeight="1" x14ac:dyDescent="0.3">
      <c r="A25" s="161">
        <v>2</v>
      </c>
      <c r="B25" s="116" t="s">
        <v>384</v>
      </c>
      <c r="C25" s="124" t="s">
        <v>242</v>
      </c>
      <c r="D25" s="124" t="s">
        <v>385</v>
      </c>
      <c r="E25" s="125">
        <v>1000</v>
      </c>
      <c r="F25" s="125">
        <v>1300</v>
      </c>
      <c r="G25" s="125">
        <f t="shared" ref="G25:G33" si="3">E25+F25</f>
        <v>2300</v>
      </c>
      <c r="H25" s="148"/>
    </row>
    <row r="26" spans="1:18" ht="25" customHeight="1" x14ac:dyDescent="0.3">
      <c r="A26" s="161">
        <v>3</v>
      </c>
      <c r="B26" s="116" t="s">
        <v>384</v>
      </c>
      <c r="C26" s="124" t="s">
        <v>242</v>
      </c>
      <c r="D26" s="124" t="s">
        <v>386</v>
      </c>
      <c r="E26" s="125">
        <v>1000</v>
      </c>
      <c r="F26" s="125">
        <v>1300</v>
      </c>
      <c r="G26" s="125">
        <f t="shared" si="3"/>
        <v>2300</v>
      </c>
      <c r="H26" s="148"/>
    </row>
    <row r="27" spans="1:18" ht="25" customHeight="1" x14ac:dyDescent="0.3">
      <c r="A27" s="161">
        <v>4</v>
      </c>
      <c r="B27" s="116" t="s">
        <v>384</v>
      </c>
      <c r="C27" s="124" t="s">
        <v>242</v>
      </c>
      <c r="D27" s="124" t="s">
        <v>387</v>
      </c>
      <c r="E27" s="125">
        <v>1000</v>
      </c>
      <c r="F27" s="125">
        <v>1300</v>
      </c>
      <c r="G27" s="125">
        <f t="shared" si="3"/>
        <v>2300</v>
      </c>
      <c r="H27" s="148"/>
    </row>
    <row r="28" spans="1:18" ht="25" customHeight="1" x14ac:dyDescent="0.3">
      <c r="A28" s="161">
        <v>5</v>
      </c>
      <c r="B28" s="116" t="s">
        <v>384</v>
      </c>
      <c r="C28" s="124" t="s">
        <v>242</v>
      </c>
      <c r="D28" s="124" t="s">
        <v>388</v>
      </c>
      <c r="E28" s="125">
        <v>1000</v>
      </c>
      <c r="F28" s="125">
        <v>1300</v>
      </c>
      <c r="G28" s="125">
        <f t="shared" si="3"/>
        <v>2300</v>
      </c>
      <c r="H28" s="148"/>
    </row>
    <row r="29" spans="1:18" ht="25" customHeight="1" x14ac:dyDescent="0.3">
      <c r="A29" s="161">
        <v>6</v>
      </c>
      <c r="B29" s="116" t="s">
        <v>384</v>
      </c>
      <c r="C29" s="124" t="s">
        <v>242</v>
      </c>
      <c r="D29" s="124" t="s">
        <v>389</v>
      </c>
      <c r="E29" s="125">
        <v>1000</v>
      </c>
      <c r="F29" s="125">
        <v>1300</v>
      </c>
      <c r="G29" s="125">
        <f t="shared" si="3"/>
        <v>2300</v>
      </c>
      <c r="H29" s="148"/>
    </row>
    <row r="30" spans="1:18" ht="25" customHeight="1" x14ac:dyDescent="0.3">
      <c r="A30" s="161">
        <v>7</v>
      </c>
      <c r="B30" s="116" t="s">
        <v>384</v>
      </c>
      <c r="C30" s="124" t="s">
        <v>242</v>
      </c>
      <c r="D30" s="124" t="s">
        <v>390</v>
      </c>
      <c r="E30" s="125">
        <v>1000</v>
      </c>
      <c r="F30" s="125">
        <v>1300</v>
      </c>
      <c r="G30" s="125">
        <f t="shared" si="3"/>
        <v>2300</v>
      </c>
      <c r="H30" s="148"/>
    </row>
    <row r="31" spans="1:18" ht="25" customHeight="1" x14ac:dyDescent="0.3">
      <c r="A31" s="161">
        <v>8</v>
      </c>
      <c r="B31" s="116" t="s">
        <v>392</v>
      </c>
      <c r="C31" s="124" t="s">
        <v>242</v>
      </c>
      <c r="D31" s="124" t="s">
        <v>278</v>
      </c>
      <c r="E31" s="125">
        <v>0</v>
      </c>
      <c r="F31" s="125">
        <v>0</v>
      </c>
      <c r="G31" s="125">
        <f t="shared" si="3"/>
        <v>0</v>
      </c>
      <c r="H31" s="148"/>
    </row>
    <row r="32" spans="1:18" ht="25" customHeight="1" x14ac:dyDescent="0.3">
      <c r="A32" s="161">
        <v>9</v>
      </c>
      <c r="B32" s="116" t="s">
        <v>392</v>
      </c>
      <c r="C32" s="124" t="s">
        <v>242</v>
      </c>
      <c r="D32" s="124" t="s">
        <v>309</v>
      </c>
      <c r="E32" s="125">
        <v>0</v>
      </c>
      <c r="F32" s="125">
        <v>0</v>
      </c>
      <c r="G32" s="125">
        <f t="shared" si="3"/>
        <v>0</v>
      </c>
      <c r="H32" s="148"/>
    </row>
    <row r="33" spans="1:18" s="157" customFormat="1" ht="25" customHeight="1" x14ac:dyDescent="0.3">
      <c r="A33" s="161">
        <v>10</v>
      </c>
      <c r="B33" s="116" t="s">
        <v>372</v>
      </c>
      <c r="C33" s="124" t="s">
        <v>242</v>
      </c>
      <c r="D33" s="124" t="s">
        <v>306</v>
      </c>
      <c r="E33" s="125">
        <v>1000</v>
      </c>
      <c r="F33" s="125">
        <v>2600</v>
      </c>
      <c r="G33" s="125">
        <f t="shared" si="3"/>
        <v>3600</v>
      </c>
      <c r="H33" s="148"/>
      <c r="I33" s="146"/>
      <c r="J33" s="146"/>
      <c r="K33" s="146"/>
      <c r="L33" s="146"/>
      <c r="M33" s="146"/>
      <c r="N33" s="146"/>
      <c r="O33" s="146"/>
      <c r="P33" s="146"/>
      <c r="Q33" s="146"/>
      <c r="R33" s="146"/>
    </row>
    <row r="34" spans="1:18" s="157" customFormat="1" ht="25" customHeight="1" x14ac:dyDescent="0.3">
      <c r="A34" s="244" t="s">
        <v>463</v>
      </c>
      <c r="B34" s="245"/>
      <c r="C34" s="245"/>
      <c r="D34" s="246"/>
      <c r="E34" s="125">
        <f>SUM(E24:E33)</f>
        <v>8000</v>
      </c>
      <c r="F34" s="125">
        <f>SUM(F24:F33)</f>
        <v>11700</v>
      </c>
      <c r="G34" s="147">
        <f>SUM(G24:G33)</f>
        <v>19700</v>
      </c>
      <c r="H34" s="148"/>
      <c r="I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1:18" ht="25" customHeight="1" x14ac:dyDescent="0.3">
      <c r="A35" s="161">
        <v>1</v>
      </c>
      <c r="B35" s="116" t="s">
        <v>372</v>
      </c>
      <c r="C35" s="124" t="s">
        <v>400</v>
      </c>
      <c r="D35" s="124" t="s">
        <v>373</v>
      </c>
      <c r="E35" s="125">
        <v>0</v>
      </c>
      <c r="F35" s="125">
        <v>2600</v>
      </c>
      <c r="G35" s="125">
        <f>E35+F35</f>
        <v>2600</v>
      </c>
      <c r="H35" s="148"/>
    </row>
    <row r="36" spans="1:18" ht="25" customHeight="1" x14ac:dyDescent="0.3">
      <c r="A36" s="161">
        <v>2</v>
      </c>
      <c r="B36" s="116" t="s">
        <v>372</v>
      </c>
      <c r="C36" s="124" t="s">
        <v>400</v>
      </c>
      <c r="D36" s="124" t="s">
        <v>374</v>
      </c>
      <c r="E36" s="125">
        <v>0</v>
      </c>
      <c r="F36" s="125">
        <v>1300</v>
      </c>
      <c r="G36" s="125">
        <f>E36+F36</f>
        <v>1300</v>
      </c>
      <c r="H36" s="148"/>
    </row>
    <row r="37" spans="1:18" ht="25" customHeight="1" x14ac:dyDescent="0.3">
      <c r="A37" s="244" t="s">
        <v>464</v>
      </c>
      <c r="B37" s="245"/>
      <c r="C37" s="245"/>
      <c r="D37" s="246"/>
      <c r="E37" s="151">
        <f>SUM(E35:E36)</f>
        <v>0</v>
      </c>
      <c r="F37" s="151">
        <f t="shared" ref="F37" si="4">SUM(F35:F36)</f>
        <v>3900</v>
      </c>
      <c r="G37" s="152">
        <f>SUM(G35:G36)</f>
        <v>3900</v>
      </c>
      <c r="H37" s="148"/>
    </row>
    <row r="38" spans="1:18" ht="25" customHeight="1" x14ac:dyDescent="0.3">
      <c r="A38" s="247" t="s">
        <v>397</v>
      </c>
      <c r="B38" s="248"/>
      <c r="C38" s="248"/>
      <c r="D38" s="248"/>
      <c r="E38" s="248"/>
      <c r="F38" s="249"/>
      <c r="G38" s="150">
        <f>G37+G34+G23+G13+G8</f>
        <v>56900.35</v>
      </c>
      <c r="H38" s="149"/>
    </row>
  </sheetData>
  <mergeCells count="7">
    <mergeCell ref="A34:D34"/>
    <mergeCell ref="A37:D37"/>
    <mergeCell ref="A38:F38"/>
    <mergeCell ref="B1:D1"/>
    <mergeCell ref="A8:D8"/>
    <mergeCell ref="A13:D13"/>
    <mergeCell ref="A23:D23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F1D9-DFD9-4CBF-B0A4-33900E70EA69}">
  <dimension ref="A1:M32"/>
  <sheetViews>
    <sheetView zoomScale="60" zoomScaleNormal="60" workbookViewId="0">
      <selection activeCell="Q8" sqref="Q8"/>
    </sheetView>
  </sheetViews>
  <sheetFormatPr defaultColWidth="8.58203125" defaultRowHeight="17.5" x14ac:dyDescent="0.3"/>
  <cols>
    <col min="1" max="1" width="8.08203125" style="106" customWidth="1"/>
    <col min="2" max="2" width="8.58203125" style="114"/>
    <col min="3" max="3" width="10.33203125" style="115" bestFit="1" customWidth="1"/>
    <col min="4" max="4" width="8.58203125" style="106"/>
    <col min="5" max="5" width="22.08203125" style="106" bestFit="1" customWidth="1"/>
    <col min="6" max="9" width="10.33203125" style="106" bestFit="1" customWidth="1"/>
    <col min="10" max="11" width="10.33203125" style="106" customWidth="1"/>
    <col min="12" max="13" width="10.33203125" style="106" bestFit="1" customWidth="1"/>
    <col min="14" max="16384" width="8.58203125" style="106"/>
  </cols>
  <sheetData>
    <row r="1" spans="1:13" ht="20" x14ac:dyDescent="0.3">
      <c r="A1" s="255"/>
      <c r="B1" s="255"/>
      <c r="C1" s="255"/>
      <c r="D1" s="255"/>
      <c r="E1" s="255"/>
      <c r="F1" s="257" t="s">
        <v>329</v>
      </c>
      <c r="G1" s="257"/>
      <c r="H1" s="257"/>
      <c r="I1" s="257"/>
      <c r="J1" s="257"/>
      <c r="K1" s="257"/>
      <c r="L1" s="256" t="s">
        <v>330</v>
      </c>
      <c r="M1" s="256"/>
    </row>
    <row r="2" spans="1:13" ht="20" x14ac:dyDescent="0.3">
      <c r="A2" s="154" t="s">
        <v>285</v>
      </c>
      <c r="B2" s="154"/>
      <c r="C2" s="155" t="s">
        <v>286</v>
      </c>
      <c r="D2" s="155" t="s">
        <v>287</v>
      </c>
      <c r="E2" s="155" t="s">
        <v>11</v>
      </c>
      <c r="F2" s="156">
        <v>43729</v>
      </c>
      <c r="G2" s="156">
        <v>43730</v>
      </c>
      <c r="H2" s="156">
        <v>43731</v>
      </c>
      <c r="I2" s="156">
        <v>43732</v>
      </c>
      <c r="J2" s="156">
        <v>43733</v>
      </c>
      <c r="K2" s="156">
        <v>43734</v>
      </c>
      <c r="L2" s="156">
        <v>43733</v>
      </c>
      <c r="M2" s="156">
        <v>43734</v>
      </c>
    </row>
    <row r="3" spans="1:13" s="110" customFormat="1" ht="19" x14ac:dyDescent="0.3">
      <c r="A3" s="107">
        <v>1</v>
      </c>
      <c r="B3" s="254" t="s">
        <v>263</v>
      </c>
      <c r="C3" s="108" t="s">
        <v>415</v>
      </c>
      <c r="D3" s="107" t="s">
        <v>288</v>
      </c>
      <c r="E3" s="109"/>
      <c r="F3" s="107">
        <v>1</v>
      </c>
      <c r="G3" s="107">
        <v>1</v>
      </c>
      <c r="H3" s="107">
        <v>1</v>
      </c>
      <c r="I3" s="107">
        <v>1</v>
      </c>
      <c r="J3" s="107"/>
      <c r="K3" s="107"/>
      <c r="L3" s="107">
        <v>1</v>
      </c>
      <c r="M3" s="107">
        <v>1</v>
      </c>
    </row>
    <row r="4" spans="1:13" s="110" customFormat="1" ht="19" x14ac:dyDescent="0.3">
      <c r="A4" s="107">
        <v>2</v>
      </c>
      <c r="B4" s="254"/>
      <c r="C4" s="108" t="s">
        <v>416</v>
      </c>
      <c r="D4" s="107" t="s">
        <v>289</v>
      </c>
      <c r="E4" s="109"/>
      <c r="F4" s="107">
        <v>1</v>
      </c>
      <c r="G4" s="107">
        <v>1</v>
      </c>
      <c r="H4" s="107">
        <v>1</v>
      </c>
      <c r="I4" s="107">
        <v>1</v>
      </c>
      <c r="J4" s="107"/>
      <c r="K4" s="107"/>
      <c r="L4" s="107">
        <v>1</v>
      </c>
      <c r="M4" s="107">
        <v>1</v>
      </c>
    </row>
    <row r="5" spans="1:13" s="110" customFormat="1" ht="19" x14ac:dyDescent="0.3">
      <c r="A5" s="107">
        <v>3</v>
      </c>
      <c r="B5" s="254"/>
      <c r="C5" s="108" t="s">
        <v>417</v>
      </c>
      <c r="D5" s="107" t="s">
        <v>289</v>
      </c>
      <c r="E5" s="109"/>
      <c r="F5" s="107">
        <v>1</v>
      </c>
      <c r="G5" s="107">
        <v>1</v>
      </c>
      <c r="H5" s="107">
        <v>1</v>
      </c>
      <c r="I5" s="107">
        <v>1</v>
      </c>
      <c r="J5" s="107"/>
      <c r="K5" s="107"/>
      <c r="L5" s="107">
        <v>1</v>
      </c>
      <c r="M5" s="107">
        <v>1</v>
      </c>
    </row>
    <row r="6" spans="1:13" s="110" customFormat="1" ht="19" x14ac:dyDescent="0.3">
      <c r="A6" s="107">
        <v>4</v>
      </c>
      <c r="B6" s="254"/>
      <c r="C6" s="108" t="s">
        <v>418</v>
      </c>
      <c r="D6" s="107" t="s">
        <v>290</v>
      </c>
      <c r="E6" s="109"/>
      <c r="F6" s="107">
        <v>1</v>
      </c>
      <c r="G6" s="107">
        <v>1</v>
      </c>
      <c r="H6" s="107">
        <v>1</v>
      </c>
      <c r="I6" s="107">
        <v>1</v>
      </c>
      <c r="J6" s="107"/>
      <c r="K6" s="107"/>
      <c r="L6" s="107">
        <v>1</v>
      </c>
      <c r="M6" s="107">
        <v>1</v>
      </c>
    </row>
    <row r="7" spans="1:13" s="110" customFormat="1" ht="19" x14ac:dyDescent="0.3">
      <c r="A7" s="107">
        <v>5</v>
      </c>
      <c r="B7" s="254"/>
      <c r="C7" s="108" t="s">
        <v>419</v>
      </c>
      <c r="D7" s="107" t="s">
        <v>289</v>
      </c>
      <c r="E7" s="109" t="s">
        <v>455</v>
      </c>
      <c r="F7" s="107">
        <v>0.5</v>
      </c>
      <c r="G7" s="107">
        <v>0.5</v>
      </c>
      <c r="H7" s="107">
        <v>0.5</v>
      </c>
      <c r="I7" s="107">
        <v>0.5</v>
      </c>
      <c r="J7" s="107"/>
      <c r="K7" s="107"/>
      <c r="L7" s="107">
        <v>1</v>
      </c>
      <c r="M7" s="107">
        <v>1</v>
      </c>
    </row>
    <row r="8" spans="1:13" s="110" customFormat="1" ht="19" x14ac:dyDescent="0.3">
      <c r="A8" s="107">
        <v>6</v>
      </c>
      <c r="B8" s="254" t="s">
        <v>241</v>
      </c>
      <c r="C8" s="108" t="s">
        <v>423</v>
      </c>
      <c r="D8" s="107" t="s">
        <v>291</v>
      </c>
      <c r="E8" s="109"/>
      <c r="F8" s="107">
        <v>1</v>
      </c>
      <c r="G8" s="107">
        <v>1</v>
      </c>
      <c r="H8" s="107">
        <v>1</v>
      </c>
      <c r="I8" s="107">
        <v>1</v>
      </c>
      <c r="J8" s="107"/>
      <c r="K8" s="107"/>
      <c r="L8" s="107">
        <v>1</v>
      </c>
      <c r="M8" s="107">
        <v>1</v>
      </c>
    </row>
    <row r="9" spans="1:13" s="110" customFormat="1" ht="19" x14ac:dyDescent="0.3">
      <c r="A9" s="107">
        <v>7</v>
      </c>
      <c r="B9" s="254"/>
      <c r="C9" s="108" t="s">
        <v>424</v>
      </c>
      <c r="D9" s="107" t="s">
        <v>290</v>
      </c>
      <c r="E9" s="109" t="s">
        <v>448</v>
      </c>
      <c r="F9" s="107">
        <v>1</v>
      </c>
      <c r="G9" s="107">
        <v>1</v>
      </c>
      <c r="H9" s="107">
        <v>1</v>
      </c>
      <c r="I9" s="107">
        <v>1</v>
      </c>
      <c r="J9" s="107">
        <v>1</v>
      </c>
      <c r="K9" s="107">
        <v>1</v>
      </c>
      <c r="L9" s="107">
        <v>0</v>
      </c>
      <c r="M9" s="107">
        <v>0</v>
      </c>
    </row>
    <row r="10" spans="1:13" s="110" customFormat="1" ht="19" x14ac:dyDescent="0.3">
      <c r="A10" s="107">
        <v>8</v>
      </c>
      <c r="B10" s="254"/>
      <c r="C10" s="108" t="s">
        <v>425</v>
      </c>
      <c r="D10" s="107" t="s">
        <v>290</v>
      </c>
      <c r="E10" s="109"/>
      <c r="F10" s="107">
        <v>1</v>
      </c>
      <c r="G10" s="107">
        <v>1</v>
      </c>
      <c r="H10" s="107">
        <v>1</v>
      </c>
      <c r="I10" s="107">
        <v>1</v>
      </c>
      <c r="J10" s="107"/>
      <c r="K10" s="107"/>
      <c r="L10" s="107">
        <v>1</v>
      </c>
      <c r="M10" s="107">
        <v>1</v>
      </c>
    </row>
    <row r="11" spans="1:13" s="110" customFormat="1" ht="19" x14ac:dyDescent="0.3">
      <c r="A11" s="107">
        <v>9</v>
      </c>
      <c r="B11" s="254"/>
      <c r="C11" s="108" t="s">
        <v>426</v>
      </c>
      <c r="D11" s="107" t="s">
        <v>291</v>
      </c>
      <c r="E11" s="109" t="s">
        <v>447</v>
      </c>
      <c r="F11" s="107">
        <v>1</v>
      </c>
      <c r="G11" s="107">
        <v>1</v>
      </c>
      <c r="H11" s="107">
        <v>1</v>
      </c>
      <c r="I11" s="107">
        <v>1</v>
      </c>
      <c r="J11" s="107"/>
      <c r="K11" s="107"/>
      <c r="L11" s="107">
        <v>0</v>
      </c>
      <c r="M11" s="107">
        <v>0</v>
      </c>
    </row>
    <row r="12" spans="1:13" s="110" customFormat="1" ht="19" x14ac:dyDescent="0.3">
      <c r="A12" s="107">
        <v>10</v>
      </c>
      <c r="B12" s="254"/>
      <c r="C12" s="108" t="s">
        <v>427</v>
      </c>
      <c r="D12" s="107" t="s">
        <v>290</v>
      </c>
      <c r="E12" s="109" t="s">
        <v>448</v>
      </c>
      <c r="F12" s="107">
        <v>1</v>
      </c>
      <c r="G12" s="107">
        <v>1</v>
      </c>
      <c r="H12" s="107">
        <v>1</v>
      </c>
      <c r="I12" s="107">
        <v>1</v>
      </c>
      <c r="J12" s="107"/>
      <c r="K12" s="107"/>
      <c r="L12" s="107">
        <v>0</v>
      </c>
      <c r="M12" s="107">
        <v>0</v>
      </c>
    </row>
    <row r="13" spans="1:13" s="110" customFormat="1" ht="19" x14ac:dyDescent="0.3">
      <c r="A13" s="107">
        <v>11</v>
      </c>
      <c r="B13" s="254"/>
      <c r="C13" s="108" t="s">
        <v>428</v>
      </c>
      <c r="D13" s="107" t="s">
        <v>290</v>
      </c>
      <c r="E13" s="109" t="s">
        <v>448</v>
      </c>
      <c r="F13" s="107">
        <v>1</v>
      </c>
      <c r="G13" s="107">
        <v>1</v>
      </c>
      <c r="H13" s="107">
        <v>1</v>
      </c>
      <c r="I13" s="107">
        <v>1</v>
      </c>
      <c r="J13" s="107"/>
      <c r="K13" s="107"/>
      <c r="L13" s="107">
        <v>0</v>
      </c>
      <c r="M13" s="107">
        <v>0</v>
      </c>
    </row>
    <row r="14" spans="1:13" s="110" customFormat="1" ht="19" x14ac:dyDescent="0.3">
      <c r="A14" s="107">
        <v>12</v>
      </c>
      <c r="B14" s="254"/>
      <c r="C14" s="108" t="s">
        <v>429</v>
      </c>
      <c r="D14" s="107" t="s">
        <v>291</v>
      </c>
      <c r="E14" s="109"/>
      <c r="F14" s="107">
        <v>1</v>
      </c>
      <c r="G14" s="107">
        <v>1</v>
      </c>
      <c r="H14" s="107">
        <v>1</v>
      </c>
      <c r="I14" s="107">
        <v>1</v>
      </c>
      <c r="J14" s="107"/>
      <c r="K14" s="107"/>
      <c r="L14" s="107">
        <v>1</v>
      </c>
      <c r="M14" s="107">
        <v>1</v>
      </c>
    </row>
    <row r="15" spans="1:13" s="110" customFormat="1" ht="19" x14ac:dyDescent="0.3">
      <c r="A15" s="107">
        <v>13</v>
      </c>
      <c r="B15" s="254"/>
      <c r="C15" s="108" t="s">
        <v>430</v>
      </c>
      <c r="D15" s="107" t="s">
        <v>291</v>
      </c>
      <c r="E15" s="109"/>
      <c r="F15" s="107">
        <v>1</v>
      </c>
      <c r="G15" s="107">
        <v>1</v>
      </c>
      <c r="H15" s="107">
        <v>1</v>
      </c>
      <c r="I15" s="107">
        <v>1</v>
      </c>
      <c r="J15" s="107"/>
      <c r="K15" s="107"/>
      <c r="L15" s="107">
        <v>1</v>
      </c>
      <c r="M15" s="107">
        <v>1</v>
      </c>
    </row>
    <row r="16" spans="1:13" s="110" customFormat="1" ht="19" x14ac:dyDescent="0.3">
      <c r="A16" s="107">
        <v>14</v>
      </c>
      <c r="B16" s="254"/>
      <c r="C16" s="108" t="s">
        <v>431</v>
      </c>
      <c r="D16" s="107" t="s">
        <v>291</v>
      </c>
      <c r="E16" s="109"/>
      <c r="F16" s="107">
        <v>1</v>
      </c>
      <c r="G16" s="107">
        <v>1</v>
      </c>
      <c r="H16" s="107">
        <v>1</v>
      </c>
      <c r="I16" s="107">
        <v>1</v>
      </c>
      <c r="J16" s="107"/>
      <c r="K16" s="107"/>
      <c r="L16" s="107">
        <v>1</v>
      </c>
      <c r="M16" s="107">
        <v>1</v>
      </c>
    </row>
    <row r="17" spans="1:13" s="110" customFormat="1" ht="19" x14ac:dyDescent="0.3">
      <c r="A17" s="107">
        <v>15</v>
      </c>
      <c r="B17" s="254"/>
      <c r="C17" s="108" t="s">
        <v>432</v>
      </c>
      <c r="D17" s="107" t="s">
        <v>290</v>
      </c>
      <c r="E17" s="109"/>
      <c r="F17" s="107">
        <v>1</v>
      </c>
      <c r="G17" s="107">
        <v>1</v>
      </c>
      <c r="H17" s="107">
        <v>1</v>
      </c>
      <c r="I17" s="107">
        <v>1</v>
      </c>
      <c r="J17" s="107"/>
      <c r="K17" s="107"/>
      <c r="L17" s="107">
        <v>1</v>
      </c>
      <c r="M17" s="107">
        <v>1</v>
      </c>
    </row>
    <row r="18" spans="1:13" s="110" customFormat="1" ht="19" x14ac:dyDescent="0.3">
      <c r="A18" s="107">
        <v>16</v>
      </c>
      <c r="B18" s="254" t="s">
        <v>242</v>
      </c>
      <c r="C18" s="108" t="s">
        <v>433</v>
      </c>
      <c r="D18" s="107" t="s">
        <v>289</v>
      </c>
      <c r="E18" s="109"/>
      <c r="F18" s="107">
        <v>1</v>
      </c>
      <c r="G18" s="107">
        <v>1</v>
      </c>
      <c r="H18" s="107">
        <v>1</v>
      </c>
      <c r="I18" s="107">
        <v>1</v>
      </c>
      <c r="J18" s="107"/>
      <c r="K18" s="107"/>
      <c r="L18" s="107">
        <v>1</v>
      </c>
      <c r="M18" s="107">
        <v>1</v>
      </c>
    </row>
    <row r="19" spans="1:13" s="110" customFormat="1" ht="19" x14ac:dyDescent="0.3">
      <c r="A19" s="107">
        <v>17</v>
      </c>
      <c r="B19" s="254"/>
      <c r="C19" s="108" t="s">
        <v>434</v>
      </c>
      <c r="D19" s="107" t="s">
        <v>289</v>
      </c>
      <c r="E19" s="109"/>
      <c r="F19" s="107">
        <v>1</v>
      </c>
      <c r="G19" s="107">
        <v>1</v>
      </c>
      <c r="H19" s="107">
        <v>1</v>
      </c>
      <c r="I19" s="107">
        <v>1</v>
      </c>
      <c r="J19" s="107"/>
      <c r="K19" s="107"/>
      <c r="L19" s="107">
        <v>1</v>
      </c>
      <c r="M19" s="107">
        <v>1</v>
      </c>
    </row>
    <row r="20" spans="1:13" s="110" customFormat="1" ht="19" x14ac:dyDescent="0.3">
      <c r="A20" s="107">
        <v>18</v>
      </c>
      <c r="B20" s="254"/>
      <c r="C20" s="108" t="s">
        <v>435</v>
      </c>
      <c r="D20" s="111" t="s">
        <v>289</v>
      </c>
      <c r="E20" s="109"/>
      <c r="F20" s="107">
        <v>1</v>
      </c>
      <c r="G20" s="107">
        <v>1</v>
      </c>
      <c r="H20" s="107">
        <v>1</v>
      </c>
      <c r="I20" s="107">
        <v>1</v>
      </c>
      <c r="J20" s="107"/>
      <c r="K20" s="107"/>
      <c r="L20" s="107">
        <v>1</v>
      </c>
      <c r="M20" s="107">
        <v>1</v>
      </c>
    </row>
    <row r="21" spans="1:13" s="110" customFormat="1" ht="19" x14ac:dyDescent="0.3">
      <c r="A21" s="107">
        <v>19</v>
      </c>
      <c r="B21" s="254"/>
      <c r="C21" s="108" t="s">
        <v>436</v>
      </c>
      <c r="D21" s="113" t="s">
        <v>288</v>
      </c>
      <c r="E21" s="109"/>
      <c r="F21" s="107">
        <v>1</v>
      </c>
      <c r="G21" s="107">
        <v>1</v>
      </c>
      <c r="H21" s="107">
        <v>1</v>
      </c>
      <c r="I21" s="107">
        <v>1</v>
      </c>
      <c r="J21" s="107"/>
      <c r="K21" s="107"/>
      <c r="L21" s="107">
        <v>1</v>
      </c>
      <c r="M21" s="107">
        <v>1</v>
      </c>
    </row>
    <row r="22" spans="1:13" s="110" customFormat="1" ht="19" x14ac:dyDescent="0.3">
      <c r="A22" s="107">
        <v>20</v>
      </c>
      <c r="B22" s="254"/>
      <c r="C22" s="108" t="s">
        <v>437</v>
      </c>
      <c r="D22" s="111" t="s">
        <v>288</v>
      </c>
      <c r="E22" s="109"/>
      <c r="F22" s="107">
        <v>1</v>
      </c>
      <c r="G22" s="107">
        <v>1</v>
      </c>
      <c r="H22" s="107">
        <v>1</v>
      </c>
      <c r="I22" s="107">
        <v>1</v>
      </c>
      <c r="J22" s="107"/>
      <c r="K22" s="107"/>
      <c r="L22" s="107">
        <v>1</v>
      </c>
      <c r="M22" s="107">
        <v>1</v>
      </c>
    </row>
    <row r="23" spans="1:13" s="110" customFormat="1" ht="19" x14ac:dyDescent="0.3">
      <c r="A23" s="107">
        <v>21</v>
      </c>
      <c r="B23" s="254"/>
      <c r="C23" s="108" t="s">
        <v>438</v>
      </c>
      <c r="D23" s="111" t="s">
        <v>288</v>
      </c>
      <c r="E23" s="109"/>
      <c r="F23" s="107">
        <v>1</v>
      </c>
      <c r="G23" s="107">
        <v>1</v>
      </c>
      <c r="H23" s="107">
        <v>1</v>
      </c>
      <c r="I23" s="107">
        <v>1</v>
      </c>
      <c r="J23" s="107"/>
      <c r="K23" s="107"/>
      <c r="L23" s="107">
        <v>1</v>
      </c>
      <c r="M23" s="107">
        <v>1</v>
      </c>
    </row>
    <row r="24" spans="1:13" s="110" customFormat="1" ht="19" x14ac:dyDescent="0.3">
      <c r="A24" s="107">
        <v>22</v>
      </c>
      <c r="B24" s="254"/>
      <c r="C24" s="108" t="s">
        <v>439</v>
      </c>
      <c r="D24" s="111" t="s">
        <v>290</v>
      </c>
      <c r="E24" s="109"/>
      <c r="F24" s="107">
        <v>1</v>
      </c>
      <c r="G24" s="107">
        <v>1</v>
      </c>
      <c r="H24" s="107">
        <v>1</v>
      </c>
      <c r="I24" s="107">
        <v>1</v>
      </c>
      <c r="J24" s="107"/>
      <c r="K24" s="107"/>
      <c r="L24" s="107">
        <v>1</v>
      </c>
      <c r="M24" s="107">
        <v>1</v>
      </c>
    </row>
    <row r="25" spans="1:13" s="110" customFormat="1" ht="19" x14ac:dyDescent="0.3">
      <c r="A25" s="107">
        <v>23</v>
      </c>
      <c r="B25" s="254"/>
      <c r="C25" s="108" t="s">
        <v>440</v>
      </c>
      <c r="D25" s="111" t="s">
        <v>289</v>
      </c>
      <c r="E25" s="109"/>
      <c r="F25" s="107">
        <v>1</v>
      </c>
      <c r="G25" s="107">
        <v>1</v>
      </c>
      <c r="H25" s="107">
        <v>1</v>
      </c>
      <c r="I25" s="107">
        <v>1</v>
      </c>
      <c r="J25" s="107"/>
      <c r="K25" s="107"/>
      <c r="L25" s="107">
        <v>1</v>
      </c>
      <c r="M25" s="107">
        <v>1</v>
      </c>
    </row>
    <row r="26" spans="1:13" s="110" customFormat="1" ht="19" x14ac:dyDescent="0.3">
      <c r="A26" s="107">
        <v>24</v>
      </c>
      <c r="B26" s="254"/>
      <c r="C26" s="108" t="s">
        <v>441</v>
      </c>
      <c r="D26" s="111" t="s">
        <v>291</v>
      </c>
      <c r="E26" s="109"/>
      <c r="F26" s="107">
        <v>0.5</v>
      </c>
      <c r="G26" s="107">
        <v>0.5</v>
      </c>
      <c r="H26" s="107">
        <v>0.5</v>
      </c>
      <c r="I26" s="107">
        <v>0.5</v>
      </c>
      <c r="J26" s="107"/>
      <c r="K26" s="107"/>
      <c r="L26" s="107">
        <v>1</v>
      </c>
      <c r="M26" s="107">
        <v>1</v>
      </c>
    </row>
    <row r="27" spans="1:13" s="110" customFormat="1" ht="19" x14ac:dyDescent="0.3">
      <c r="A27" s="107">
        <v>25</v>
      </c>
      <c r="B27" s="254"/>
      <c r="C27" s="108" t="s">
        <v>442</v>
      </c>
      <c r="D27" s="112" t="s">
        <v>292</v>
      </c>
      <c r="E27" s="109"/>
      <c r="F27" s="107">
        <v>0.5</v>
      </c>
      <c r="G27" s="107">
        <v>0.5</v>
      </c>
      <c r="H27" s="107">
        <v>0.5</v>
      </c>
      <c r="I27" s="107">
        <v>0.5</v>
      </c>
      <c r="J27" s="107"/>
      <c r="K27" s="107"/>
      <c r="L27" s="107">
        <v>1</v>
      </c>
      <c r="M27" s="107">
        <v>1</v>
      </c>
    </row>
    <row r="28" spans="1:13" s="110" customFormat="1" ht="19" x14ac:dyDescent="0.3">
      <c r="A28" s="107">
        <v>26</v>
      </c>
      <c r="B28" s="254"/>
      <c r="C28" s="108" t="s">
        <v>443</v>
      </c>
      <c r="D28" s="112" t="s">
        <v>292</v>
      </c>
      <c r="E28" s="109"/>
      <c r="F28" s="107">
        <v>0.5</v>
      </c>
      <c r="G28" s="107">
        <v>0.5</v>
      </c>
      <c r="H28" s="107">
        <v>0.5</v>
      </c>
      <c r="I28" s="107">
        <v>0.5</v>
      </c>
      <c r="J28" s="107"/>
      <c r="K28" s="107"/>
      <c r="L28" s="107">
        <v>1</v>
      </c>
      <c r="M28" s="107">
        <v>1</v>
      </c>
    </row>
    <row r="29" spans="1:13" ht="19" customHeight="1" x14ac:dyDescent="0.3">
      <c r="A29" s="107">
        <v>27</v>
      </c>
      <c r="B29" s="254" t="s">
        <v>400</v>
      </c>
      <c r="C29" s="108" t="s">
        <v>444</v>
      </c>
      <c r="D29" s="112" t="s">
        <v>292</v>
      </c>
      <c r="E29" s="109" t="s">
        <v>454</v>
      </c>
      <c r="F29" s="107">
        <v>0.5</v>
      </c>
      <c r="G29" s="107">
        <v>0.5</v>
      </c>
      <c r="H29" s="107">
        <v>0.5</v>
      </c>
      <c r="I29" s="107">
        <v>0.5</v>
      </c>
      <c r="J29" s="107"/>
      <c r="K29" s="107"/>
      <c r="L29" s="107">
        <v>0.5</v>
      </c>
      <c r="M29" s="107">
        <v>0.5</v>
      </c>
    </row>
    <row r="30" spans="1:13" ht="19" customHeight="1" x14ac:dyDescent="0.3">
      <c r="A30" s="107">
        <v>28</v>
      </c>
      <c r="B30" s="254"/>
      <c r="C30" s="108" t="s">
        <v>445</v>
      </c>
      <c r="D30" s="112" t="s">
        <v>292</v>
      </c>
      <c r="E30" s="109" t="s">
        <v>453</v>
      </c>
      <c r="F30" s="107">
        <v>0.5</v>
      </c>
      <c r="G30" s="107">
        <v>0.5</v>
      </c>
      <c r="H30" s="107">
        <v>0.5</v>
      </c>
      <c r="I30" s="107">
        <v>0.5</v>
      </c>
      <c r="J30" s="107"/>
      <c r="K30" s="107"/>
      <c r="L30" s="107">
        <v>0.5</v>
      </c>
      <c r="M30" s="107">
        <v>0.5</v>
      </c>
    </row>
    <row r="31" spans="1:13" ht="19" customHeight="1" x14ac:dyDescent="0.3">
      <c r="A31" s="107">
        <v>29</v>
      </c>
      <c r="B31" s="108" t="s">
        <v>51</v>
      </c>
      <c r="C31" s="108" t="s">
        <v>446</v>
      </c>
      <c r="D31" s="112"/>
      <c r="E31" s="109"/>
      <c r="F31" s="109"/>
      <c r="G31" s="109"/>
      <c r="H31" s="109"/>
      <c r="I31" s="109"/>
      <c r="J31" s="109"/>
      <c r="K31" s="109"/>
      <c r="L31" s="107">
        <v>1</v>
      </c>
      <c r="M31" s="107">
        <v>1</v>
      </c>
    </row>
    <row r="32" spans="1:13" ht="20" x14ac:dyDescent="0.3">
      <c r="A32" s="253" t="s">
        <v>452</v>
      </c>
      <c r="B32" s="253"/>
      <c r="C32" s="253"/>
      <c r="D32" s="253"/>
      <c r="E32" s="253"/>
      <c r="F32" s="155">
        <f>SUM(F3:F31)</f>
        <v>25</v>
      </c>
      <c r="G32" s="155">
        <f t="shared" ref="G32:M32" si="0">SUM(G3:G31)</f>
        <v>25</v>
      </c>
      <c r="H32" s="155">
        <f t="shared" si="0"/>
        <v>25</v>
      </c>
      <c r="I32" s="155">
        <f t="shared" si="0"/>
        <v>25</v>
      </c>
      <c r="J32" s="155">
        <f t="shared" si="0"/>
        <v>1</v>
      </c>
      <c r="K32" s="155">
        <f t="shared" si="0"/>
        <v>1</v>
      </c>
      <c r="L32" s="155">
        <f>SUM(L3:L31)</f>
        <v>24</v>
      </c>
      <c r="M32" s="155">
        <f t="shared" si="0"/>
        <v>24</v>
      </c>
    </row>
  </sheetData>
  <mergeCells count="8">
    <mergeCell ref="A32:E32"/>
    <mergeCell ref="B29:B30"/>
    <mergeCell ref="B18:B28"/>
    <mergeCell ref="A1:E1"/>
    <mergeCell ref="L1:M1"/>
    <mergeCell ref="B3:B7"/>
    <mergeCell ref="B8:B17"/>
    <mergeCell ref="F1:K1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FF32-6459-471E-B4D0-01DFE8F6ADE6}">
  <dimension ref="A1:AA233"/>
  <sheetViews>
    <sheetView topLeftCell="A46" workbookViewId="0">
      <selection activeCell="D65" sqref="D65"/>
    </sheetView>
  </sheetViews>
  <sheetFormatPr defaultColWidth="10" defaultRowHeight="14" x14ac:dyDescent="0.3"/>
  <cols>
    <col min="1" max="2" width="8.08203125" customWidth="1"/>
    <col min="3" max="3" width="30.58203125" bestFit="1" customWidth="1"/>
    <col min="4" max="4" width="23.5" bestFit="1" customWidth="1"/>
    <col min="5" max="8" width="7.83203125" customWidth="1"/>
    <col min="10" max="10" width="16.33203125" bestFit="1" customWidth="1"/>
    <col min="11" max="11" width="17.83203125" customWidth="1"/>
  </cols>
  <sheetData>
    <row r="1" spans="1:27" ht="39" customHeight="1" x14ac:dyDescent="0.3">
      <c r="A1" s="187" t="s">
        <v>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3">
      <c r="A2" s="195" t="s">
        <v>0</v>
      </c>
      <c r="B2" s="195"/>
      <c r="C2" s="195"/>
      <c r="D2" s="258" t="s">
        <v>82</v>
      </c>
      <c r="E2" s="258"/>
      <c r="F2" s="258"/>
      <c r="G2" s="258"/>
      <c r="H2" s="258"/>
      <c r="I2" s="258"/>
      <c r="J2" s="258"/>
      <c r="K2" s="25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x14ac:dyDescent="0.3">
      <c r="A3" s="195" t="s">
        <v>1</v>
      </c>
      <c r="B3" s="195"/>
      <c r="C3" s="195"/>
      <c r="D3" s="258" t="s">
        <v>96</v>
      </c>
      <c r="E3" s="258"/>
      <c r="F3" s="258"/>
      <c r="G3" s="258"/>
      <c r="H3" s="258"/>
      <c r="I3" s="258"/>
      <c r="J3" s="258"/>
      <c r="K3" s="25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x14ac:dyDescent="0.3">
      <c r="A4" s="195" t="s">
        <v>2</v>
      </c>
      <c r="B4" s="195"/>
      <c r="C4" s="195"/>
      <c r="D4" s="258" t="s">
        <v>81</v>
      </c>
      <c r="E4" s="258"/>
      <c r="F4" s="258"/>
      <c r="G4" s="258"/>
      <c r="H4" s="258"/>
      <c r="I4" s="258"/>
      <c r="J4" s="258"/>
      <c r="K4" s="25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x14ac:dyDescent="0.3">
      <c r="A5" s="195" t="s">
        <v>3</v>
      </c>
      <c r="B5" s="195"/>
      <c r="C5" s="195"/>
      <c r="D5" s="258" t="s">
        <v>80</v>
      </c>
      <c r="E5" s="258"/>
      <c r="F5" s="258"/>
      <c r="G5" s="258"/>
      <c r="H5" s="258"/>
      <c r="I5" s="258"/>
      <c r="J5" s="258"/>
      <c r="K5" s="25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" customHeight="1" x14ac:dyDescent="0.3">
      <c r="A6" s="195" t="s">
        <v>9</v>
      </c>
      <c r="B6" s="195"/>
      <c r="C6" s="195"/>
      <c r="D6" s="258" t="s">
        <v>79</v>
      </c>
      <c r="E6" s="258"/>
      <c r="F6" s="258"/>
      <c r="G6" s="258"/>
      <c r="H6" s="258"/>
      <c r="I6" s="258"/>
      <c r="J6" s="258"/>
      <c r="K6" s="258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</row>
    <row r="7" spans="1:27" x14ac:dyDescent="0.3">
      <c r="A7" s="195" t="s">
        <v>4</v>
      </c>
      <c r="B7" s="195"/>
      <c r="C7" s="195"/>
      <c r="D7" s="258" t="s">
        <v>97</v>
      </c>
      <c r="E7" s="258"/>
      <c r="F7" s="258"/>
      <c r="G7" s="258"/>
      <c r="H7" s="258"/>
      <c r="I7" s="258"/>
      <c r="J7" s="258"/>
      <c r="K7" s="2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.65" customHeight="1" x14ac:dyDescent="0.3">
      <c r="A8" s="191" t="s">
        <v>10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3" customFormat="1" ht="15.5" x14ac:dyDescent="0.35">
      <c r="A9" s="75" t="s">
        <v>12</v>
      </c>
      <c r="B9" s="75" t="s">
        <v>13</v>
      </c>
      <c r="C9" s="75" t="s">
        <v>0</v>
      </c>
      <c r="D9" s="75" t="s">
        <v>5</v>
      </c>
      <c r="E9" s="75" t="s">
        <v>14</v>
      </c>
      <c r="F9" s="75" t="s">
        <v>15</v>
      </c>
      <c r="G9" s="75" t="s">
        <v>16</v>
      </c>
      <c r="H9" s="75" t="s">
        <v>17</v>
      </c>
      <c r="I9" s="75" t="s">
        <v>6</v>
      </c>
      <c r="J9" s="75" t="s">
        <v>7</v>
      </c>
      <c r="K9" s="75" t="s">
        <v>11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x14ac:dyDescent="0.3">
      <c r="A10" s="168" t="s">
        <v>18</v>
      </c>
      <c r="B10" s="5">
        <v>1</v>
      </c>
      <c r="C10" s="5" t="s">
        <v>22</v>
      </c>
      <c r="D10" s="5" t="s">
        <v>21</v>
      </c>
      <c r="E10" s="5">
        <v>14</v>
      </c>
      <c r="F10" s="5" t="s">
        <v>19</v>
      </c>
      <c r="G10" s="5">
        <v>1</v>
      </c>
      <c r="H10" s="5" t="s">
        <v>20</v>
      </c>
      <c r="I10" s="5">
        <v>7000</v>
      </c>
      <c r="J10" s="5">
        <f>I10*G10*E10</f>
        <v>98000</v>
      </c>
      <c r="K10" s="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3">
      <c r="A11" s="169"/>
      <c r="B11" s="5">
        <v>2</v>
      </c>
      <c r="C11" s="5" t="s">
        <v>23</v>
      </c>
      <c r="D11" s="5" t="s">
        <v>21</v>
      </c>
      <c r="E11" s="5">
        <v>28</v>
      </c>
      <c r="F11" s="5" t="s">
        <v>19</v>
      </c>
      <c r="G11" s="5">
        <v>1</v>
      </c>
      <c r="H11" s="5" t="s">
        <v>20</v>
      </c>
      <c r="I11" s="5">
        <v>8000</v>
      </c>
      <c r="J11" s="5">
        <f>I11*G11*E11</f>
        <v>224000</v>
      </c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3">
      <c r="A12" s="184"/>
      <c r="B12" s="5">
        <v>3</v>
      </c>
      <c r="C12" s="5" t="s">
        <v>24</v>
      </c>
      <c r="D12" s="5" t="s">
        <v>21</v>
      </c>
      <c r="E12" s="5">
        <v>14</v>
      </c>
      <c r="F12" s="5" t="s">
        <v>19</v>
      </c>
      <c r="G12" s="5">
        <v>1</v>
      </c>
      <c r="H12" s="5" t="s">
        <v>20</v>
      </c>
      <c r="I12" s="5">
        <v>9000</v>
      </c>
      <c r="J12" s="5">
        <f>I12*G12*E12</f>
        <v>126000</v>
      </c>
      <c r="K12" s="57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3">
      <c r="A13" s="170" t="s">
        <v>25</v>
      </c>
      <c r="B13" s="171"/>
      <c r="C13" s="171"/>
      <c r="D13" s="171"/>
      <c r="E13" s="163"/>
      <c r="F13" s="163"/>
      <c r="G13" s="163"/>
      <c r="H13" s="163"/>
      <c r="I13" s="164"/>
      <c r="J13" s="53">
        <f>SUM(J10:J12)</f>
        <v>448000</v>
      </c>
      <c r="K13" s="3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77" customFormat="1" x14ac:dyDescent="0.3">
      <c r="A14" s="179" t="s">
        <v>26</v>
      </c>
      <c r="B14" s="27">
        <v>1</v>
      </c>
      <c r="C14" s="56" t="s">
        <v>161</v>
      </c>
      <c r="D14" s="56" t="s">
        <v>84</v>
      </c>
      <c r="E14" s="17">
        <v>56</v>
      </c>
      <c r="F14" s="5" t="s">
        <v>33</v>
      </c>
      <c r="G14" s="5">
        <v>4</v>
      </c>
      <c r="H14" s="5" t="s">
        <v>28</v>
      </c>
      <c r="I14" s="5">
        <v>2230</v>
      </c>
      <c r="J14" s="24">
        <f>I14*G14*E14</f>
        <v>499520</v>
      </c>
      <c r="K14" s="56" t="s">
        <v>83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x14ac:dyDescent="0.3">
      <c r="A15" s="179"/>
      <c r="B15" s="27">
        <v>2</v>
      </c>
      <c r="C15" s="56" t="s">
        <v>162</v>
      </c>
      <c r="D15" s="56" t="s">
        <v>84</v>
      </c>
      <c r="E15" s="17">
        <v>56</v>
      </c>
      <c r="F15" s="5" t="s">
        <v>33</v>
      </c>
      <c r="G15" s="5">
        <v>4</v>
      </c>
      <c r="H15" s="5" t="s">
        <v>28</v>
      </c>
      <c r="I15" s="5">
        <v>3295</v>
      </c>
      <c r="J15" s="24">
        <v>0</v>
      </c>
      <c r="K15" s="78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179"/>
      <c r="B16" s="27">
        <v>3</v>
      </c>
      <c r="C16" s="56" t="s">
        <v>163</v>
      </c>
      <c r="D16" s="56" t="s">
        <v>84</v>
      </c>
      <c r="E16" s="17">
        <v>56</v>
      </c>
      <c r="F16" s="5" t="s">
        <v>33</v>
      </c>
      <c r="G16" s="5">
        <v>1</v>
      </c>
      <c r="H16" s="5" t="s">
        <v>28</v>
      </c>
      <c r="I16" s="5">
        <v>1875</v>
      </c>
      <c r="J16" s="24">
        <v>0</v>
      </c>
      <c r="K16" s="5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">
      <c r="A17" s="179"/>
      <c r="B17" s="27">
        <v>4</v>
      </c>
      <c r="C17" s="56" t="s">
        <v>164</v>
      </c>
      <c r="D17" s="56" t="s">
        <v>84</v>
      </c>
      <c r="E17" s="17">
        <v>56</v>
      </c>
      <c r="F17" s="5" t="s">
        <v>33</v>
      </c>
      <c r="G17" s="5">
        <v>2</v>
      </c>
      <c r="H17" s="5" t="s">
        <v>28</v>
      </c>
      <c r="I17" s="17">
        <v>1975</v>
      </c>
      <c r="J17" s="24">
        <f>I17*G17*E17</f>
        <v>221200</v>
      </c>
      <c r="K17" s="56" t="s">
        <v>165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">
      <c r="A18" s="179"/>
      <c r="B18" s="27">
        <v>5</v>
      </c>
      <c r="C18" s="56" t="s">
        <v>166</v>
      </c>
      <c r="D18" s="56" t="s">
        <v>84</v>
      </c>
      <c r="E18" s="17">
        <v>56</v>
      </c>
      <c r="F18" s="5" t="s">
        <v>33</v>
      </c>
      <c r="G18" s="5">
        <v>2</v>
      </c>
      <c r="H18" s="5" t="s">
        <v>28</v>
      </c>
      <c r="I18" s="17">
        <v>0</v>
      </c>
      <c r="J18" s="24">
        <v>0</v>
      </c>
      <c r="K18" s="78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3">
      <c r="A19" s="176" t="s">
        <v>29</v>
      </c>
      <c r="B19" s="177"/>
      <c r="C19" s="177"/>
      <c r="D19" s="177"/>
      <c r="E19" s="163"/>
      <c r="F19" s="163"/>
      <c r="G19" s="163"/>
      <c r="H19" s="163"/>
      <c r="I19" s="164"/>
      <c r="J19" s="53">
        <f>SUM(J14:J18)</f>
        <v>720720</v>
      </c>
      <c r="K19" s="3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3">
      <c r="A20" s="182" t="s">
        <v>30</v>
      </c>
      <c r="B20" s="5">
        <v>1</v>
      </c>
      <c r="C20" s="5" t="s">
        <v>167</v>
      </c>
      <c r="D20" s="5"/>
      <c r="E20" s="5">
        <v>28</v>
      </c>
      <c r="F20" s="5" t="s">
        <v>19</v>
      </c>
      <c r="G20" s="5">
        <v>1</v>
      </c>
      <c r="H20" s="5" t="s">
        <v>66</v>
      </c>
      <c r="I20" s="5">
        <v>213</v>
      </c>
      <c r="J20" s="24">
        <f>I20*G20*E20</f>
        <v>5964</v>
      </c>
      <c r="K20" s="56" t="s">
        <v>168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183"/>
      <c r="B21" s="5">
        <v>2</v>
      </c>
      <c r="C21" s="5" t="s">
        <v>32</v>
      </c>
      <c r="D21" s="5" t="s">
        <v>169</v>
      </c>
      <c r="E21" s="5">
        <v>56</v>
      </c>
      <c r="F21" s="5" t="s">
        <v>19</v>
      </c>
      <c r="G21" s="5">
        <v>1</v>
      </c>
      <c r="H21" s="5" t="s">
        <v>66</v>
      </c>
      <c r="I21" s="5">
        <v>1420</v>
      </c>
      <c r="J21" s="24">
        <f t="shared" ref="J21:J33" si="0">I21*G21*E21</f>
        <v>79520</v>
      </c>
      <c r="K21" s="5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183"/>
      <c r="B22" s="5">
        <v>3</v>
      </c>
      <c r="C22" s="5" t="s">
        <v>55</v>
      </c>
      <c r="D22" s="5"/>
      <c r="E22" s="5">
        <v>56</v>
      </c>
      <c r="F22" s="5" t="s">
        <v>19</v>
      </c>
      <c r="G22" s="5">
        <v>1</v>
      </c>
      <c r="H22" s="5" t="s">
        <v>66</v>
      </c>
      <c r="I22" s="5">
        <v>213</v>
      </c>
      <c r="J22" s="24">
        <f t="shared" si="0"/>
        <v>11928</v>
      </c>
      <c r="K22" s="56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183"/>
      <c r="B23" s="5">
        <v>4</v>
      </c>
      <c r="C23" s="5" t="s">
        <v>56</v>
      </c>
      <c r="D23" s="5"/>
      <c r="E23" s="5">
        <v>56</v>
      </c>
      <c r="F23" s="5" t="s">
        <v>19</v>
      </c>
      <c r="G23" s="5">
        <v>1</v>
      </c>
      <c r="H23" s="5" t="s">
        <v>66</v>
      </c>
      <c r="I23" s="5">
        <v>426</v>
      </c>
      <c r="J23" s="24">
        <f t="shared" si="0"/>
        <v>23856</v>
      </c>
      <c r="K23" s="56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183"/>
      <c r="B24" s="5">
        <v>5</v>
      </c>
      <c r="C24" s="18" t="s">
        <v>57</v>
      </c>
      <c r="D24" s="5"/>
      <c r="E24" s="5">
        <v>56</v>
      </c>
      <c r="F24" s="5" t="s">
        <v>19</v>
      </c>
      <c r="G24" s="5">
        <v>1</v>
      </c>
      <c r="H24" s="5" t="s">
        <v>66</v>
      </c>
      <c r="I24" s="5">
        <v>213</v>
      </c>
      <c r="J24" s="24">
        <f t="shared" si="0"/>
        <v>11928</v>
      </c>
      <c r="K24" s="56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83"/>
      <c r="B25" s="5">
        <v>6</v>
      </c>
      <c r="C25" s="19" t="s">
        <v>58</v>
      </c>
      <c r="D25" s="5"/>
      <c r="E25" s="5">
        <v>56</v>
      </c>
      <c r="F25" s="5" t="s">
        <v>19</v>
      </c>
      <c r="G25" s="5">
        <v>1</v>
      </c>
      <c r="H25" s="5" t="s">
        <v>66</v>
      </c>
      <c r="I25" s="5">
        <v>426</v>
      </c>
      <c r="J25" s="24">
        <f t="shared" si="0"/>
        <v>23856</v>
      </c>
      <c r="K25" s="56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183"/>
      <c r="B26" s="5">
        <v>7</v>
      </c>
      <c r="C26" s="18" t="s">
        <v>59</v>
      </c>
      <c r="D26" s="5"/>
      <c r="E26" s="5">
        <v>56</v>
      </c>
      <c r="F26" s="5" t="s">
        <v>19</v>
      </c>
      <c r="G26" s="5">
        <v>1</v>
      </c>
      <c r="H26" s="5" t="s">
        <v>66</v>
      </c>
      <c r="I26" s="5">
        <v>213</v>
      </c>
      <c r="J26" s="24">
        <f t="shared" si="0"/>
        <v>11928</v>
      </c>
      <c r="K26" s="56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183"/>
      <c r="B27" s="5">
        <v>8</v>
      </c>
      <c r="C27" s="19" t="s">
        <v>60</v>
      </c>
      <c r="D27" s="5"/>
      <c r="E27" s="5">
        <v>56</v>
      </c>
      <c r="F27" s="5" t="s">
        <v>19</v>
      </c>
      <c r="G27" s="5">
        <v>1</v>
      </c>
      <c r="H27" s="5" t="s">
        <v>66</v>
      </c>
      <c r="I27" s="5">
        <v>426</v>
      </c>
      <c r="J27" s="24">
        <f t="shared" si="0"/>
        <v>23856</v>
      </c>
      <c r="K27" s="56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183"/>
      <c r="B28" s="5">
        <v>9</v>
      </c>
      <c r="C28" s="18" t="s">
        <v>61</v>
      </c>
      <c r="D28" s="5"/>
      <c r="E28" s="5">
        <v>56</v>
      </c>
      <c r="F28" s="5" t="s">
        <v>19</v>
      </c>
      <c r="G28" s="5">
        <v>1</v>
      </c>
      <c r="H28" s="5" t="s">
        <v>66</v>
      </c>
      <c r="I28" s="5">
        <v>213</v>
      </c>
      <c r="J28" s="24">
        <f t="shared" si="0"/>
        <v>11928</v>
      </c>
      <c r="K28" s="56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183"/>
      <c r="B29" s="5">
        <v>10</v>
      </c>
      <c r="C29" s="19" t="s">
        <v>62</v>
      </c>
      <c r="D29" s="5"/>
      <c r="E29" s="5">
        <v>56</v>
      </c>
      <c r="F29" s="5" t="s">
        <v>19</v>
      </c>
      <c r="G29" s="5">
        <v>1</v>
      </c>
      <c r="H29" s="5" t="s">
        <v>66</v>
      </c>
      <c r="I29" s="5">
        <v>426</v>
      </c>
      <c r="J29" s="24">
        <f t="shared" si="0"/>
        <v>23856</v>
      </c>
      <c r="K29" s="56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183"/>
      <c r="B30" s="5">
        <v>11</v>
      </c>
      <c r="C30" s="18" t="s">
        <v>63</v>
      </c>
      <c r="D30" s="5"/>
      <c r="E30" s="5">
        <v>56</v>
      </c>
      <c r="F30" s="5" t="s">
        <v>19</v>
      </c>
      <c r="G30" s="5">
        <v>1</v>
      </c>
      <c r="H30" s="5" t="s">
        <v>66</v>
      </c>
      <c r="I30" s="5">
        <v>213</v>
      </c>
      <c r="J30" s="24">
        <f t="shared" si="0"/>
        <v>11928</v>
      </c>
      <c r="K30" s="56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183"/>
      <c r="B31" s="5">
        <v>12</v>
      </c>
      <c r="C31" s="19" t="s">
        <v>64</v>
      </c>
      <c r="D31" s="5"/>
      <c r="E31" s="5">
        <v>56</v>
      </c>
      <c r="F31" s="5" t="s">
        <v>19</v>
      </c>
      <c r="G31" s="5">
        <v>1</v>
      </c>
      <c r="H31" s="5" t="s">
        <v>66</v>
      </c>
      <c r="I31" s="5">
        <v>1100</v>
      </c>
      <c r="J31" s="24">
        <f t="shared" si="0"/>
        <v>61600</v>
      </c>
      <c r="K31" s="56" t="s">
        <v>170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83"/>
      <c r="B32" s="5">
        <v>13</v>
      </c>
      <c r="C32" s="18" t="s">
        <v>65</v>
      </c>
      <c r="D32" s="5"/>
      <c r="E32" s="5">
        <v>28</v>
      </c>
      <c r="F32" s="5" t="s">
        <v>19</v>
      </c>
      <c r="G32" s="5">
        <v>1</v>
      </c>
      <c r="H32" s="5" t="s">
        <v>66</v>
      </c>
      <c r="I32" s="5">
        <v>213</v>
      </c>
      <c r="J32" s="24">
        <f t="shared" si="0"/>
        <v>5964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86"/>
      <c r="B33" s="56">
        <v>17</v>
      </c>
      <c r="C33" s="23" t="s">
        <v>87</v>
      </c>
      <c r="D33" s="56"/>
      <c r="E33" s="56">
        <v>56</v>
      </c>
      <c r="F33" s="56" t="s">
        <v>19</v>
      </c>
      <c r="G33" s="56">
        <v>1</v>
      </c>
      <c r="H33" s="56" t="s">
        <v>66</v>
      </c>
      <c r="I33" s="56">
        <v>300</v>
      </c>
      <c r="J33" s="79">
        <f t="shared" si="0"/>
        <v>16800</v>
      </c>
      <c r="K33" s="56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162" t="s">
        <v>31</v>
      </c>
      <c r="B34" s="177"/>
      <c r="C34" s="177"/>
      <c r="D34" s="177"/>
      <c r="E34" s="177"/>
      <c r="F34" s="177"/>
      <c r="G34" s="177"/>
      <c r="H34" s="177"/>
      <c r="I34" s="178"/>
      <c r="J34" s="60">
        <f>SUM(J20:J33)</f>
        <v>324912</v>
      </c>
      <c r="K34" s="3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182" t="s">
        <v>36</v>
      </c>
      <c r="B35" s="5">
        <v>1</v>
      </c>
      <c r="C35" s="5" t="s">
        <v>171</v>
      </c>
      <c r="D35" s="5" t="s">
        <v>172</v>
      </c>
      <c r="E35" s="5">
        <v>1</v>
      </c>
      <c r="F35" s="5" t="s">
        <v>34</v>
      </c>
      <c r="G35" s="5">
        <v>1</v>
      </c>
      <c r="H35" s="5" t="s">
        <v>35</v>
      </c>
      <c r="I35" s="5">
        <v>6490</v>
      </c>
      <c r="J35" s="24">
        <f t="shared" ref="J35:J42" si="1">I35*G35*E35</f>
        <v>6490</v>
      </c>
      <c r="K35" s="56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183"/>
      <c r="B36" s="5">
        <v>2</v>
      </c>
      <c r="C36" s="5" t="s">
        <v>171</v>
      </c>
      <c r="D36" s="5" t="s">
        <v>173</v>
      </c>
      <c r="E36" s="5">
        <v>2</v>
      </c>
      <c r="F36" s="5" t="s">
        <v>34</v>
      </c>
      <c r="G36" s="5">
        <v>1</v>
      </c>
      <c r="H36" s="5" t="s">
        <v>66</v>
      </c>
      <c r="I36" s="5">
        <v>3650</v>
      </c>
      <c r="J36" s="24">
        <f t="shared" si="1"/>
        <v>7300</v>
      </c>
      <c r="K36" s="56" t="s">
        <v>174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183"/>
      <c r="B37" s="5">
        <v>3</v>
      </c>
      <c r="C37" s="5" t="s">
        <v>175</v>
      </c>
      <c r="D37" s="5"/>
      <c r="E37" s="5">
        <v>1</v>
      </c>
      <c r="F37" s="5" t="s">
        <v>34</v>
      </c>
      <c r="G37" s="5">
        <v>1</v>
      </c>
      <c r="H37" s="5" t="s">
        <v>35</v>
      </c>
      <c r="I37" s="5">
        <v>6490</v>
      </c>
      <c r="J37" s="24">
        <f t="shared" si="1"/>
        <v>6490</v>
      </c>
      <c r="K37" s="56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183"/>
      <c r="B38" s="5">
        <v>4</v>
      </c>
      <c r="C38" s="18" t="s">
        <v>176</v>
      </c>
      <c r="D38" s="80"/>
      <c r="E38" s="5">
        <v>1</v>
      </c>
      <c r="F38" s="5" t="s">
        <v>34</v>
      </c>
      <c r="G38" s="5">
        <v>1</v>
      </c>
      <c r="H38" s="5" t="s">
        <v>35</v>
      </c>
      <c r="I38" s="17">
        <v>6490</v>
      </c>
      <c r="J38" s="24">
        <f t="shared" si="1"/>
        <v>6490</v>
      </c>
      <c r="K38" s="56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183"/>
      <c r="B39" s="5">
        <v>5</v>
      </c>
      <c r="C39" s="19" t="s">
        <v>177</v>
      </c>
      <c r="D39" s="80"/>
      <c r="E39" s="5">
        <v>1</v>
      </c>
      <c r="F39" s="5" t="s">
        <v>34</v>
      </c>
      <c r="G39" s="5">
        <v>1</v>
      </c>
      <c r="H39" s="5" t="s">
        <v>35</v>
      </c>
      <c r="I39" s="5">
        <v>6490</v>
      </c>
      <c r="J39" s="24">
        <f t="shared" si="1"/>
        <v>6490</v>
      </c>
      <c r="K39" s="56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83"/>
      <c r="B40" s="5">
        <v>6</v>
      </c>
      <c r="C40" s="18" t="s">
        <v>178</v>
      </c>
      <c r="D40" s="80"/>
      <c r="E40" s="5">
        <v>1</v>
      </c>
      <c r="F40" s="5" t="s">
        <v>34</v>
      </c>
      <c r="G40" s="5">
        <v>1</v>
      </c>
      <c r="H40" s="5" t="s">
        <v>35</v>
      </c>
      <c r="I40" s="5">
        <v>7200</v>
      </c>
      <c r="J40" s="24">
        <f t="shared" si="1"/>
        <v>7200</v>
      </c>
      <c r="K40" s="56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83"/>
      <c r="B41" s="5">
        <v>7</v>
      </c>
      <c r="C41" s="19" t="s">
        <v>179</v>
      </c>
      <c r="D41" s="80"/>
      <c r="E41" s="5">
        <v>1</v>
      </c>
      <c r="F41" s="5" t="s">
        <v>34</v>
      </c>
      <c r="G41" s="5">
        <v>1</v>
      </c>
      <c r="H41" s="5" t="s">
        <v>35</v>
      </c>
      <c r="I41" s="17">
        <v>7200</v>
      </c>
      <c r="J41" s="24">
        <f t="shared" si="1"/>
        <v>7200</v>
      </c>
      <c r="K41" s="56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83"/>
      <c r="B42" s="57">
        <v>8</v>
      </c>
      <c r="C42" s="64" t="s">
        <v>180</v>
      </c>
      <c r="D42" s="81" t="s">
        <v>181</v>
      </c>
      <c r="E42" s="57">
        <v>1</v>
      </c>
      <c r="F42" s="57" t="s">
        <v>34</v>
      </c>
      <c r="G42" s="57">
        <v>1</v>
      </c>
      <c r="H42" s="57" t="s">
        <v>35</v>
      </c>
      <c r="I42" s="57">
        <v>6490</v>
      </c>
      <c r="J42" s="24">
        <f t="shared" si="1"/>
        <v>6490</v>
      </c>
      <c r="K42" s="56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186"/>
      <c r="B43" s="56">
        <v>9</v>
      </c>
      <c r="C43" s="23" t="s">
        <v>99</v>
      </c>
      <c r="D43" s="56"/>
      <c r="E43" s="56"/>
      <c r="F43" s="56"/>
      <c r="G43" s="56"/>
      <c r="H43" s="56"/>
      <c r="I43" s="56"/>
      <c r="J43" s="80">
        <v>8000</v>
      </c>
      <c r="K43" s="56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162" t="s">
        <v>37</v>
      </c>
      <c r="B44" s="177"/>
      <c r="C44" s="177"/>
      <c r="D44" s="177"/>
      <c r="E44" s="177"/>
      <c r="F44" s="177"/>
      <c r="G44" s="177"/>
      <c r="H44" s="177"/>
      <c r="I44" s="178"/>
      <c r="J44" s="53">
        <f>SUM(J35:J43)</f>
        <v>62150</v>
      </c>
      <c r="K44" s="3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182" t="s">
        <v>38</v>
      </c>
      <c r="B45" s="5">
        <v>1</v>
      </c>
      <c r="C45" s="5" t="s">
        <v>182</v>
      </c>
      <c r="D45" s="5" t="s">
        <v>89</v>
      </c>
      <c r="E45" s="5">
        <v>14</v>
      </c>
      <c r="F45" s="5" t="s">
        <v>19</v>
      </c>
      <c r="G45" s="5">
        <v>1</v>
      </c>
      <c r="H45" s="5" t="s">
        <v>40</v>
      </c>
      <c r="I45" s="5">
        <v>0</v>
      </c>
      <c r="J45" s="24">
        <v>0</v>
      </c>
      <c r="K45" s="56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183"/>
      <c r="B46" s="5">
        <v>2</v>
      </c>
      <c r="C46" s="5" t="s">
        <v>183</v>
      </c>
      <c r="D46" s="5" t="s">
        <v>89</v>
      </c>
      <c r="E46" s="5">
        <v>14</v>
      </c>
      <c r="F46" s="5" t="s">
        <v>19</v>
      </c>
      <c r="G46" s="5">
        <v>1</v>
      </c>
      <c r="H46" s="5" t="s">
        <v>40</v>
      </c>
      <c r="I46" s="5">
        <v>454.4</v>
      </c>
      <c r="J46" s="24">
        <v>0</v>
      </c>
      <c r="K46" s="56" t="s">
        <v>184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183"/>
      <c r="B47" s="5">
        <v>3</v>
      </c>
      <c r="C47" s="5" t="s">
        <v>185</v>
      </c>
      <c r="D47" s="5"/>
      <c r="E47" s="5">
        <v>56</v>
      </c>
      <c r="F47" s="5" t="s">
        <v>19</v>
      </c>
      <c r="G47" s="5">
        <v>1</v>
      </c>
      <c r="H47" s="5" t="s">
        <v>40</v>
      </c>
      <c r="I47" s="5">
        <v>610.6</v>
      </c>
      <c r="J47" s="24">
        <f>I47*G47*E47</f>
        <v>34193.599999999999</v>
      </c>
      <c r="K47" s="56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183"/>
      <c r="B48" s="5">
        <v>4</v>
      </c>
      <c r="C48" s="5" t="s">
        <v>186</v>
      </c>
      <c r="D48" s="5"/>
      <c r="E48" s="5">
        <v>56</v>
      </c>
      <c r="F48" s="5" t="s">
        <v>19</v>
      </c>
      <c r="G48" s="5">
        <v>1</v>
      </c>
      <c r="H48" s="5" t="s">
        <v>40</v>
      </c>
      <c r="I48" s="5">
        <v>177.5</v>
      </c>
      <c r="J48" s="24">
        <f t="shared" ref="J48:J58" si="2">I48*G48*E48</f>
        <v>9940</v>
      </c>
      <c r="K48" s="56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183"/>
      <c r="B49" s="5">
        <v>5</v>
      </c>
      <c r="C49" s="5" t="s">
        <v>187</v>
      </c>
      <c r="D49" s="5"/>
      <c r="E49" s="5">
        <v>56</v>
      </c>
      <c r="F49" s="5" t="s">
        <v>19</v>
      </c>
      <c r="G49" s="5">
        <v>1</v>
      </c>
      <c r="H49" s="5" t="s">
        <v>40</v>
      </c>
      <c r="I49" s="5">
        <v>347.9</v>
      </c>
      <c r="J49" s="24">
        <f t="shared" si="2"/>
        <v>19482.399999999998</v>
      </c>
      <c r="K49" s="56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183"/>
      <c r="B50" s="5">
        <v>6</v>
      </c>
      <c r="C50" s="5" t="s">
        <v>188</v>
      </c>
      <c r="D50" s="5"/>
      <c r="E50" s="5">
        <v>56</v>
      </c>
      <c r="F50" s="5" t="s">
        <v>19</v>
      </c>
      <c r="G50" s="5">
        <v>1</v>
      </c>
      <c r="H50" s="5" t="s">
        <v>40</v>
      </c>
      <c r="I50" s="5">
        <v>816.5</v>
      </c>
      <c r="J50" s="24">
        <f t="shared" si="2"/>
        <v>45724</v>
      </c>
      <c r="K50" s="56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183"/>
      <c r="B51" s="5">
        <v>7</v>
      </c>
      <c r="C51" s="5" t="s">
        <v>189</v>
      </c>
      <c r="D51" s="5"/>
      <c r="E51" s="5">
        <v>56</v>
      </c>
      <c r="F51" s="5" t="s">
        <v>19</v>
      </c>
      <c r="G51" s="5">
        <v>1</v>
      </c>
      <c r="H51" s="5" t="s">
        <v>40</v>
      </c>
      <c r="I51" s="5">
        <v>186</v>
      </c>
      <c r="J51" s="24">
        <f t="shared" si="2"/>
        <v>10416</v>
      </c>
      <c r="K51" s="56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183"/>
      <c r="B52" s="5">
        <v>8</v>
      </c>
      <c r="C52" s="5" t="s">
        <v>190</v>
      </c>
      <c r="D52" s="5" t="s">
        <v>191</v>
      </c>
      <c r="E52" s="5">
        <v>56</v>
      </c>
      <c r="F52" s="5" t="s">
        <v>39</v>
      </c>
      <c r="G52" s="5">
        <v>1</v>
      </c>
      <c r="H52" s="5" t="s">
        <v>40</v>
      </c>
      <c r="I52" s="5">
        <v>2584.4</v>
      </c>
      <c r="J52" s="24">
        <f>I52*G52*E52</f>
        <v>144726.39999999999</v>
      </c>
      <c r="K52" s="56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">
      <c r="A53" s="183"/>
      <c r="B53" s="5">
        <v>9</v>
      </c>
      <c r="C53" s="5" t="s">
        <v>192</v>
      </c>
      <c r="D53" s="5"/>
      <c r="E53" s="5">
        <v>56</v>
      </c>
      <c r="F53" s="5" t="s">
        <v>39</v>
      </c>
      <c r="G53" s="5">
        <v>1</v>
      </c>
      <c r="H53" s="5" t="s">
        <v>40</v>
      </c>
      <c r="I53" s="5">
        <v>1065</v>
      </c>
      <c r="J53" s="24">
        <f t="shared" si="2"/>
        <v>59640</v>
      </c>
      <c r="K53" s="56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183"/>
      <c r="B54" s="5">
        <v>10</v>
      </c>
      <c r="C54" s="5" t="s">
        <v>193</v>
      </c>
      <c r="D54" s="5"/>
      <c r="E54" s="5">
        <v>56</v>
      </c>
      <c r="F54" s="5" t="s">
        <v>39</v>
      </c>
      <c r="G54" s="5">
        <v>1</v>
      </c>
      <c r="H54" s="5" t="s">
        <v>40</v>
      </c>
      <c r="I54" s="5">
        <v>3195</v>
      </c>
      <c r="J54" s="24">
        <v>0</v>
      </c>
      <c r="K54" s="56" t="s">
        <v>184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183"/>
      <c r="B55" s="5">
        <v>11</v>
      </c>
      <c r="C55" s="5" t="s">
        <v>194</v>
      </c>
      <c r="D55" s="5"/>
      <c r="E55" s="5">
        <v>56</v>
      </c>
      <c r="F55" s="5" t="s">
        <v>39</v>
      </c>
      <c r="G55" s="5">
        <v>1</v>
      </c>
      <c r="H55" s="5" t="s">
        <v>40</v>
      </c>
      <c r="I55" s="5">
        <v>100</v>
      </c>
      <c r="J55" s="24">
        <f t="shared" si="2"/>
        <v>5600</v>
      </c>
      <c r="K55" s="56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A56" s="183"/>
      <c r="B56" s="5">
        <v>12</v>
      </c>
      <c r="C56" s="57" t="s">
        <v>195</v>
      </c>
      <c r="D56" s="57"/>
      <c r="E56" s="5">
        <v>56</v>
      </c>
      <c r="F56" s="5" t="s">
        <v>39</v>
      </c>
      <c r="G56" s="5">
        <v>1</v>
      </c>
      <c r="H56" s="5" t="s">
        <v>40</v>
      </c>
      <c r="I56" s="57">
        <v>56.8</v>
      </c>
      <c r="J56" s="61">
        <v>0</v>
      </c>
      <c r="K56" s="56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">
      <c r="A57" s="183"/>
      <c r="B57" s="5">
        <v>13</v>
      </c>
      <c r="C57" s="57" t="s">
        <v>196</v>
      </c>
      <c r="D57" s="57"/>
      <c r="E57" s="57">
        <v>56</v>
      </c>
      <c r="F57" s="57" t="s">
        <v>39</v>
      </c>
      <c r="G57" s="57">
        <v>1</v>
      </c>
      <c r="H57" s="57" t="s">
        <v>40</v>
      </c>
      <c r="I57" s="57">
        <v>0</v>
      </c>
      <c r="J57" s="61">
        <f t="shared" si="2"/>
        <v>0</v>
      </c>
      <c r="K57" s="56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">
      <c r="A58" s="183"/>
      <c r="B58" s="5">
        <v>14</v>
      </c>
      <c r="C58" s="56" t="s">
        <v>197</v>
      </c>
      <c r="D58" s="56"/>
      <c r="E58" s="56">
        <v>56</v>
      </c>
      <c r="F58" s="56" t="s">
        <v>39</v>
      </c>
      <c r="G58" s="56">
        <v>1</v>
      </c>
      <c r="H58" s="56" t="s">
        <v>40</v>
      </c>
      <c r="I58" s="56">
        <v>63</v>
      </c>
      <c r="J58" s="79">
        <f t="shared" si="2"/>
        <v>3528</v>
      </c>
      <c r="K58" s="56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">
      <c r="A59" s="183"/>
      <c r="B59" s="5">
        <v>15</v>
      </c>
      <c r="C59" s="56" t="s">
        <v>198</v>
      </c>
      <c r="D59" s="56"/>
      <c r="E59" s="56">
        <v>56</v>
      </c>
      <c r="F59" s="56" t="s">
        <v>39</v>
      </c>
      <c r="G59" s="56">
        <v>1</v>
      </c>
      <c r="H59" s="56" t="s">
        <v>40</v>
      </c>
      <c r="I59" s="56">
        <v>49.7</v>
      </c>
      <c r="J59" s="79">
        <f>E59*G59*I59</f>
        <v>2783.2000000000003</v>
      </c>
      <c r="K59" s="56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">
      <c r="A60" s="183"/>
      <c r="B60" s="5">
        <v>16</v>
      </c>
      <c r="C60" s="56" t="s">
        <v>199</v>
      </c>
      <c r="D60" s="56"/>
      <c r="E60" s="56">
        <v>56</v>
      </c>
      <c r="F60" s="56" t="s">
        <v>39</v>
      </c>
      <c r="G60" s="56">
        <v>1</v>
      </c>
      <c r="H60" s="56" t="s">
        <v>40</v>
      </c>
      <c r="I60" s="56">
        <v>107</v>
      </c>
      <c r="J60" s="79">
        <v>0</v>
      </c>
      <c r="K60" s="56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">
      <c r="A61" s="162" t="s">
        <v>41</v>
      </c>
      <c r="B61" s="177"/>
      <c r="C61" s="177"/>
      <c r="D61" s="177"/>
      <c r="E61" s="177"/>
      <c r="F61" s="177"/>
      <c r="G61" s="177"/>
      <c r="H61" s="177"/>
      <c r="I61" s="178"/>
      <c r="J61" s="60">
        <f>SUM(J45:J60)</f>
        <v>336033.60000000003</v>
      </c>
      <c r="K61" s="30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A62" s="168" t="s">
        <v>42</v>
      </c>
      <c r="B62" s="5">
        <v>1</v>
      </c>
      <c r="C62" s="5" t="s">
        <v>44</v>
      </c>
      <c r="D62" s="5"/>
      <c r="E62" s="5">
        <v>56</v>
      </c>
      <c r="F62" s="5" t="s">
        <v>43</v>
      </c>
      <c r="G62" s="5">
        <v>1</v>
      </c>
      <c r="H62" s="5" t="s">
        <v>40</v>
      </c>
      <c r="I62" s="5">
        <v>1500</v>
      </c>
      <c r="J62" s="24">
        <f>I62*G62*E62</f>
        <v>84000</v>
      </c>
      <c r="K62" s="56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">
      <c r="A63" s="169"/>
      <c r="B63" s="5">
        <v>2</v>
      </c>
      <c r="C63" s="5" t="s">
        <v>45</v>
      </c>
      <c r="D63" s="5"/>
      <c r="E63" s="5">
        <v>100</v>
      </c>
      <c r="F63" s="5" t="s">
        <v>46</v>
      </c>
      <c r="G63" s="5">
        <v>8</v>
      </c>
      <c r="H63" s="5" t="s">
        <v>35</v>
      </c>
      <c r="I63" s="5">
        <v>12</v>
      </c>
      <c r="J63" s="24">
        <f>I63*G63*E63</f>
        <v>9600</v>
      </c>
      <c r="K63" s="56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">
      <c r="A64" s="169"/>
      <c r="B64" s="5">
        <v>3</v>
      </c>
      <c r="C64" s="57" t="s">
        <v>91</v>
      </c>
      <c r="D64" s="57"/>
      <c r="E64" s="57">
        <v>1</v>
      </c>
      <c r="F64" s="57" t="s">
        <v>40</v>
      </c>
      <c r="G64" s="57">
        <v>1</v>
      </c>
      <c r="H64" s="57" t="s">
        <v>40</v>
      </c>
      <c r="I64" s="57">
        <v>2000</v>
      </c>
      <c r="J64" s="61">
        <f>I64*G64*E64</f>
        <v>2000</v>
      </c>
      <c r="K64" s="56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">
      <c r="A65" s="169"/>
      <c r="B65" s="24">
        <v>4</v>
      </c>
      <c r="C65" s="56" t="s">
        <v>92</v>
      </c>
      <c r="D65" s="56"/>
      <c r="E65" s="56">
        <v>56</v>
      </c>
      <c r="F65" s="56" t="s">
        <v>43</v>
      </c>
      <c r="G65" s="56">
        <v>1</v>
      </c>
      <c r="H65" s="56" t="s">
        <v>40</v>
      </c>
      <c r="I65" s="56">
        <v>85</v>
      </c>
      <c r="J65" s="61">
        <f>I65*G65*E65</f>
        <v>4760</v>
      </c>
      <c r="K65" s="56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">
      <c r="A66" s="170" t="s">
        <v>47</v>
      </c>
      <c r="B66" s="171"/>
      <c r="C66" s="171"/>
      <c r="D66" s="171"/>
      <c r="E66" s="171"/>
      <c r="F66" s="171"/>
      <c r="G66" s="171"/>
      <c r="H66" s="171"/>
      <c r="I66" s="172"/>
      <c r="J66" s="58">
        <f>SUM(J62:J65)</f>
        <v>100360</v>
      </c>
      <c r="K66" s="30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">
      <c r="A67" s="179" t="s">
        <v>48</v>
      </c>
      <c r="B67" s="56">
        <v>1</v>
      </c>
      <c r="C67" s="56" t="s">
        <v>27</v>
      </c>
      <c r="D67" s="56" t="s">
        <v>200</v>
      </c>
      <c r="E67" s="56">
        <v>2</v>
      </c>
      <c r="F67" s="56" t="s">
        <v>19</v>
      </c>
      <c r="G67" s="56">
        <v>8</v>
      </c>
      <c r="H67" s="56" t="s">
        <v>35</v>
      </c>
      <c r="I67" s="56">
        <v>0</v>
      </c>
      <c r="J67" s="79">
        <f t="shared" ref="J67:J78" si="3">I67*G67*E67</f>
        <v>0</v>
      </c>
      <c r="K67" s="56" t="s">
        <v>98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">
      <c r="A68" s="179"/>
      <c r="B68" s="56">
        <v>2</v>
      </c>
      <c r="C68" s="56" t="s">
        <v>67</v>
      </c>
      <c r="D68" s="56" t="s">
        <v>69</v>
      </c>
      <c r="E68" s="56">
        <v>2</v>
      </c>
      <c r="F68" s="56" t="s">
        <v>19</v>
      </c>
      <c r="G68" s="56">
        <v>8</v>
      </c>
      <c r="H68" s="56" t="s">
        <v>35</v>
      </c>
      <c r="I68" s="56">
        <v>1000</v>
      </c>
      <c r="J68" s="79">
        <f t="shared" si="3"/>
        <v>16000</v>
      </c>
      <c r="K68" s="56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179"/>
      <c r="B69" s="56">
        <v>3</v>
      </c>
      <c r="C69" s="56" t="s">
        <v>68</v>
      </c>
      <c r="D69" s="56"/>
      <c r="E69" s="56">
        <v>2</v>
      </c>
      <c r="F69" s="56" t="s">
        <v>19</v>
      </c>
      <c r="G69" s="56">
        <v>1</v>
      </c>
      <c r="H69" s="56" t="s">
        <v>40</v>
      </c>
      <c r="I69" s="56">
        <v>8000</v>
      </c>
      <c r="J69" s="79">
        <f t="shared" si="3"/>
        <v>16000</v>
      </c>
      <c r="K69" s="56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179"/>
      <c r="B70" s="56">
        <v>4</v>
      </c>
      <c r="C70" s="56" t="s">
        <v>49</v>
      </c>
      <c r="D70" s="56" t="s">
        <v>50</v>
      </c>
      <c r="E70" s="56">
        <v>2</v>
      </c>
      <c r="F70" s="56" t="s">
        <v>19</v>
      </c>
      <c r="G70" s="56">
        <v>7</v>
      </c>
      <c r="H70" s="56" t="s">
        <v>35</v>
      </c>
      <c r="I70" s="56">
        <v>1775</v>
      </c>
      <c r="J70" s="79">
        <f t="shared" si="3"/>
        <v>24850</v>
      </c>
      <c r="K70" s="56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179"/>
      <c r="B71" s="56">
        <v>5</v>
      </c>
      <c r="C71" s="56" t="s">
        <v>70</v>
      </c>
      <c r="D71" s="56" t="s">
        <v>72</v>
      </c>
      <c r="E71" s="56">
        <v>2</v>
      </c>
      <c r="F71" s="56" t="s">
        <v>19</v>
      </c>
      <c r="G71" s="56">
        <v>6</v>
      </c>
      <c r="H71" s="56" t="s">
        <v>35</v>
      </c>
      <c r="I71" s="56">
        <v>213</v>
      </c>
      <c r="J71" s="79">
        <f t="shared" si="3"/>
        <v>2556</v>
      </c>
      <c r="K71" s="56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179"/>
      <c r="B72" s="56">
        <v>6</v>
      </c>
      <c r="C72" s="56" t="s">
        <v>70</v>
      </c>
      <c r="D72" s="56" t="s">
        <v>73</v>
      </c>
      <c r="E72" s="56">
        <v>2</v>
      </c>
      <c r="F72" s="56" t="s">
        <v>19</v>
      </c>
      <c r="G72" s="56">
        <v>3</v>
      </c>
      <c r="H72" s="56" t="s">
        <v>35</v>
      </c>
      <c r="I72" s="56">
        <v>710</v>
      </c>
      <c r="J72" s="79">
        <f t="shared" si="3"/>
        <v>4260</v>
      </c>
      <c r="K72" s="56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179"/>
      <c r="B73" s="56">
        <v>7</v>
      </c>
      <c r="C73" s="56" t="s">
        <v>201</v>
      </c>
      <c r="D73" s="56"/>
      <c r="E73" s="56">
        <v>1</v>
      </c>
      <c r="F73" s="56" t="s">
        <v>19</v>
      </c>
      <c r="G73" s="56">
        <v>1</v>
      </c>
      <c r="H73" s="56" t="s">
        <v>40</v>
      </c>
      <c r="I73" s="56">
        <v>3000</v>
      </c>
      <c r="J73" s="79">
        <f t="shared" si="3"/>
        <v>3000</v>
      </c>
      <c r="K73" s="56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179"/>
      <c r="B74" s="56">
        <v>8</v>
      </c>
      <c r="C74" s="56" t="s">
        <v>202</v>
      </c>
      <c r="D74" s="56"/>
      <c r="E74" s="56">
        <v>1</v>
      </c>
      <c r="F74" s="56" t="s">
        <v>40</v>
      </c>
      <c r="G74" s="56">
        <v>1</v>
      </c>
      <c r="H74" s="56" t="s">
        <v>19</v>
      </c>
      <c r="I74" s="56">
        <v>8000</v>
      </c>
      <c r="J74" s="79">
        <f t="shared" si="3"/>
        <v>8000</v>
      </c>
      <c r="K74" s="56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173" t="s">
        <v>52</v>
      </c>
      <c r="B75" s="174"/>
      <c r="C75" s="174"/>
      <c r="D75" s="174"/>
      <c r="E75" s="174"/>
      <c r="F75" s="174"/>
      <c r="G75" s="174"/>
      <c r="H75" s="174"/>
      <c r="I75" s="175"/>
      <c r="J75" s="59">
        <f>SUM(J67:J74)</f>
        <v>74666</v>
      </c>
      <c r="K75" s="30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179" t="s">
        <v>51</v>
      </c>
      <c r="B76" s="56">
        <v>1</v>
      </c>
      <c r="C76" s="56" t="s">
        <v>203</v>
      </c>
      <c r="D76" s="56"/>
      <c r="E76" s="56">
        <v>1</v>
      </c>
      <c r="F76" s="56" t="s">
        <v>66</v>
      </c>
      <c r="G76" s="56">
        <v>1</v>
      </c>
      <c r="H76" s="56" t="s">
        <v>40</v>
      </c>
      <c r="I76" s="56">
        <v>356</v>
      </c>
      <c r="J76" s="56">
        <f t="shared" si="3"/>
        <v>356</v>
      </c>
      <c r="K76" s="82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179"/>
      <c r="B77" s="56">
        <v>2</v>
      </c>
      <c r="C77" s="56" t="s">
        <v>94</v>
      </c>
      <c r="D77" s="56"/>
      <c r="E77" s="56">
        <v>58</v>
      </c>
      <c r="F77" s="56" t="s">
        <v>19</v>
      </c>
      <c r="G77" s="56">
        <v>1</v>
      </c>
      <c r="H77" s="56" t="s">
        <v>66</v>
      </c>
      <c r="I77" s="56">
        <v>1000</v>
      </c>
      <c r="J77" s="56">
        <f t="shared" si="3"/>
        <v>58000</v>
      </c>
      <c r="K77" s="17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179"/>
      <c r="B78" s="56"/>
      <c r="C78" s="56" t="s">
        <v>95</v>
      </c>
      <c r="D78" s="56"/>
      <c r="E78" s="56">
        <v>58</v>
      </c>
      <c r="F78" s="56" t="s">
        <v>19</v>
      </c>
      <c r="G78" s="56">
        <v>1</v>
      </c>
      <c r="H78" s="56" t="s">
        <v>66</v>
      </c>
      <c r="I78" s="56">
        <v>80</v>
      </c>
      <c r="J78" s="56">
        <f t="shared" si="3"/>
        <v>4640</v>
      </c>
      <c r="K78" s="17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176" t="s">
        <v>53</v>
      </c>
      <c r="B79" s="177"/>
      <c r="C79" s="177"/>
      <c r="D79" s="177"/>
      <c r="E79" s="177"/>
      <c r="F79" s="177"/>
      <c r="G79" s="177"/>
      <c r="H79" s="177"/>
      <c r="I79" s="178"/>
      <c r="J79" s="22">
        <f>SUM(J76:J78)</f>
        <v>62996</v>
      </c>
      <c r="K79" s="20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8" customHeight="1" x14ac:dyDescent="0.3">
      <c r="A80" s="162" t="s">
        <v>54</v>
      </c>
      <c r="B80" s="163"/>
      <c r="C80" s="163"/>
      <c r="D80" s="163"/>
      <c r="E80" s="163"/>
      <c r="F80" s="163"/>
      <c r="G80" s="163"/>
      <c r="H80" s="163"/>
      <c r="I80" s="164"/>
      <c r="J80" s="20">
        <f>J79+J75+J66+J61+J44+J34+J19+J13</f>
        <v>2129837.6</v>
      </c>
      <c r="K80" s="20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8" customHeight="1" x14ac:dyDescent="0.3">
      <c r="A81" s="162" t="s">
        <v>75</v>
      </c>
      <c r="B81" s="163"/>
      <c r="C81" s="163"/>
      <c r="D81" s="163"/>
      <c r="E81" s="163"/>
      <c r="F81" s="163"/>
      <c r="G81" s="163"/>
      <c r="H81" s="163"/>
      <c r="I81" s="164"/>
      <c r="J81" s="20">
        <f>J80*10%</f>
        <v>212983.76</v>
      </c>
      <c r="K81" s="20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8" customHeight="1" x14ac:dyDescent="0.3">
      <c r="A82" s="53"/>
      <c r="B82" s="54"/>
      <c r="C82" s="54"/>
      <c r="D82" s="54" t="s">
        <v>76</v>
      </c>
      <c r="E82" s="54"/>
      <c r="F82" s="54"/>
      <c r="G82" s="54"/>
      <c r="H82" s="54"/>
      <c r="I82" s="55"/>
      <c r="J82" s="20">
        <f>J80+J81</f>
        <v>2342821.3600000003</v>
      </c>
      <c r="K82" s="20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8" customHeight="1" x14ac:dyDescent="0.3">
      <c r="A83" s="162" t="s">
        <v>77</v>
      </c>
      <c r="B83" s="163"/>
      <c r="C83" s="163"/>
      <c r="D83" s="163"/>
      <c r="E83" s="163"/>
      <c r="F83" s="163"/>
      <c r="G83" s="163"/>
      <c r="H83" s="163"/>
      <c r="I83" s="164"/>
      <c r="J83" s="20">
        <f>J82*6%</f>
        <v>140569.28160000002</v>
      </c>
      <c r="K83" s="20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7.5" x14ac:dyDescent="0.3">
      <c r="A84" s="165" t="s">
        <v>78</v>
      </c>
      <c r="B84" s="166"/>
      <c r="C84" s="166"/>
      <c r="D84" s="166"/>
      <c r="E84" s="166"/>
      <c r="F84" s="166"/>
      <c r="G84" s="166"/>
      <c r="H84" s="166"/>
      <c r="I84" s="167"/>
      <c r="J84" s="83">
        <f>J83+J82</f>
        <v>2483390.6416000002</v>
      </c>
      <c r="K84" s="8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</sheetData>
  <mergeCells count="34">
    <mergeCell ref="A4:C4"/>
    <mergeCell ref="D4:K4"/>
    <mergeCell ref="A1:K1"/>
    <mergeCell ref="A2:C2"/>
    <mergeCell ref="D2:K2"/>
    <mergeCell ref="A3:C3"/>
    <mergeCell ref="D3:K3"/>
    <mergeCell ref="A5:C5"/>
    <mergeCell ref="D5:K5"/>
    <mergeCell ref="A6:C6"/>
    <mergeCell ref="D6:K6"/>
    <mergeCell ref="A7:C7"/>
    <mergeCell ref="D7:K7"/>
    <mergeCell ref="A62:A65"/>
    <mergeCell ref="A8:K8"/>
    <mergeCell ref="A10:A12"/>
    <mergeCell ref="A13:I13"/>
    <mergeCell ref="A14:A18"/>
    <mergeCell ref="A19:I19"/>
    <mergeCell ref="A20:A33"/>
    <mergeCell ref="A34:I34"/>
    <mergeCell ref="A35:A43"/>
    <mergeCell ref="A44:I44"/>
    <mergeCell ref="A45:A60"/>
    <mergeCell ref="A61:I61"/>
    <mergeCell ref="A81:I81"/>
    <mergeCell ref="A83:I83"/>
    <mergeCell ref="A84:I84"/>
    <mergeCell ref="A66:I66"/>
    <mergeCell ref="A67:A74"/>
    <mergeCell ref="A75:I75"/>
    <mergeCell ref="A76:A78"/>
    <mergeCell ref="A79:I79"/>
    <mergeCell ref="A80:I80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康辉报价</vt:lpstr>
      <vt:lpstr>报价单</vt:lpstr>
      <vt:lpstr>业务池产生费用</vt:lpstr>
      <vt:lpstr>签证费用明细</vt:lpstr>
      <vt:lpstr>总名单&amp;入住名单</vt:lpstr>
      <vt:lpstr>投标报价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2019-10-17T04:38:50Z</dcterms:modified>
</cp:coreProperties>
</file>