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jie/Desktop/文件/2024年/11. 12-11.14 默克 成都/客户给结算文件/"/>
    </mc:Choice>
  </mc:AlternateContent>
  <xr:revisionPtr revIDLastSave="0" documentId="13_ncr:1_{6EE03F3C-4CD2-B64C-8D7D-78357B1957A9}" xr6:coauthVersionLast="47" xr6:coauthVersionMax="47" xr10:uidLastSave="{00000000-0000-0000-0000-000000000000}"/>
  <bookViews>
    <workbookView xWindow="0" yWindow="720" windowWidth="29400" windowHeight="18400" xr2:uid="{67C50788-24C5-43C4-B222-89BC8B5A891D}"/>
  </bookViews>
  <sheets>
    <sheet name="明细" sheetId="1" r:id="rId1"/>
    <sheet name="日程" sheetId="3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1" l="1"/>
  <c r="F12" i="1"/>
  <c r="F21" i="1" l="1"/>
  <c r="E20" i="1"/>
  <c r="F20" i="1" s="1"/>
  <c r="F19" i="1"/>
  <c r="E18" i="1"/>
  <c r="F18" i="1" s="1"/>
  <c r="E9" i="1"/>
  <c r="E8" i="1"/>
  <c r="E7" i="1"/>
  <c r="E6" i="1"/>
  <c r="F6" i="1" l="1"/>
  <c r="F16" i="1" s="1"/>
  <c r="F22" i="1"/>
  <c r="F23" i="1" s="1"/>
  <c r="F17" i="1" l="1"/>
  <c r="F24" i="1" s="1"/>
  <c r="F25" i="1" s="1"/>
  <c r="F26" i="1" s="1"/>
</calcChain>
</file>

<file path=xl/sharedStrings.xml><?xml version="1.0" encoding="utf-8"?>
<sst xmlns="http://schemas.openxmlformats.org/spreadsheetml/2006/main" count="153" uniqueCount="121">
  <si>
    <t>地点: 成都1703
时间：11/13-11/14（12日到达，13日下午会议，14日全体会议）</t>
    <phoneticPr fontId="2" type="noConversion"/>
  </si>
  <si>
    <t>成都格蓝柏薇酒店</t>
    <phoneticPr fontId="2" type="noConversion"/>
  </si>
  <si>
    <t>备注</t>
    <phoneticPr fontId="2" type="noConversion"/>
  </si>
  <si>
    <t>类型</t>
    <phoneticPr fontId="2" type="noConversion"/>
  </si>
  <si>
    <t>类型</t>
    <phoneticPr fontId="6" type="noConversion"/>
  </si>
  <si>
    <t>数量</t>
    <phoneticPr fontId="6" type="noConversion"/>
  </si>
  <si>
    <t>单价</t>
    <phoneticPr fontId="6" type="noConversion"/>
  </si>
  <si>
    <t>费用</t>
    <phoneticPr fontId="6" type="noConversion"/>
  </si>
  <si>
    <t>总费用</t>
    <phoneticPr fontId="6" type="noConversion"/>
  </si>
  <si>
    <t>标间 11/12</t>
    <phoneticPr fontId="2" type="noConversion"/>
  </si>
  <si>
    <t>单间 11/13</t>
    <phoneticPr fontId="2" type="noConversion"/>
  </si>
  <si>
    <t>单间 11/14</t>
    <phoneticPr fontId="2" type="noConversion"/>
  </si>
  <si>
    <t>Max</t>
    <phoneticPr fontId="2" type="noConversion"/>
  </si>
  <si>
    <t>茶歇</t>
    <phoneticPr fontId="2" type="noConversion"/>
  </si>
  <si>
    <t>11/13  下午茶歇</t>
    <phoneticPr fontId="6" type="noConversion"/>
  </si>
  <si>
    <t>11/14  上午茶歇</t>
    <phoneticPr fontId="2" type="noConversion"/>
  </si>
  <si>
    <t>all</t>
    <phoneticPr fontId="2" type="noConversion"/>
  </si>
  <si>
    <t>DM</t>
    <phoneticPr fontId="2" type="noConversion"/>
  </si>
  <si>
    <t>用餐</t>
    <phoneticPr fontId="2" type="noConversion"/>
  </si>
  <si>
    <t>11/13  午餐</t>
    <phoneticPr fontId="2" type="noConversion"/>
  </si>
  <si>
    <t>11/13  晚餐</t>
    <phoneticPr fontId="2" type="noConversion"/>
  </si>
  <si>
    <t>酒店总计</t>
    <phoneticPr fontId="2" type="noConversion"/>
  </si>
  <si>
    <t>人员</t>
    <phoneticPr fontId="2" type="noConversion"/>
  </si>
  <si>
    <t>物料采购</t>
    <phoneticPr fontId="2" type="noConversion"/>
  </si>
  <si>
    <t>培训部物料采购，￥400</t>
    <phoneticPr fontId="2" type="noConversion"/>
  </si>
  <si>
    <t>合计</t>
    <phoneticPr fontId="2" type="noConversion"/>
  </si>
  <si>
    <t>Total</t>
    <phoneticPr fontId="2" type="noConversion"/>
  </si>
  <si>
    <t>西区融动培训预算汇总（合计14人）</t>
    <phoneticPr fontId="2" type="noConversion"/>
  </si>
  <si>
    <t>三星堆门票（带讲解）</t>
    <phoneticPr fontId="2" type="noConversion"/>
  </si>
  <si>
    <t>到达</t>
    <phoneticPr fontId="2" type="noConversion"/>
  </si>
  <si>
    <t>全体</t>
    <phoneticPr fontId="2" type="noConversion"/>
  </si>
  <si>
    <t>上午</t>
    <phoneticPr fontId="2" type="noConversion"/>
  </si>
  <si>
    <t>中西大区POA预算汇总（中西34+助理1，合计35人）</t>
    <phoneticPr fontId="2" type="noConversion"/>
  </si>
  <si>
    <t>日期</t>
    <phoneticPr fontId="2" type="noConversion"/>
  </si>
  <si>
    <t>时间</t>
    <phoneticPr fontId="2" type="noConversion"/>
  </si>
  <si>
    <t>日程</t>
    <phoneticPr fontId="2" type="noConversion"/>
  </si>
  <si>
    <t>发言人</t>
    <phoneticPr fontId="2" type="noConversion"/>
  </si>
  <si>
    <t>时长</t>
    <phoneticPr fontId="2" type="noConversion"/>
  </si>
  <si>
    <t>发言人/负责人</t>
    <phoneticPr fontId="2" type="noConversion"/>
  </si>
  <si>
    <t>开场</t>
    <phoneticPr fontId="2" type="noConversion"/>
  </si>
  <si>
    <t>5'</t>
    <phoneticPr fontId="2" type="noConversion"/>
  </si>
  <si>
    <t>day1</t>
    <phoneticPr fontId="2" type="noConversion"/>
  </si>
  <si>
    <t>区域业绩回顾</t>
    <phoneticPr fontId="2" type="noConversion"/>
  </si>
  <si>
    <t>15'</t>
    <phoneticPr fontId="2" type="noConversion"/>
  </si>
  <si>
    <t>10'</t>
    <phoneticPr fontId="2" type="noConversion"/>
  </si>
  <si>
    <t>30'</t>
    <phoneticPr fontId="2" type="noConversion"/>
  </si>
  <si>
    <t>10:30-10:45</t>
  </si>
  <si>
    <t>10:45-11:30</t>
  </si>
  <si>
    <t>医学部</t>
    <phoneticPr fontId="2" type="noConversion"/>
  </si>
  <si>
    <t>Medical</t>
    <phoneticPr fontId="2" type="noConversion"/>
  </si>
  <si>
    <t>45'</t>
    <phoneticPr fontId="2" type="noConversion"/>
  </si>
  <si>
    <t>20'</t>
    <phoneticPr fontId="2" type="noConversion"/>
  </si>
  <si>
    <t>14:35-15:35</t>
  </si>
  <si>
    <t>2022爱必妥 mCRC 策略项目</t>
    <phoneticPr fontId="2" type="noConversion"/>
  </si>
  <si>
    <t>Alice &amp; Junjie &amp; Zhi &amp; Sian</t>
    <phoneticPr fontId="2" type="noConversion"/>
  </si>
  <si>
    <t>60'</t>
    <phoneticPr fontId="2" type="noConversion"/>
  </si>
  <si>
    <t>15:35-15:50</t>
  </si>
  <si>
    <t>15:50-16:10</t>
  </si>
  <si>
    <t>2022爱必妥 R/M SCCHN整体核心推广活动及Wave I 推广资料</t>
    <phoneticPr fontId="2" type="noConversion"/>
  </si>
  <si>
    <t>Karol Shi</t>
    <phoneticPr fontId="2" type="noConversion"/>
  </si>
  <si>
    <t>16:10-16:25</t>
    <phoneticPr fontId="2" type="noConversion"/>
  </si>
  <si>
    <t>2022爱必妥 R/M SCCHN 策略项目</t>
    <phoneticPr fontId="2" type="noConversion"/>
  </si>
  <si>
    <t>Xiaoheng Sun</t>
    <phoneticPr fontId="2" type="noConversion"/>
  </si>
  <si>
    <t>总结及后续计划</t>
  </si>
  <si>
    <t>16:25-17:55</t>
    <phoneticPr fontId="2" type="noConversion"/>
  </si>
  <si>
    <t>合规workshop</t>
    <phoneticPr fontId="2" type="noConversion"/>
  </si>
  <si>
    <t>Sunny &amp; Nancy</t>
    <phoneticPr fontId="2" type="noConversion"/>
  </si>
  <si>
    <t>90'</t>
    <phoneticPr fontId="2" type="noConversion"/>
  </si>
  <si>
    <t>Team Building</t>
    <phoneticPr fontId="2" type="noConversion"/>
  </si>
  <si>
    <t>晚餐</t>
    <phoneticPr fontId="2" type="noConversion"/>
  </si>
  <si>
    <t xml:space="preserve"> 11/13 下午
成都办1703</t>
    <phoneticPr fontId="2" type="noConversion"/>
  </si>
  <si>
    <t>11/14 上午
成都办，1703</t>
    <phoneticPr fontId="2" type="noConversion"/>
  </si>
  <si>
    <t>9:00-9:40</t>
    <phoneticPr fontId="2" type="noConversion"/>
  </si>
  <si>
    <t>破冰——我们的2024</t>
  </si>
  <si>
    <t>走近——新大区的自我画像</t>
  </si>
  <si>
    <t>问与答——打开我的信息盲区</t>
  </si>
  <si>
    <t>9:40-10:00</t>
    <phoneticPr fontId="2" type="noConversion"/>
  </si>
  <si>
    <t>10:00-10:20</t>
    <phoneticPr fontId="2" type="noConversion"/>
  </si>
  <si>
    <t>40'</t>
    <phoneticPr fontId="2" type="noConversion"/>
  </si>
  <si>
    <t>10:20-10:30</t>
    <phoneticPr fontId="2" type="noConversion"/>
  </si>
  <si>
    <t xml:space="preserve"> 10’</t>
    <phoneticPr fontId="2" type="noConversion"/>
  </si>
  <si>
    <t>定义—— 我们的团队标签</t>
  </si>
  <si>
    <t>面向2025——大区业务策略重点分享与讨论</t>
  </si>
  <si>
    <t>10:30-11:00</t>
    <phoneticPr fontId="2" type="noConversion"/>
  </si>
  <si>
    <t>11:00-12:00</t>
    <phoneticPr fontId="2" type="noConversion"/>
  </si>
  <si>
    <t>午餐</t>
    <phoneticPr fontId="2" type="noConversion"/>
  </si>
  <si>
    <t>14:00-14:30</t>
    <phoneticPr fontId="2" type="noConversion"/>
  </si>
  <si>
    <t>Carrie Cheng</t>
    <phoneticPr fontId="2" type="noConversion"/>
  </si>
  <si>
    <t>Max，Carrie</t>
    <phoneticPr fontId="2" type="noConversion"/>
  </si>
  <si>
    <t>Carrie</t>
    <phoneticPr fontId="2" type="noConversion"/>
  </si>
  <si>
    <t>DM+Star</t>
    <phoneticPr fontId="2" type="noConversion"/>
  </si>
  <si>
    <t>All</t>
    <phoneticPr fontId="2" type="noConversion"/>
  </si>
  <si>
    <t>14:40-15:10</t>
    <phoneticPr fontId="2" type="noConversion"/>
  </si>
  <si>
    <t>团队展示1</t>
    <phoneticPr fontId="2" type="noConversion"/>
  </si>
  <si>
    <t>15:10-15:20</t>
    <phoneticPr fontId="2" type="noConversion"/>
  </si>
  <si>
    <t>15:20-16:00</t>
    <phoneticPr fontId="2" type="noConversion"/>
  </si>
  <si>
    <t>团队展示2</t>
    <phoneticPr fontId="2" type="noConversion"/>
  </si>
  <si>
    <t>16:00-17:00</t>
    <phoneticPr fontId="2" type="noConversion"/>
  </si>
  <si>
    <t>2025展望与团队规划</t>
    <phoneticPr fontId="2" type="noConversion"/>
  </si>
  <si>
    <t>14:00-14:05</t>
    <phoneticPr fontId="2" type="noConversion"/>
  </si>
  <si>
    <t>晚餐；撤离</t>
    <phoneticPr fontId="2" type="noConversion"/>
  </si>
  <si>
    <t>OBU西大区*融动培训（11/12-11/14,成都）</t>
    <phoneticPr fontId="2" type="noConversion"/>
  </si>
  <si>
    <t>14:05-15:20</t>
    <phoneticPr fontId="2" type="noConversion"/>
  </si>
  <si>
    <t>分组讨论</t>
    <phoneticPr fontId="2" type="noConversion"/>
  </si>
  <si>
    <t>15:20-15:30</t>
    <phoneticPr fontId="2" type="noConversion"/>
  </si>
  <si>
    <t>15:30-17:00</t>
    <phoneticPr fontId="2" type="noConversion"/>
  </si>
  <si>
    <t>汇报展示</t>
    <phoneticPr fontId="2" type="noConversion"/>
  </si>
  <si>
    <t>17:00-17:05</t>
    <phoneticPr fontId="2" type="noConversion"/>
  </si>
  <si>
    <t>总结</t>
    <phoneticPr fontId="2" type="noConversion"/>
  </si>
  <si>
    <t>75'</t>
    <phoneticPr fontId="2" type="noConversion"/>
  </si>
  <si>
    <t>学习之星+RM+RPM+助培</t>
    <phoneticPr fontId="2" type="noConversion"/>
  </si>
  <si>
    <t>其他总计（用餐+用车+物料）</t>
    <phoneticPr fontId="2" type="noConversion"/>
  </si>
  <si>
    <t>TB(用车、门票）</t>
    <phoneticPr fontId="6" type="noConversion"/>
  </si>
  <si>
    <t>标间 11/13</t>
    <phoneticPr fontId="2" type="noConversion"/>
  </si>
  <si>
    <t>11/12   晚餐</t>
    <phoneticPr fontId="2" type="noConversion"/>
  </si>
  <si>
    <t>11/14  晚餐</t>
    <phoneticPr fontId="2" type="noConversion"/>
  </si>
  <si>
    <t>酒店服务费7%</t>
    <phoneticPr fontId="2" type="noConversion"/>
  </si>
  <si>
    <t>其他费用服务费9%</t>
    <phoneticPr fontId="2" type="noConversion"/>
  </si>
  <si>
    <t>税费6%</t>
    <phoneticPr fontId="2" type="noConversion"/>
  </si>
  <si>
    <t>酒店</t>
    <phoneticPr fontId="2" type="noConversion"/>
  </si>
  <si>
    <t>GL8 7座,6人，往返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</si>
</sst>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_ * #,##0.00_ ;_ * \-#,##0.00_ ;_ * &quot;-&quot;??_ ;_ @_ "/>
    <numFmt numFmtId="177" formatCode="#,##0_ "/>
  </numFmts>
  <fonts count="15">
    <font>
      <sz val="11"/>
      <color theme="1"/>
      <name val="等线"/>
      <family val="2"/>
      <charset val="134"/>
      <scheme val="minor"/>
    </font>
    <font>
      <b/>
      <sz val="11"/>
      <color rgb="FFFFFFFF"/>
      <name val="Microsoft YaHei Light"/>
      <family val="2"/>
      <charset val="134"/>
    </font>
    <font>
      <sz val="9"/>
      <name val="等线"/>
      <family val="2"/>
      <charset val="134"/>
      <scheme val="minor"/>
    </font>
    <font>
      <b/>
      <sz val="10"/>
      <color theme="1"/>
      <name val="微软雅黑"/>
      <family val="2"/>
      <charset val="134"/>
    </font>
    <font>
      <b/>
      <sz val="10"/>
      <color rgb="FFFFFFFF"/>
      <name val="Microsoft YaHei Light"/>
      <family val="2"/>
      <charset val="134"/>
    </font>
    <font>
      <sz val="10"/>
      <color theme="1"/>
      <name val="微软雅黑"/>
      <family val="2"/>
      <charset val="134"/>
    </font>
    <font>
      <sz val="9"/>
      <name val="等线"/>
      <family val="3"/>
      <charset val="134"/>
      <scheme val="minor"/>
    </font>
    <font>
      <sz val="10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sz val="11"/>
      <color theme="1"/>
      <name val="等线"/>
      <family val="2"/>
      <charset val="134"/>
      <scheme val="minor"/>
    </font>
    <font>
      <b/>
      <sz val="10"/>
      <color theme="0"/>
      <name val="微软雅黑"/>
      <family val="2"/>
      <charset val="134"/>
    </font>
    <font>
      <b/>
      <sz val="11"/>
      <name val="微软雅黑"/>
      <family val="2"/>
      <charset val="134"/>
    </font>
    <font>
      <b/>
      <sz val="9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9"/>
      <color theme="1"/>
      <name val="微软雅黑"/>
      <family val="2"/>
      <charset val="134"/>
    </font>
  </fonts>
  <fills count="12">
    <fill>
      <patternFill patternType="none"/>
    </fill>
    <fill>
      <patternFill patternType="gray125"/>
    </fill>
    <fill>
      <patternFill patternType="solid">
        <fgColor rgb="FF4472C4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39997558519241921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8" tint="-0.249977111117893"/>
      </left>
      <right style="thin">
        <color theme="8" tint="-0.249977111117893"/>
      </right>
      <top style="thin">
        <color theme="8" tint="-0.249977111117893"/>
      </top>
      <bottom style="thin">
        <color theme="8" tint="-0.249977111117893"/>
      </bottom>
      <diagonal/>
    </border>
    <border>
      <left/>
      <right style="thin">
        <color indexed="64"/>
      </right>
      <top/>
      <bottom/>
      <diagonal/>
    </border>
    <border>
      <left style="thin">
        <color theme="8" tint="-0.249977111117893"/>
      </left>
      <right/>
      <top style="thin">
        <color theme="8" tint="-0.249977111117893"/>
      </top>
      <bottom style="thin">
        <color theme="8" tint="-0.249977111117893"/>
      </bottom>
      <diagonal/>
    </border>
    <border>
      <left/>
      <right/>
      <top style="thin">
        <color theme="8" tint="-0.249977111117893"/>
      </top>
      <bottom style="thin">
        <color theme="8" tint="-0.249977111117893"/>
      </bottom>
      <diagonal/>
    </border>
    <border>
      <left/>
      <right style="thin">
        <color theme="8" tint="-0.249977111117893"/>
      </right>
      <top style="thin">
        <color theme="8" tint="-0.249977111117893"/>
      </top>
      <bottom style="thin">
        <color theme="8" tint="-0.249977111117893"/>
      </bottom>
      <diagonal/>
    </border>
    <border>
      <left style="thin">
        <color theme="8" tint="-0.249977111117893"/>
      </left>
      <right style="thin">
        <color theme="8" tint="-0.249977111117893"/>
      </right>
      <top style="thin">
        <color theme="8" tint="-0.249977111117893"/>
      </top>
      <bottom/>
      <diagonal/>
    </border>
    <border>
      <left style="thin">
        <color theme="8" tint="-0.249977111117893"/>
      </left>
      <right style="thin">
        <color theme="8" tint="-0.249977111117893"/>
      </right>
      <top/>
      <bottom/>
      <diagonal/>
    </border>
    <border>
      <left style="thin">
        <color theme="8" tint="-0.249977111117893"/>
      </left>
      <right style="thin">
        <color theme="8" tint="-0.249977111117893"/>
      </right>
      <top/>
      <bottom style="thin">
        <color theme="8" tint="-0.249977111117893"/>
      </bottom>
      <diagonal/>
    </border>
  </borders>
  <cellStyleXfs count="2">
    <xf numFmtId="0" fontId="0" fillId="0" borderId="0">
      <alignment vertical="center"/>
    </xf>
    <xf numFmtId="176" fontId="9" fillId="0" borderId="0" applyFont="0" applyFill="0" applyBorder="0" applyAlignment="0" applyProtection="0">
      <alignment vertical="center"/>
    </xf>
  </cellStyleXfs>
  <cellXfs count="109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5" fillId="0" borderId="2" xfId="0" applyFont="1" applyBorder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38" fontId="5" fillId="0" borderId="2" xfId="0" applyNumberFormat="1" applyFont="1" applyBorder="1" applyAlignment="1">
      <alignment horizontal="center" vertical="center"/>
    </xf>
    <xf numFmtId="58" fontId="5" fillId="0" borderId="2" xfId="0" applyNumberFormat="1" applyFont="1" applyBorder="1" applyAlignment="1">
      <alignment horizontal="left" vertical="center"/>
    </xf>
    <xf numFmtId="1" fontId="5" fillId="0" borderId="2" xfId="0" applyNumberFormat="1" applyFont="1" applyBorder="1" applyAlignment="1">
      <alignment horizontal="center" vertical="center"/>
    </xf>
    <xf numFmtId="9" fontId="5" fillId="0" borderId="2" xfId="0" applyNumberFormat="1" applyFont="1" applyBorder="1">
      <alignment vertical="center"/>
    </xf>
    <xf numFmtId="0" fontId="3" fillId="0" borderId="6" xfId="0" applyFont="1" applyBorder="1" applyAlignment="1">
      <alignment horizontal="left" vertical="center"/>
    </xf>
    <xf numFmtId="1" fontId="5" fillId="0" borderId="0" xfId="0" applyNumberFormat="1" applyFont="1" applyAlignment="1">
      <alignment horizontal="center" vertical="center"/>
    </xf>
    <xf numFmtId="0" fontId="5" fillId="0" borderId="11" xfId="0" applyFont="1" applyBorder="1">
      <alignment vertical="center"/>
    </xf>
    <xf numFmtId="177" fontId="8" fillId="0" borderId="11" xfId="0" applyNumberFormat="1" applyFont="1" applyBorder="1" applyAlignment="1">
      <alignment horizontal="left" vertical="center"/>
    </xf>
    <xf numFmtId="0" fontId="7" fillId="0" borderId="0" xfId="0" applyFont="1">
      <alignment vertical="center"/>
    </xf>
    <xf numFmtId="177" fontId="8" fillId="0" borderId="0" xfId="0" applyNumberFormat="1" applyFont="1" applyAlignment="1">
      <alignment horizontal="left" vertical="center"/>
    </xf>
    <xf numFmtId="38" fontId="5" fillId="0" borderId="0" xfId="0" applyNumberFormat="1" applyFont="1">
      <alignment vertical="center"/>
    </xf>
    <xf numFmtId="0" fontId="5" fillId="0" borderId="0" xfId="0" applyFont="1" applyAlignment="1">
      <alignment horizontal="left" vertical="center"/>
    </xf>
    <xf numFmtId="0" fontId="10" fillId="6" borderId="8" xfId="0" applyFont="1" applyFill="1" applyBorder="1" applyAlignment="1">
      <alignment horizontal="center" vertical="center"/>
    </xf>
    <xf numFmtId="0" fontId="10" fillId="6" borderId="0" xfId="0" applyFont="1" applyFill="1" applyAlignment="1">
      <alignment horizontal="center" vertical="center"/>
    </xf>
    <xf numFmtId="0" fontId="3" fillId="0" borderId="2" xfId="0" applyFont="1" applyBorder="1">
      <alignment vertical="center"/>
    </xf>
    <xf numFmtId="0" fontId="11" fillId="7" borderId="12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6" fontId="7" fillId="7" borderId="12" xfId="1" applyFont="1" applyFill="1" applyBorder="1" applyAlignment="1">
      <alignment horizontal="left" vertical="center"/>
    </xf>
    <xf numFmtId="176" fontId="7" fillId="7" borderId="12" xfId="1" applyFont="1" applyFill="1" applyBorder="1" applyAlignment="1">
      <alignment horizontal="center" vertical="center"/>
    </xf>
    <xf numFmtId="49" fontId="7" fillId="7" borderId="12" xfId="1" applyNumberFormat="1" applyFont="1" applyFill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20" fontId="7" fillId="7" borderId="12" xfId="0" applyNumberFormat="1" applyFont="1" applyFill="1" applyBorder="1" applyAlignment="1">
      <alignment horizontal="center" vertical="center"/>
    </xf>
    <xf numFmtId="0" fontId="7" fillId="7" borderId="12" xfId="1" applyNumberFormat="1" applyFont="1" applyFill="1" applyBorder="1" applyAlignment="1">
      <alignment horizontal="center" vertical="center"/>
    </xf>
    <xf numFmtId="49" fontId="14" fillId="0" borderId="8" xfId="1" applyNumberFormat="1" applyFont="1" applyFill="1" applyBorder="1" applyAlignment="1">
      <alignment horizontal="center" vertical="center"/>
    </xf>
    <xf numFmtId="49" fontId="14" fillId="0" borderId="0" xfId="1" applyNumberFormat="1" applyFont="1" applyFill="1" applyBorder="1" applyAlignment="1">
      <alignment horizontal="center" vertical="center"/>
    </xf>
    <xf numFmtId="176" fontId="5" fillId="0" borderId="2" xfId="1" applyFont="1" applyFill="1" applyBorder="1" applyAlignment="1">
      <alignment horizontal="left" vertical="center"/>
    </xf>
    <xf numFmtId="49" fontId="5" fillId="0" borderId="2" xfId="1" applyNumberFormat="1" applyFont="1" applyFill="1" applyBorder="1" applyAlignment="1">
      <alignment horizontal="center" vertical="center"/>
    </xf>
    <xf numFmtId="0" fontId="14" fillId="8" borderId="0" xfId="1" applyNumberFormat="1" applyFont="1" applyFill="1" applyBorder="1" applyAlignment="1">
      <alignment horizontal="center" vertical="center"/>
    </xf>
    <xf numFmtId="20" fontId="7" fillId="9" borderId="12" xfId="0" applyNumberFormat="1" applyFont="1" applyFill="1" applyBorder="1" applyAlignment="1">
      <alignment horizontal="center" vertical="center"/>
    </xf>
    <xf numFmtId="0" fontId="7" fillId="9" borderId="12" xfId="1" applyNumberFormat="1" applyFont="1" applyFill="1" applyBorder="1" applyAlignment="1">
      <alignment horizontal="center" vertical="center"/>
    </xf>
    <xf numFmtId="0" fontId="14" fillId="8" borderId="10" xfId="1" applyNumberFormat="1" applyFont="1" applyFill="1" applyBorder="1" applyAlignment="1">
      <alignment horizontal="center" vertical="center"/>
    </xf>
    <xf numFmtId="0" fontId="14" fillId="0" borderId="8" xfId="1" applyNumberFormat="1" applyFont="1" applyFill="1" applyBorder="1" applyAlignment="1">
      <alignment horizontal="left" vertical="center" wrapText="1"/>
    </xf>
    <xf numFmtId="0" fontId="7" fillId="7" borderId="12" xfId="0" applyFont="1" applyFill="1" applyBorder="1" applyAlignment="1">
      <alignment horizontal="left" vertical="center"/>
    </xf>
    <xf numFmtId="0" fontId="14" fillId="8" borderId="8" xfId="1" applyNumberFormat="1" applyFont="1" applyFill="1" applyBorder="1" applyAlignment="1">
      <alignment horizontal="center" vertical="center"/>
    </xf>
    <xf numFmtId="0" fontId="3" fillId="8" borderId="2" xfId="0" applyFont="1" applyFill="1" applyBorder="1" applyAlignment="1">
      <alignment horizontal="left" vertical="center"/>
    </xf>
    <xf numFmtId="49" fontId="3" fillId="8" borderId="2" xfId="1" applyNumberFormat="1" applyFont="1" applyFill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5" fillId="8" borderId="0" xfId="0" applyFont="1" applyFill="1" applyAlignment="1">
      <alignment horizontal="center" vertical="center"/>
    </xf>
    <xf numFmtId="0" fontId="5" fillId="10" borderId="2" xfId="0" applyFont="1" applyFill="1" applyBorder="1" applyAlignment="1">
      <alignment horizontal="left" vertical="center"/>
    </xf>
    <xf numFmtId="176" fontId="7" fillId="7" borderId="12" xfId="1" applyFont="1" applyFill="1" applyBorder="1" applyAlignment="1">
      <alignment vertical="center"/>
    </xf>
    <xf numFmtId="58" fontId="11" fillId="7" borderId="12" xfId="0" applyNumberFormat="1" applyFont="1" applyFill="1" applyBorder="1" applyAlignment="1">
      <alignment horizontal="center" vertical="center"/>
    </xf>
    <xf numFmtId="176" fontId="7" fillId="7" borderId="12" xfId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3" fillId="4" borderId="6" xfId="0" applyFont="1" applyFill="1" applyBorder="1" applyAlignment="1">
      <alignment horizontal="left" vertical="center"/>
    </xf>
    <xf numFmtId="0" fontId="3" fillId="4" borderId="7" xfId="0" applyFont="1" applyFill="1" applyBorder="1" applyAlignment="1">
      <alignment horizontal="left" vertical="center"/>
    </xf>
    <xf numFmtId="0" fontId="3" fillId="4" borderId="8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3" borderId="6" xfId="0" applyFont="1" applyFill="1" applyBorder="1" applyAlignment="1">
      <alignment horizontal="left" vertical="center"/>
    </xf>
    <xf numFmtId="0" fontId="3" fillId="3" borderId="7" xfId="0" applyFont="1" applyFill="1" applyBorder="1" applyAlignment="1">
      <alignment horizontal="left" vertical="center"/>
    </xf>
    <xf numFmtId="0" fontId="3" fillId="3" borderId="8" xfId="0" applyFont="1" applyFill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5" borderId="6" xfId="0" applyFont="1" applyFill="1" applyBorder="1" applyAlignment="1">
      <alignment horizontal="left" vertical="center"/>
    </xf>
    <xf numFmtId="0" fontId="3" fillId="5" borderId="7" xfId="0" applyFont="1" applyFill="1" applyBorder="1" applyAlignment="1">
      <alignment horizontal="left" vertical="center"/>
    </xf>
    <xf numFmtId="0" fontId="3" fillId="5" borderId="8" xfId="0" applyFont="1" applyFill="1" applyBorder="1" applyAlignment="1">
      <alignment horizontal="left" vertical="center"/>
    </xf>
    <xf numFmtId="176" fontId="7" fillId="9" borderId="12" xfId="1" applyFont="1" applyFill="1" applyBorder="1" applyAlignment="1">
      <alignment horizontal="center" vertical="center"/>
    </xf>
    <xf numFmtId="0" fontId="12" fillId="9" borderId="12" xfId="0" applyFont="1" applyFill="1" applyBorder="1" applyAlignment="1">
      <alignment horizontal="center" vertical="center"/>
    </xf>
    <xf numFmtId="176" fontId="7" fillId="9" borderId="14" xfId="1" applyFont="1" applyFill="1" applyBorder="1" applyAlignment="1">
      <alignment horizontal="center" vertical="center"/>
    </xf>
    <xf numFmtId="176" fontId="7" fillId="9" borderId="16" xfId="1" applyFont="1" applyFill="1" applyBorder="1" applyAlignment="1">
      <alignment horizontal="center" vertical="center"/>
    </xf>
    <xf numFmtId="0" fontId="12" fillId="9" borderId="14" xfId="0" applyFont="1" applyFill="1" applyBorder="1" applyAlignment="1">
      <alignment horizontal="center" vertical="center"/>
    </xf>
    <xf numFmtId="0" fontId="12" fillId="9" borderId="15" xfId="0" applyFont="1" applyFill="1" applyBorder="1" applyAlignment="1">
      <alignment horizontal="center" vertical="center"/>
    </xf>
    <xf numFmtId="0" fontId="12" fillId="9" borderId="16" xfId="0" applyFont="1" applyFill="1" applyBorder="1" applyAlignment="1">
      <alignment horizontal="center" vertical="center"/>
    </xf>
    <xf numFmtId="0" fontId="12" fillId="7" borderId="17" xfId="0" applyFont="1" applyFill="1" applyBorder="1" applyAlignment="1">
      <alignment horizontal="center" vertical="center" wrapText="1"/>
    </xf>
    <xf numFmtId="0" fontId="12" fillId="7" borderId="18" xfId="0" applyFont="1" applyFill="1" applyBorder="1" applyAlignment="1">
      <alignment horizontal="center" vertical="center" wrapText="1"/>
    </xf>
    <xf numFmtId="0" fontId="12" fillId="7" borderId="19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10" fillId="6" borderId="12" xfId="0" applyFont="1" applyFill="1" applyBorder="1" applyAlignment="1">
      <alignment horizontal="center" vertical="center" wrapText="1"/>
    </xf>
    <xf numFmtId="0" fontId="10" fillId="6" borderId="12" xfId="0" applyFont="1" applyFill="1" applyBorder="1" applyAlignment="1">
      <alignment horizontal="center" vertical="center"/>
    </xf>
    <xf numFmtId="0" fontId="12" fillId="7" borderId="12" xfId="0" applyFont="1" applyFill="1" applyBorder="1" applyAlignment="1">
      <alignment horizontal="center" vertical="center" wrapText="1"/>
    </xf>
    <xf numFmtId="0" fontId="12" fillId="7" borderId="1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5" fillId="10" borderId="2" xfId="0" applyFont="1" applyFill="1" applyBorder="1" applyAlignment="1">
      <alignment horizontal="left" vertical="center"/>
    </xf>
    <xf numFmtId="0" fontId="11" fillId="7" borderId="14" xfId="0" applyFont="1" applyFill="1" applyBorder="1" applyAlignment="1">
      <alignment horizontal="center" vertical="center"/>
    </xf>
    <xf numFmtId="0" fontId="11" fillId="7" borderId="15" xfId="0" applyFont="1" applyFill="1" applyBorder="1" applyAlignment="1">
      <alignment horizontal="center" vertical="center"/>
    </xf>
    <xf numFmtId="0" fontId="11" fillId="7" borderId="16" xfId="0" applyFont="1" applyFill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40" fontId="5" fillId="0" borderId="3" xfId="0" applyNumberFormat="1" applyFont="1" applyBorder="1" applyAlignment="1">
      <alignment horizontal="center" vertical="center"/>
    </xf>
    <xf numFmtId="40" fontId="5" fillId="0" borderId="4" xfId="0" applyNumberFormat="1" applyFont="1" applyBorder="1" applyAlignment="1">
      <alignment horizontal="center" vertical="center"/>
    </xf>
    <xf numFmtId="40" fontId="5" fillId="0" borderId="5" xfId="0" applyNumberFormat="1" applyFont="1" applyBorder="1" applyAlignment="1">
      <alignment horizontal="center" vertical="center"/>
    </xf>
    <xf numFmtId="40" fontId="5" fillId="0" borderId="2" xfId="0" applyNumberFormat="1" applyFont="1" applyBorder="1" applyAlignment="1">
      <alignment horizontal="center" vertical="center"/>
    </xf>
    <xf numFmtId="40" fontId="5" fillId="0" borderId="2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 wrapText="1"/>
    </xf>
    <xf numFmtId="0" fontId="3" fillId="11" borderId="2" xfId="0" applyFont="1" applyFill="1" applyBorder="1" applyAlignment="1">
      <alignment horizontal="left" vertical="center"/>
    </xf>
  </cellXfs>
  <cellStyles count="2">
    <cellStyle name="常规" xfId="0" builtinId="0"/>
    <cellStyle name="千位分隔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021995-D680-49B7-B2A7-12E6786E0EC8}">
  <sheetPr>
    <tabColor rgb="FF00B0F0"/>
  </sheetPr>
  <dimension ref="A1:H30"/>
  <sheetViews>
    <sheetView tabSelected="1" zoomScale="90" zoomScaleNormal="90" workbookViewId="0">
      <selection activeCell="E30" sqref="E30"/>
    </sheetView>
  </sheetViews>
  <sheetFormatPr baseColWidth="10" defaultColWidth="8.6640625" defaultRowHeight="20" customHeight="1"/>
  <cols>
    <col min="1" max="1" width="26" style="9" customWidth="1"/>
    <col min="2" max="2" width="16.33203125" style="9" customWidth="1"/>
    <col min="3" max="3" width="10" style="9" customWidth="1"/>
    <col min="4" max="4" width="9.6640625" style="9" customWidth="1"/>
    <col min="5" max="5" width="13.33203125" style="9" customWidth="1"/>
    <col min="6" max="6" width="14.5" style="9" customWidth="1"/>
    <col min="7" max="7" width="25.5" style="9" customWidth="1"/>
    <col min="8" max="8" width="12.6640625" style="9" customWidth="1"/>
    <col min="9" max="9" width="8.6640625" style="9"/>
    <col min="10" max="10" width="12.1640625" style="9" bestFit="1" customWidth="1"/>
    <col min="11" max="11" width="9.33203125" style="9" bestFit="1" customWidth="1"/>
    <col min="12" max="16384" width="8.6640625" style="9"/>
  </cols>
  <sheetData>
    <row r="1" spans="1:8" s="1" customFormat="1" ht="34" customHeight="1">
      <c r="A1" s="63" t="s">
        <v>27</v>
      </c>
      <c r="B1" s="106"/>
      <c r="C1" s="106"/>
      <c r="D1" s="106"/>
      <c r="E1" s="106"/>
      <c r="F1" s="106"/>
      <c r="G1" s="106"/>
    </row>
    <row r="2" spans="1:8" s="1" customFormat="1" ht="34" customHeight="1">
      <c r="A2" s="64" t="s">
        <v>0</v>
      </c>
      <c r="B2" s="107"/>
      <c r="C2" s="107"/>
      <c r="D2" s="107"/>
      <c r="E2" s="107"/>
      <c r="F2" s="107"/>
      <c r="G2" s="107"/>
    </row>
    <row r="3" spans="1:8" s="1" customFormat="1" ht="20" customHeight="1">
      <c r="A3" s="2"/>
      <c r="B3" s="3"/>
    </row>
    <row r="4" spans="1:8" s="1" customFormat="1" ht="20" customHeight="1">
      <c r="A4" s="4"/>
      <c r="B4" s="4"/>
      <c r="C4" s="65" t="s">
        <v>1</v>
      </c>
      <c r="D4" s="65"/>
      <c r="E4" s="65"/>
      <c r="F4" s="65"/>
      <c r="G4" s="12" t="s">
        <v>2</v>
      </c>
      <c r="H4" s="6"/>
    </row>
    <row r="5" spans="1:8" s="31" customFormat="1" ht="20" customHeight="1">
      <c r="A5" s="5" t="s">
        <v>3</v>
      </c>
      <c r="B5" s="5" t="s">
        <v>4</v>
      </c>
      <c r="C5" s="5" t="s">
        <v>5</v>
      </c>
      <c r="D5" s="5" t="s">
        <v>6</v>
      </c>
      <c r="E5" s="5" t="s">
        <v>7</v>
      </c>
      <c r="F5" s="5" t="s">
        <v>8</v>
      </c>
      <c r="G5" s="5"/>
    </row>
    <row r="6" spans="1:8" ht="20" customHeight="1">
      <c r="A6" s="104" t="s">
        <v>119</v>
      </c>
      <c r="B6" s="11" t="s">
        <v>9</v>
      </c>
      <c r="C6" s="8">
        <v>2</v>
      </c>
      <c r="D6" s="8">
        <v>566.04</v>
      </c>
      <c r="E6" s="8">
        <f t="shared" ref="E6:E9" si="0">C6*D6</f>
        <v>1132.08</v>
      </c>
      <c r="F6" s="99">
        <f>SUM(E6:E9)</f>
        <v>5094.3599999999997</v>
      </c>
      <c r="G6" s="7"/>
      <c r="H6" s="10"/>
    </row>
    <row r="7" spans="1:8" ht="20" customHeight="1">
      <c r="A7" s="104"/>
      <c r="B7" s="11" t="s">
        <v>10</v>
      </c>
      <c r="C7" s="8">
        <v>2</v>
      </c>
      <c r="D7" s="8">
        <v>566.04</v>
      </c>
      <c r="E7" s="8">
        <f t="shared" si="0"/>
        <v>1132.08</v>
      </c>
      <c r="F7" s="100"/>
      <c r="G7" s="7"/>
      <c r="H7" s="10"/>
    </row>
    <row r="8" spans="1:8" ht="20" customHeight="1">
      <c r="A8" s="104"/>
      <c r="B8" s="11" t="s">
        <v>113</v>
      </c>
      <c r="C8" s="8">
        <v>4</v>
      </c>
      <c r="D8" s="8">
        <v>566.04</v>
      </c>
      <c r="E8" s="8">
        <f t="shared" si="0"/>
        <v>2264.16</v>
      </c>
      <c r="F8" s="100"/>
      <c r="G8" s="7"/>
      <c r="H8" s="10"/>
    </row>
    <row r="9" spans="1:8" ht="20" customHeight="1">
      <c r="A9" s="105"/>
      <c r="B9" s="11" t="s">
        <v>11</v>
      </c>
      <c r="C9" s="8">
        <v>1</v>
      </c>
      <c r="D9" s="8">
        <v>566.04</v>
      </c>
      <c r="E9" s="8">
        <f t="shared" si="0"/>
        <v>566.04</v>
      </c>
      <c r="F9" s="101"/>
      <c r="G9" s="7" t="s">
        <v>12</v>
      </c>
      <c r="H9" s="10"/>
    </row>
    <row r="10" spans="1:8" ht="20" customHeight="1">
      <c r="A10" s="104" t="s">
        <v>13</v>
      </c>
      <c r="B10" s="13" t="s">
        <v>14</v>
      </c>
      <c r="C10" s="8">
        <v>1</v>
      </c>
      <c r="D10" s="8">
        <v>1</v>
      </c>
      <c r="E10" s="59">
        <v>92.97</v>
      </c>
      <c r="F10" s="102">
        <f>E10+E11</f>
        <v>791.49</v>
      </c>
      <c r="G10" s="7" t="s">
        <v>110</v>
      </c>
      <c r="H10" s="10"/>
    </row>
    <row r="11" spans="1:8" ht="20" customHeight="1">
      <c r="A11" s="104"/>
      <c r="B11" s="13" t="s">
        <v>15</v>
      </c>
      <c r="C11" s="8">
        <v>1</v>
      </c>
      <c r="D11" s="8">
        <v>1</v>
      </c>
      <c r="E11" s="59">
        <v>698.52</v>
      </c>
      <c r="F11" s="102"/>
      <c r="G11" s="7" t="s">
        <v>16</v>
      </c>
      <c r="H11" s="10"/>
    </row>
    <row r="12" spans="1:8" ht="20" customHeight="1">
      <c r="A12" s="65" t="s">
        <v>18</v>
      </c>
      <c r="B12" s="13" t="s">
        <v>114</v>
      </c>
      <c r="C12" s="8">
        <v>1</v>
      </c>
      <c r="D12" s="8">
        <v>1</v>
      </c>
      <c r="E12" s="59">
        <v>935.6</v>
      </c>
      <c r="F12" s="99">
        <f>E12+E13+E14+E15</f>
        <v>4283.6000000000004</v>
      </c>
      <c r="G12" s="7"/>
      <c r="H12" s="10"/>
    </row>
    <row r="13" spans="1:8" ht="20" customHeight="1">
      <c r="A13" s="65"/>
      <c r="B13" s="13" t="s">
        <v>19</v>
      </c>
      <c r="C13" s="8">
        <v>1</v>
      </c>
      <c r="D13" s="8">
        <v>1</v>
      </c>
      <c r="E13" s="59">
        <v>433</v>
      </c>
      <c r="F13" s="100"/>
      <c r="G13" s="7"/>
      <c r="H13" s="10"/>
    </row>
    <row r="14" spans="1:8" ht="20" customHeight="1">
      <c r="A14" s="65"/>
      <c r="B14" s="13" t="s">
        <v>20</v>
      </c>
      <c r="C14" s="8">
        <v>1</v>
      </c>
      <c r="D14" s="8">
        <v>1</v>
      </c>
      <c r="E14" s="59">
        <v>2654</v>
      </c>
      <c r="F14" s="100"/>
      <c r="G14" s="7"/>
      <c r="H14" s="10"/>
    </row>
    <row r="15" spans="1:8" ht="20" customHeight="1">
      <c r="A15" s="65"/>
      <c r="B15" s="11" t="s">
        <v>115</v>
      </c>
      <c r="C15" s="8">
        <v>1</v>
      </c>
      <c r="D15" s="8">
        <v>1</v>
      </c>
      <c r="E15" s="59">
        <v>261</v>
      </c>
      <c r="F15" s="101"/>
      <c r="G15" s="7"/>
      <c r="H15" s="10"/>
    </row>
    <row r="16" spans="1:8" ht="20" customHeight="1">
      <c r="A16" s="66" t="s">
        <v>21</v>
      </c>
      <c r="B16" s="67"/>
      <c r="C16" s="67"/>
      <c r="D16" s="67"/>
      <c r="E16" s="68"/>
      <c r="F16" s="103">
        <f>F6</f>
        <v>5094.3599999999997</v>
      </c>
      <c r="G16" s="7"/>
      <c r="H16" s="10"/>
    </row>
    <row r="17" spans="1:8" ht="20" customHeight="1">
      <c r="A17" s="69" t="s">
        <v>116</v>
      </c>
      <c r="B17" s="70"/>
      <c r="C17" s="70"/>
      <c r="D17" s="70"/>
      <c r="E17" s="71"/>
      <c r="F17" s="103">
        <f>F16*7%</f>
        <v>356.60520000000002</v>
      </c>
      <c r="G17" s="7"/>
      <c r="H17" s="10"/>
    </row>
    <row r="18" spans="1:8" ht="20" customHeight="1">
      <c r="A18" s="72" t="s">
        <v>112</v>
      </c>
      <c r="B18" s="15">
        <v>45609</v>
      </c>
      <c r="C18" s="8">
        <v>1</v>
      </c>
      <c r="D18" s="16">
        <v>900</v>
      </c>
      <c r="E18" s="8">
        <f>C18*D18</f>
        <v>900</v>
      </c>
      <c r="F18" s="14">
        <f>E18</f>
        <v>900</v>
      </c>
      <c r="G18" s="7" t="s">
        <v>120</v>
      </c>
      <c r="H18" s="10"/>
    </row>
    <row r="19" spans="1:8" ht="20" customHeight="1">
      <c r="A19" s="73"/>
      <c r="B19" s="15">
        <v>45609</v>
      </c>
      <c r="C19" s="8">
        <v>6</v>
      </c>
      <c r="D19" s="16">
        <v>155</v>
      </c>
      <c r="E19" s="59">
        <v>832</v>
      </c>
      <c r="F19" s="14">
        <f>E19</f>
        <v>832</v>
      </c>
      <c r="G19" s="7" t="s">
        <v>28</v>
      </c>
      <c r="H19" s="10"/>
    </row>
    <row r="20" spans="1:8" ht="20" customHeight="1">
      <c r="A20" s="12" t="s">
        <v>22</v>
      </c>
      <c r="B20" s="17"/>
      <c r="C20" s="8"/>
      <c r="D20" s="8"/>
      <c r="E20" s="8">
        <f>C20*D20</f>
        <v>0</v>
      </c>
      <c r="F20" s="14">
        <f>E20</f>
        <v>0</v>
      </c>
      <c r="G20" s="7"/>
      <c r="H20" s="10"/>
    </row>
    <row r="21" spans="1:8" ht="20" customHeight="1">
      <c r="A21" s="18" t="s">
        <v>23</v>
      </c>
      <c r="C21" s="8">
        <v>1</v>
      </c>
      <c r="D21" s="8">
        <v>400</v>
      </c>
      <c r="E21" s="59">
        <v>358.84</v>
      </c>
      <c r="F21" s="103">
        <f>E21</f>
        <v>358.84</v>
      </c>
      <c r="G21" s="7" t="s">
        <v>24</v>
      </c>
      <c r="H21" s="10"/>
    </row>
    <row r="22" spans="1:8" ht="20" customHeight="1">
      <c r="A22" s="60" t="s">
        <v>111</v>
      </c>
      <c r="B22" s="61"/>
      <c r="C22" s="61"/>
      <c r="D22" s="61"/>
      <c r="E22" s="62"/>
      <c r="F22" s="103">
        <f>F10+F12+F18+F19+F21</f>
        <v>7165.93</v>
      </c>
      <c r="G22" s="7"/>
      <c r="H22" s="10"/>
    </row>
    <row r="23" spans="1:8" ht="20" customHeight="1">
      <c r="A23" s="69" t="s">
        <v>117</v>
      </c>
      <c r="B23" s="70"/>
      <c r="C23" s="70"/>
      <c r="D23" s="70"/>
      <c r="E23" s="71"/>
      <c r="F23" s="103">
        <f>(F22)*9%</f>
        <v>644.93370000000004</v>
      </c>
      <c r="G23" s="7"/>
      <c r="H23" s="10"/>
    </row>
    <row r="24" spans="1:8" ht="20" customHeight="1">
      <c r="A24" s="74" t="s">
        <v>25</v>
      </c>
      <c r="B24" s="75"/>
      <c r="C24" s="75"/>
      <c r="D24" s="75"/>
      <c r="E24" s="76"/>
      <c r="F24" s="14">
        <f>F16+F17+F22+F23+F20</f>
        <v>13261.828899999999</v>
      </c>
      <c r="G24" s="7"/>
      <c r="H24" s="19"/>
    </row>
    <row r="25" spans="1:8" ht="20" customHeight="1">
      <c r="A25" s="69" t="s">
        <v>118</v>
      </c>
      <c r="B25" s="70"/>
      <c r="C25" s="70"/>
      <c r="D25" s="70"/>
      <c r="E25" s="71"/>
      <c r="F25" s="103">
        <f>F24*6%</f>
        <v>795.70973399999991</v>
      </c>
      <c r="G25" s="7"/>
      <c r="H25" s="19"/>
    </row>
    <row r="26" spans="1:8" ht="20" customHeight="1">
      <c r="A26" s="108" t="s">
        <v>26</v>
      </c>
      <c r="B26" s="108"/>
      <c r="C26" s="108"/>
      <c r="D26" s="108"/>
      <c r="E26" s="108"/>
      <c r="F26" s="103">
        <f>SUM(F24:F25)</f>
        <v>14057.538633999999</v>
      </c>
      <c r="G26" s="7"/>
      <c r="H26" s="19"/>
    </row>
    <row r="27" spans="1:8" ht="20" customHeight="1">
      <c r="A27" s="20"/>
      <c r="B27" s="21"/>
      <c r="F27" s="19"/>
      <c r="H27" s="19"/>
    </row>
    <row r="28" spans="1:8" ht="20" customHeight="1">
      <c r="A28" s="22"/>
      <c r="B28" s="23"/>
      <c r="F28" s="24"/>
    </row>
    <row r="29" spans="1:8" ht="20" customHeight="1">
      <c r="A29" s="22"/>
      <c r="B29" s="23"/>
      <c r="C29" s="25"/>
    </row>
    <row r="30" spans="1:8" ht="20" customHeight="1">
      <c r="B30"/>
      <c r="C30" s="25"/>
    </row>
  </sheetData>
  <mergeCells count="17">
    <mergeCell ref="A23:E23"/>
    <mergeCell ref="A24:E24"/>
    <mergeCell ref="A25:E25"/>
    <mergeCell ref="A26:E26"/>
    <mergeCell ref="A22:E22"/>
    <mergeCell ref="C4:F4"/>
    <mergeCell ref="A10:A11"/>
    <mergeCell ref="F10:F11"/>
    <mergeCell ref="A16:E16"/>
    <mergeCell ref="A17:E17"/>
    <mergeCell ref="A18:A19"/>
    <mergeCell ref="A6:A9"/>
    <mergeCell ref="F6:F9"/>
    <mergeCell ref="F12:F15"/>
    <mergeCell ref="A12:A15"/>
    <mergeCell ref="A1:G1"/>
    <mergeCell ref="A2:G2"/>
  </mergeCells>
  <phoneticPr fontId="2" type="noConversion"/>
  <pageMargins left="0.75" right="0.75" top="0.4" bottom="0.4" header="0.5" footer="0.5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6E9CF0-8853-40D8-A0E4-25FDAB3C6642}">
  <sheetPr>
    <pageSetUpPr fitToPage="1"/>
  </sheetPr>
  <dimension ref="A1:O24"/>
  <sheetViews>
    <sheetView showGridLines="0" topLeftCell="H16" zoomScale="90" zoomScaleNormal="90" workbookViewId="0">
      <selection activeCell="J26" sqref="J26"/>
    </sheetView>
  </sheetViews>
  <sheetFormatPr baseColWidth="10" defaultColWidth="8.83203125" defaultRowHeight="16" outlineLevelCol="1"/>
  <cols>
    <col min="1" max="1" width="17.6640625" style="10" hidden="1" customWidth="1" outlineLevel="1"/>
    <col min="2" max="2" width="18.6640625" style="25" hidden="1" customWidth="1" outlineLevel="1"/>
    <col min="3" max="3" width="61" style="25" hidden="1" customWidth="1" outlineLevel="1"/>
    <col min="4" max="4" width="39" style="25" hidden="1" customWidth="1" outlineLevel="1"/>
    <col min="5" max="5" width="6.1640625" style="10" hidden="1" customWidth="1" outlineLevel="1"/>
    <col min="6" max="6" width="4.83203125" style="25" hidden="1" customWidth="1" outlineLevel="1"/>
    <col min="7" max="7" width="16.5" style="25" hidden="1" customWidth="1" outlineLevel="1"/>
    <col min="8" max="8" width="10" style="25" customWidth="1" collapsed="1"/>
    <col min="9" max="9" width="10.6640625" style="25" bestFit="1" customWidth="1"/>
    <col min="10" max="10" width="40.83203125" style="25" bestFit="1" customWidth="1"/>
    <col min="11" max="11" width="26.6640625" style="25" customWidth="1"/>
    <col min="12" max="12" width="7.83203125" style="10" customWidth="1"/>
    <col min="13" max="13" width="28.1640625" style="10" hidden="1" customWidth="1"/>
    <col min="14" max="15" width="7.83203125" style="10" hidden="1" customWidth="1"/>
    <col min="16" max="16384" width="8.83203125" style="25"/>
  </cols>
  <sheetData>
    <row r="1" spans="1:15" ht="10.5" customHeight="1"/>
    <row r="2" spans="1:15" s="1" customFormat="1" ht="30" customHeight="1">
      <c r="A2" s="87" t="s">
        <v>32</v>
      </c>
      <c r="B2" s="88"/>
      <c r="C2"/>
      <c r="D2"/>
      <c r="E2"/>
      <c r="F2"/>
      <c r="G2"/>
      <c r="H2" s="89" t="s">
        <v>101</v>
      </c>
      <c r="I2" s="90"/>
      <c r="J2" s="90"/>
      <c r="K2" s="90"/>
      <c r="L2" s="90"/>
      <c r="M2" s="26"/>
      <c r="N2" s="27"/>
      <c r="O2" s="27"/>
    </row>
    <row r="3" spans="1:15" ht="20" customHeight="1">
      <c r="A3" s="28" t="s">
        <v>33</v>
      </c>
      <c r="B3" s="12" t="s">
        <v>34</v>
      </c>
      <c r="C3" s="12" t="s">
        <v>35</v>
      </c>
      <c r="D3" s="12" t="s">
        <v>36</v>
      </c>
      <c r="E3" s="5" t="s">
        <v>37</v>
      </c>
      <c r="H3" s="29" t="s">
        <v>33</v>
      </c>
      <c r="I3" s="29" t="s">
        <v>34</v>
      </c>
      <c r="J3" s="29" t="s">
        <v>35</v>
      </c>
      <c r="K3" s="29" t="s">
        <v>38</v>
      </c>
      <c r="L3" s="29" t="s">
        <v>37</v>
      </c>
      <c r="M3" s="30" t="s">
        <v>2</v>
      </c>
      <c r="N3" s="31"/>
      <c r="O3" s="31"/>
    </row>
    <row r="4" spans="1:15" ht="20" customHeight="1">
      <c r="A4" s="28"/>
      <c r="B4" s="12"/>
      <c r="C4" s="12"/>
      <c r="D4" s="12"/>
      <c r="E4" s="5"/>
      <c r="H4" s="57">
        <v>45608</v>
      </c>
      <c r="I4" s="29" t="s">
        <v>30</v>
      </c>
      <c r="J4" s="29" t="s">
        <v>29</v>
      </c>
      <c r="K4" s="29"/>
      <c r="L4" s="29"/>
      <c r="M4" s="30"/>
      <c r="N4" s="31"/>
      <c r="O4" s="31"/>
    </row>
    <row r="5" spans="1:15" ht="20" customHeight="1">
      <c r="A5" s="28"/>
      <c r="B5" s="12"/>
      <c r="C5" s="12"/>
      <c r="D5" s="12"/>
      <c r="E5" s="5"/>
      <c r="H5" s="57">
        <v>45608</v>
      </c>
      <c r="I5" s="29" t="s">
        <v>31</v>
      </c>
      <c r="J5" s="95" t="s">
        <v>68</v>
      </c>
      <c r="K5" s="96"/>
      <c r="L5" s="97"/>
      <c r="M5" s="30"/>
      <c r="N5" s="31"/>
      <c r="O5" s="31"/>
    </row>
    <row r="6" spans="1:15" ht="25" customHeight="1">
      <c r="A6" s="28"/>
      <c r="B6" s="12"/>
      <c r="C6" s="12"/>
      <c r="D6" s="12"/>
      <c r="E6" s="5"/>
      <c r="H6" s="91" t="s">
        <v>70</v>
      </c>
      <c r="I6" s="32" t="s">
        <v>99</v>
      </c>
      <c r="J6" s="33" t="s">
        <v>39</v>
      </c>
      <c r="K6" s="34" t="s">
        <v>89</v>
      </c>
      <c r="L6" s="35" t="s">
        <v>40</v>
      </c>
      <c r="M6" s="36"/>
      <c r="N6" s="37"/>
      <c r="O6" s="37"/>
    </row>
    <row r="7" spans="1:15" ht="25" customHeight="1">
      <c r="A7" s="5" t="s">
        <v>41</v>
      </c>
      <c r="B7" s="65" t="s">
        <v>29</v>
      </c>
      <c r="C7" s="65"/>
      <c r="D7" s="65"/>
      <c r="E7" s="65"/>
      <c r="H7" s="92"/>
      <c r="I7" s="38" t="s">
        <v>102</v>
      </c>
      <c r="J7" s="33" t="s">
        <v>103</v>
      </c>
      <c r="K7" s="32" t="s">
        <v>91</v>
      </c>
      <c r="L7" s="39" t="s">
        <v>109</v>
      </c>
      <c r="M7" s="40"/>
      <c r="N7" s="41"/>
      <c r="O7" s="41"/>
    </row>
    <row r="8" spans="1:15" ht="17" customHeight="1">
      <c r="A8" s="93"/>
      <c r="B8" s="42"/>
      <c r="C8" s="42"/>
      <c r="D8" s="42"/>
      <c r="E8" s="43"/>
      <c r="H8" s="92"/>
      <c r="I8" s="45" t="s">
        <v>104</v>
      </c>
      <c r="J8" s="77" t="s">
        <v>13</v>
      </c>
      <c r="K8" s="77"/>
      <c r="L8" s="46" t="s">
        <v>44</v>
      </c>
      <c r="M8" s="47"/>
      <c r="N8" s="44"/>
      <c r="O8" s="44"/>
    </row>
    <row r="9" spans="1:15" ht="25" customHeight="1">
      <c r="A9" s="93"/>
      <c r="B9" s="42"/>
      <c r="C9" s="42"/>
      <c r="D9" s="42"/>
      <c r="E9" s="43"/>
      <c r="H9" s="92"/>
      <c r="I9" s="38" t="s">
        <v>105</v>
      </c>
      <c r="J9" s="33" t="s">
        <v>106</v>
      </c>
      <c r="K9" s="32" t="s">
        <v>91</v>
      </c>
      <c r="L9" s="39" t="s">
        <v>67</v>
      </c>
      <c r="M9" s="48"/>
      <c r="N9" s="44"/>
      <c r="O9" s="44"/>
    </row>
    <row r="10" spans="1:15" ht="25" customHeight="1">
      <c r="A10" s="93"/>
      <c r="B10" s="42"/>
      <c r="C10" s="42"/>
      <c r="D10" s="42"/>
      <c r="E10" s="43"/>
      <c r="H10" s="92"/>
      <c r="I10" s="32" t="s">
        <v>107</v>
      </c>
      <c r="J10" s="49" t="s">
        <v>108</v>
      </c>
      <c r="K10" s="34" t="s">
        <v>89</v>
      </c>
      <c r="L10" s="35" t="s">
        <v>40</v>
      </c>
      <c r="M10" s="50"/>
      <c r="N10" s="44"/>
      <c r="O10" s="44"/>
    </row>
    <row r="11" spans="1:15" ht="25" customHeight="1">
      <c r="A11" s="65"/>
      <c r="B11" s="11"/>
      <c r="C11" s="11"/>
      <c r="D11" s="12"/>
      <c r="E11" s="43"/>
      <c r="H11" s="92"/>
      <c r="I11" s="78" t="s">
        <v>69</v>
      </c>
      <c r="J11" s="78"/>
      <c r="K11" s="78"/>
      <c r="L11" s="78"/>
      <c r="M11" s="40"/>
      <c r="N11" s="41"/>
      <c r="O11" s="41"/>
    </row>
    <row r="12" spans="1:15" ht="25" customHeight="1">
      <c r="A12" s="65"/>
      <c r="B12" s="11" t="s">
        <v>46</v>
      </c>
      <c r="C12" s="94" t="s">
        <v>13</v>
      </c>
      <c r="D12" s="94"/>
      <c r="E12" s="43" t="s">
        <v>43</v>
      </c>
      <c r="H12" s="91" t="s">
        <v>71</v>
      </c>
      <c r="I12" s="34" t="s">
        <v>72</v>
      </c>
      <c r="J12" s="33" t="s">
        <v>73</v>
      </c>
      <c r="K12" s="34" t="s">
        <v>88</v>
      </c>
      <c r="L12" s="35" t="s">
        <v>78</v>
      </c>
      <c r="M12" s="36"/>
      <c r="N12" s="37"/>
      <c r="O12" s="37"/>
    </row>
    <row r="13" spans="1:15" ht="25" customHeight="1">
      <c r="A13" s="65"/>
      <c r="B13" s="11" t="s">
        <v>47</v>
      </c>
      <c r="C13" s="51" t="s">
        <v>48</v>
      </c>
      <c r="D13" s="12" t="s">
        <v>49</v>
      </c>
      <c r="E13" s="52" t="s">
        <v>50</v>
      </c>
      <c r="H13" s="91"/>
      <c r="I13" s="32" t="s">
        <v>76</v>
      </c>
      <c r="J13" s="33" t="s">
        <v>74</v>
      </c>
      <c r="K13" s="34" t="s">
        <v>89</v>
      </c>
      <c r="L13" s="35" t="s">
        <v>51</v>
      </c>
      <c r="M13" s="40"/>
      <c r="N13" s="41"/>
      <c r="O13" s="41"/>
    </row>
    <row r="14" spans="1:15" ht="25" customHeight="1">
      <c r="A14" s="53"/>
      <c r="B14" s="11"/>
      <c r="C14" s="94"/>
      <c r="D14" s="94"/>
      <c r="E14" s="43"/>
      <c r="H14" s="91"/>
      <c r="I14" s="38" t="s">
        <v>77</v>
      </c>
      <c r="J14" s="33" t="s">
        <v>75</v>
      </c>
      <c r="K14" s="32" t="s">
        <v>12</v>
      </c>
      <c r="L14" s="39" t="s">
        <v>51</v>
      </c>
      <c r="M14" s="37"/>
      <c r="N14" s="37"/>
      <c r="O14" s="37"/>
    </row>
    <row r="15" spans="1:15" ht="17" customHeight="1">
      <c r="A15" s="98"/>
      <c r="B15" s="11" t="s">
        <v>52</v>
      </c>
      <c r="C15" s="11" t="s">
        <v>53</v>
      </c>
      <c r="D15" s="11" t="s">
        <v>54</v>
      </c>
      <c r="E15" s="8" t="s">
        <v>55</v>
      </c>
      <c r="H15" s="91"/>
      <c r="I15" s="45" t="s">
        <v>79</v>
      </c>
      <c r="J15" s="77" t="s">
        <v>13</v>
      </c>
      <c r="K15" s="77"/>
      <c r="L15" s="46" t="s">
        <v>80</v>
      </c>
      <c r="M15" s="54"/>
      <c r="N15" s="54"/>
      <c r="O15" s="54"/>
    </row>
    <row r="16" spans="1:15" ht="25" customHeight="1">
      <c r="A16" s="98"/>
      <c r="B16" s="11" t="s">
        <v>56</v>
      </c>
      <c r="C16" s="55" t="s">
        <v>13</v>
      </c>
      <c r="D16" s="55"/>
      <c r="E16" s="8" t="s">
        <v>43</v>
      </c>
      <c r="H16" s="91"/>
      <c r="I16" s="38" t="s">
        <v>83</v>
      </c>
      <c r="J16" s="33" t="s">
        <v>81</v>
      </c>
      <c r="K16" s="32" t="s">
        <v>90</v>
      </c>
      <c r="L16" s="39" t="s">
        <v>45</v>
      </c>
    </row>
    <row r="17" spans="1:12" ht="35" customHeight="1">
      <c r="A17" s="98"/>
      <c r="B17" s="11" t="s">
        <v>57</v>
      </c>
      <c r="C17" s="11" t="s">
        <v>58</v>
      </c>
      <c r="D17" s="11" t="s">
        <v>59</v>
      </c>
      <c r="E17" s="8" t="s">
        <v>51</v>
      </c>
      <c r="H17" s="91"/>
      <c r="I17" s="38" t="s">
        <v>84</v>
      </c>
      <c r="J17" s="56" t="s">
        <v>82</v>
      </c>
      <c r="K17" s="58" t="s">
        <v>91</v>
      </c>
      <c r="L17" s="39" t="s">
        <v>55</v>
      </c>
    </row>
    <row r="18" spans="1:12" ht="25" customHeight="1">
      <c r="A18" s="98"/>
      <c r="B18" s="11" t="s">
        <v>60</v>
      </c>
      <c r="C18" s="11" t="s">
        <v>61</v>
      </c>
      <c r="D18" s="11" t="s">
        <v>62</v>
      </c>
      <c r="E18" s="8" t="s">
        <v>43</v>
      </c>
      <c r="H18" s="91"/>
      <c r="I18" s="78" t="s">
        <v>85</v>
      </c>
      <c r="J18" s="78" t="s">
        <v>63</v>
      </c>
      <c r="K18" s="78"/>
      <c r="L18" s="78" t="s">
        <v>44</v>
      </c>
    </row>
    <row r="19" spans="1:12" ht="25" customHeight="1">
      <c r="A19" s="98"/>
      <c r="B19" s="11"/>
      <c r="C19" s="11"/>
      <c r="D19" s="11"/>
      <c r="E19" s="8"/>
      <c r="H19" s="84" t="s">
        <v>71</v>
      </c>
      <c r="I19" s="34" t="s">
        <v>86</v>
      </c>
      <c r="J19" s="33" t="s">
        <v>42</v>
      </c>
      <c r="K19" s="34" t="s">
        <v>87</v>
      </c>
      <c r="L19" s="35" t="s">
        <v>45</v>
      </c>
    </row>
    <row r="20" spans="1:12" ht="25" customHeight="1">
      <c r="A20" s="98"/>
      <c r="B20" s="11"/>
      <c r="C20" s="11"/>
      <c r="D20" s="11"/>
      <c r="E20" s="8"/>
      <c r="H20" s="85"/>
      <c r="I20" s="32" t="s">
        <v>92</v>
      </c>
      <c r="J20" s="33" t="s">
        <v>93</v>
      </c>
      <c r="K20" s="34" t="s">
        <v>17</v>
      </c>
      <c r="L20" s="35" t="s">
        <v>51</v>
      </c>
    </row>
    <row r="21" spans="1:12" ht="25" customHeight="1">
      <c r="A21" s="98"/>
      <c r="B21" s="11"/>
      <c r="C21" s="11"/>
      <c r="D21" s="11"/>
      <c r="E21" s="8"/>
      <c r="H21" s="85"/>
      <c r="I21" s="45" t="s">
        <v>94</v>
      </c>
      <c r="J21" s="79" t="s">
        <v>13</v>
      </c>
      <c r="K21" s="80"/>
      <c r="L21" s="46" t="s">
        <v>80</v>
      </c>
    </row>
    <row r="22" spans="1:12" ht="25" customHeight="1">
      <c r="A22" s="98"/>
      <c r="B22" s="11"/>
      <c r="C22" s="11"/>
      <c r="D22" s="11"/>
      <c r="E22" s="8"/>
      <c r="H22" s="85"/>
      <c r="I22" s="38" t="s">
        <v>95</v>
      </c>
      <c r="J22" s="33" t="s">
        <v>96</v>
      </c>
      <c r="K22" s="32" t="s">
        <v>17</v>
      </c>
      <c r="L22" s="39" t="s">
        <v>45</v>
      </c>
    </row>
    <row r="23" spans="1:12" ht="25" customHeight="1">
      <c r="A23" s="98"/>
      <c r="B23" s="11"/>
      <c r="C23" s="11"/>
      <c r="D23" s="11"/>
      <c r="E23" s="8"/>
      <c r="H23" s="85"/>
      <c r="I23" s="38" t="s">
        <v>97</v>
      </c>
      <c r="J23" s="56" t="s">
        <v>98</v>
      </c>
      <c r="K23" s="58" t="s">
        <v>91</v>
      </c>
      <c r="L23" s="39" t="s">
        <v>55</v>
      </c>
    </row>
    <row r="24" spans="1:12" ht="25" customHeight="1">
      <c r="A24" s="98"/>
      <c r="B24" s="11" t="s">
        <v>64</v>
      </c>
      <c r="C24" s="11" t="s">
        <v>65</v>
      </c>
      <c r="D24" s="11" t="s">
        <v>66</v>
      </c>
      <c r="E24" s="8" t="s">
        <v>67</v>
      </c>
      <c r="H24" s="86"/>
      <c r="I24" s="81" t="s">
        <v>100</v>
      </c>
      <c r="J24" s="82"/>
      <c r="K24" s="82"/>
      <c r="L24" s="83"/>
    </row>
  </sheetData>
  <mergeCells count="17">
    <mergeCell ref="A2:B2"/>
    <mergeCell ref="H2:L2"/>
    <mergeCell ref="H6:H11"/>
    <mergeCell ref="B7:E7"/>
    <mergeCell ref="A8:A13"/>
    <mergeCell ref="J8:K8"/>
    <mergeCell ref="I11:L11"/>
    <mergeCell ref="C12:D12"/>
    <mergeCell ref="H12:H18"/>
    <mergeCell ref="C14:D14"/>
    <mergeCell ref="J5:L5"/>
    <mergeCell ref="A15:A24"/>
    <mergeCell ref="J15:K15"/>
    <mergeCell ref="I18:L18"/>
    <mergeCell ref="J21:K21"/>
    <mergeCell ref="I24:L24"/>
    <mergeCell ref="H19:H24"/>
  </mergeCells>
  <phoneticPr fontId="2" type="noConversion"/>
  <pageMargins left="0.25" right="0.25" top="0.75" bottom="0.75" header="0.3" footer="0.3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明细</vt:lpstr>
      <vt:lpstr>日程</vt:lpstr>
    </vt:vector>
  </TitlesOfParts>
  <Company>Merck KGaA Darmstadt Germany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Chengying Li</dc:creator>
  <cp:lastModifiedBy>Jie Ma</cp:lastModifiedBy>
  <dcterms:created xsi:type="dcterms:W3CDTF">2024-10-29T03:58:46Z</dcterms:created>
  <dcterms:modified xsi:type="dcterms:W3CDTF">2024-11-21T03:16:49Z</dcterms:modified>
</cp:coreProperties>
</file>