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'结算-地接社'!$A$1:$M$27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<sst xmlns="http://schemas.openxmlformats.org/spreadsheetml/2006/main" count="93" uniqueCount="71">
  <si>
    <t>先声药业会务服报价单-地接社</t>
  </si>
  <si>
    <t>项目名称：</t>
  </si>
  <si>
    <t>5.28再明孟可齐齐哈尔会2305-3329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</si>
  <si>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</si>
  <si>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</si>
  <si>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</si>
  <si>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</si>
  <si>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</si>
  <si>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</t>
  </si>
  <si>
    <t>齐齐哈尔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</si>
  <si>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</si>
  <si>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</si>
  <si>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</si>
  <si>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</si>
  <si>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</si>
  <si>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</si>
  <si>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</si>
  <si>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</si>
  <si>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</si>
  <si>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</si>
  <si>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</si>
  <si>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</si>
  <si>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</si>
  <si>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</si>
  <si>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</si>
  <si>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大交通</t>
  </si>
  <si>
    <t>机票</t>
  </si>
  <si>
    <t>王济东往返机票</t>
  </si>
  <si>
    <t>垫付</t>
  </si>
  <si>
    <t>上会人员</t>
  </si>
  <si>
    <t>工作人员</t>
  </si>
  <si>
    <t>框架内</t>
  </si>
  <si>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</si>
  <si>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</si>
  <si>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餐饮</t>
  </si>
  <si>
    <t>5.27日晚餐</t>
  </si>
  <si>
    <t>5.28日午餐</t>
  </si>
  <si>
    <t>制作物</t>
  </si>
  <si>
    <t>易拉宝</t>
  </si>
  <si>
    <t>胸卡</t>
  </si>
  <si>
    <r>
      <rPr>
        <b/>
        <sz val="9"/>
        <rFont val="宋体"/>
        <charset val="134"/>
      </rPr>
      <t>其余部分合计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</si>
  <si>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</si>
  <si>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r>
      <rPr>
        <sz val="9"/>
        <rFont val="宋体"/>
        <charset val="134"/>
      </rPr>
      <t>服务费</t>
    </r>
  </si>
  <si>
    <r>
      <rPr>
        <b/>
        <sz val="9"/>
        <rFont val="Arial"/>
        <charset val="134"/>
      </rPr>
      <t>B-D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</si>
  <si>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</si>
  <si>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r>
      <rPr>
        <sz val="9"/>
        <rFont val="宋体"/>
        <charset val="134"/>
      </rPr>
      <t>增值税</t>
    </r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</si>
  <si>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</si>
  <si>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</si>
  <si>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先声药业会务服务结算单-酒店</t>
  </si>
  <si>
    <t>实际参加人数：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</si>
  <si>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</si>
  <si>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</si>
  <si>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会议</t>
  </si>
  <si>
    <t>用餐</t>
  </si>
  <si>
    <t>酒店费用总计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</si>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</sst>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);[Red]\(0.00\)"/>
    <numFmt numFmtId="178" formatCode="0.00;[Red]0.00"/>
    <numFmt numFmtId="179" formatCode="0.00_ "/>
  </numFmts>
  <fonts count="52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5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7" borderId="57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0" borderId="58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21" borderId="60" applyNumberFormat="0" applyAlignment="0" applyProtection="0">
      <alignment vertical="center"/>
    </xf>
    <xf numFmtId="0" fontId="45" fillId="21" borderId="56" applyNumberFormat="0" applyAlignment="0" applyProtection="0">
      <alignment vertical="center"/>
    </xf>
    <xf numFmtId="0" fontId="46" fillId="22" borderId="61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0" borderId="62" applyNumberFormat="0" applyFill="0" applyAlignment="0" applyProtection="0">
      <alignment vertical="center"/>
    </xf>
    <xf numFmtId="0" fontId="48" fillId="0" borderId="63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98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vertical="top" wrapText="1"/>
    </xf>
    <xf numFmtId="0" fontId="29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58" fontId="29" fillId="3" borderId="0" xfId="0" applyNumberFormat="1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17" fillId="9" borderId="11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30" fillId="3" borderId="15" xfId="0" applyFont="1" applyFill="1" applyBorder="1" applyAlignment="1">
      <alignment vertical="center" wrapText="1"/>
    </xf>
    <xf numFmtId="0" fontId="30" fillId="3" borderId="15" xfId="0" applyFont="1" applyFill="1" applyBorder="1" applyAlignment="1">
      <alignment vertical="center"/>
    </xf>
    <xf numFmtId="0" fontId="30" fillId="3" borderId="15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/>
    </xf>
    <xf numFmtId="0" fontId="30" fillId="3" borderId="22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left" vertical="center" wrapText="1"/>
    </xf>
    <xf numFmtId="1" fontId="17" fillId="3" borderId="37" xfId="0" applyNumberFormat="1" applyFont="1" applyFill="1" applyBorder="1" applyAlignment="1">
      <alignment horizontal="center" vertical="center"/>
    </xf>
    <xf numFmtId="1" fontId="17" fillId="0" borderId="35" xfId="49" applyNumberFormat="1" applyFont="1" applyBorder="1" applyAlignment="1">
      <alignment horizontal="center" vertical="center"/>
    </xf>
    <xf numFmtId="0" fontId="17" fillId="3" borderId="26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1" fontId="17" fillId="3" borderId="38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3" borderId="15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left" vertical="center" wrapText="1"/>
    </xf>
    <xf numFmtId="0" fontId="16" fillId="3" borderId="39" xfId="0" applyFont="1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3" borderId="41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/>
    </xf>
    <xf numFmtId="0" fontId="23" fillId="3" borderId="42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vertical="center" wrapText="1"/>
    </xf>
    <xf numFmtId="0" fontId="16" fillId="3" borderId="44" xfId="0" applyFont="1" applyFill="1" applyBorder="1" applyAlignment="1">
      <alignment vertical="center"/>
    </xf>
    <xf numFmtId="9" fontId="17" fillId="3" borderId="45" xfId="0" applyNumberFormat="1" applyFont="1" applyFill="1" applyBorder="1" applyAlignment="1">
      <alignment horizontal="center" vertical="center"/>
    </xf>
    <xf numFmtId="9" fontId="17" fillId="3" borderId="46" xfId="0" applyNumberFormat="1" applyFont="1" applyFill="1" applyBorder="1" applyAlignment="1">
      <alignment horizontal="center" vertical="center"/>
    </xf>
    <xf numFmtId="9" fontId="17" fillId="3" borderId="47" xfId="0" applyNumberFormat="1" applyFont="1" applyFill="1" applyBorder="1" applyAlignment="1">
      <alignment horizontal="center" vertical="center"/>
    </xf>
    <xf numFmtId="2" fontId="16" fillId="3" borderId="48" xfId="0" applyNumberFormat="1" applyFont="1" applyFill="1" applyBorder="1" applyAlignment="1">
      <alignment horizontal="center" vertical="center"/>
    </xf>
    <xf numFmtId="2" fontId="16" fillId="3" borderId="47" xfId="0" applyNumberFormat="1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7" fontId="17" fillId="8" borderId="38" xfId="0" applyNumberFormat="1" applyFont="1" applyFill="1" applyBorder="1" applyAlignment="1">
      <alignment horizontal="center" vertical="center"/>
    </xf>
    <xf numFmtId="2" fontId="17" fillId="8" borderId="49" xfId="0" applyNumberFormat="1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6" fillId="0" borderId="43" xfId="0" applyFont="1" applyBorder="1" applyAlignment="1">
      <alignment vertical="center" wrapText="1"/>
    </xf>
    <xf numFmtId="0" fontId="16" fillId="0" borderId="44" xfId="0" applyFont="1" applyBorder="1" applyAlignment="1">
      <alignment vertical="center"/>
    </xf>
    <xf numFmtId="10" fontId="17" fillId="3" borderId="45" xfId="0" applyNumberFormat="1" applyFont="1" applyFill="1" applyBorder="1" applyAlignment="1">
      <alignment horizontal="center" vertical="center"/>
    </xf>
    <xf numFmtId="10" fontId="17" fillId="3" borderId="46" xfId="0" applyNumberFormat="1" applyFont="1" applyFill="1" applyBorder="1" applyAlignment="1">
      <alignment horizontal="center" vertical="center"/>
    </xf>
    <xf numFmtId="10" fontId="17" fillId="3" borderId="47" xfId="0" applyNumberFormat="1" applyFont="1" applyFill="1" applyBorder="1" applyAlignment="1">
      <alignment horizontal="center" vertical="center"/>
    </xf>
    <xf numFmtId="177" fontId="16" fillId="0" borderId="48" xfId="0" applyNumberFormat="1" applyFont="1" applyBorder="1" applyAlignment="1">
      <alignment horizontal="center" vertical="center"/>
    </xf>
    <xf numFmtId="178" fontId="16" fillId="3" borderId="22" xfId="0" applyNumberFormat="1" applyFont="1" applyFill="1" applyBorder="1" applyAlignment="1">
      <alignment horizontal="center" vertical="center"/>
    </xf>
    <xf numFmtId="179" fontId="17" fillId="11" borderId="50" xfId="0" applyNumberFormat="1" applyFont="1" applyFill="1" applyBorder="1" applyAlignment="1">
      <alignment horizontal="center" vertical="center"/>
    </xf>
    <xf numFmtId="179" fontId="17" fillId="11" borderId="51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7" fillId="9" borderId="27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1" fontId="17" fillId="3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vertical="center"/>
    </xf>
    <xf numFmtId="0" fontId="16" fillId="0" borderId="15" xfId="49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3" borderId="53" xfId="0" applyFont="1" applyFill="1" applyBorder="1" applyAlignment="1">
      <alignment vertical="center"/>
    </xf>
    <xf numFmtId="0" fontId="17" fillId="8" borderId="32" xfId="0" applyFont="1" applyFill="1" applyBorder="1" applyAlignment="1">
      <alignment vertical="center" wrapText="1"/>
    </xf>
    <xf numFmtId="0" fontId="17" fillId="8" borderId="33" xfId="0" applyFont="1" applyFill="1" applyBorder="1" applyAlignment="1">
      <alignment vertical="center" wrapText="1"/>
    </xf>
    <xf numFmtId="0" fontId="17" fillId="10" borderId="27" xfId="0" applyFont="1" applyFill="1" applyBorder="1" applyAlignment="1">
      <alignment horizontal="left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8239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30"/>
  <sheetViews>
    <sheetView tabSelected="1" zoomScale="85" zoomScaleNormal="85" workbookViewId="0">
      <selection activeCell="T5" sqref="T5"/>
    </sheetView>
  </sheetViews>
  <sheetFormatPr defaultColWidth="9" defaultRowHeight="12.5"/>
  <cols>
    <col min="1" max="1" width="8.5" style="68" customWidth="1"/>
    <col min="2" max="2" width="10.6833333333333" style="68" customWidth="1"/>
    <col min="3" max="3" width="50.875" style="69" customWidth="1"/>
    <col min="4" max="4" width="6.875" style="70" customWidth="1"/>
    <col min="5" max="6" width="10.375" style="70" customWidth="1"/>
    <col min="7" max="7" width="12.25" style="70" customWidth="1"/>
    <col min="8" max="8" width="7.56666666666667" style="70" hidden="1" customWidth="1"/>
    <col min="9" max="9" width="8.75" style="68" hidden="1" customWidth="1"/>
    <col min="10" max="10" width="5.25" style="68" hidden="1" customWidth="1"/>
    <col min="11" max="11" width="5.125" style="68" hidden="1" customWidth="1"/>
    <col min="12" max="12" width="7.5" style="68" hidden="1" customWidth="1"/>
    <col min="13" max="13" width="37.5666666666667" style="68" hidden="1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118" t="s">
        <v>1</v>
      </c>
      <c r="B4" s="118"/>
      <c r="C4" s="119" t="s">
        <v>2</v>
      </c>
      <c r="D4" s="75" t="s">
        <v>3</v>
      </c>
      <c r="E4" s="75" t="s">
        <v>4</v>
      </c>
      <c r="F4" s="75"/>
      <c r="G4" s="75"/>
      <c r="H4" s="75"/>
      <c r="I4" s="75"/>
      <c r="J4" s="75"/>
      <c r="K4" s="75"/>
    </row>
    <row r="5" s="66" customFormat="1" ht="17.25" customHeight="1" spans="1:11">
      <c r="A5" s="120" t="s">
        <v>5</v>
      </c>
      <c r="B5" s="120"/>
      <c r="C5" s="121">
        <v>45074</v>
      </c>
      <c r="D5" s="75" t="s">
        <v>6</v>
      </c>
      <c r="E5" s="75" t="s">
        <v>7</v>
      </c>
      <c r="F5" s="75"/>
      <c r="G5" s="75"/>
      <c r="H5" s="75"/>
      <c r="I5" s="75"/>
      <c r="J5" s="75"/>
      <c r="K5" s="75"/>
    </row>
    <row r="6" s="66" customFormat="1" ht="17.25" customHeight="1" spans="1:11">
      <c r="A6" s="120" t="s">
        <v>8</v>
      </c>
      <c r="B6" s="120"/>
      <c r="C6" s="119" t="s">
        <v>9</v>
      </c>
      <c r="D6" s="75" t="s">
        <v>10</v>
      </c>
      <c r="E6" s="122" t="s">
        <v>11</v>
      </c>
      <c r="F6" s="122"/>
      <c r="G6" s="75"/>
      <c r="H6" s="122"/>
      <c r="I6" s="122"/>
      <c r="J6" s="75"/>
      <c r="K6" s="75"/>
    </row>
    <row r="7" s="66" customFormat="1" ht="17.25" customHeight="1" spans="1:11">
      <c r="A7" s="120" t="s">
        <v>12</v>
      </c>
      <c r="B7" s="120"/>
      <c r="C7" s="120">
        <v>20</v>
      </c>
      <c r="D7" s="123" t="s">
        <v>13</v>
      </c>
      <c r="E7" s="75" t="s">
        <v>14</v>
      </c>
      <c r="F7" s="75"/>
      <c r="G7" s="123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15</v>
      </c>
      <c r="B9" s="82"/>
      <c r="C9" s="83" t="s">
        <v>16</v>
      </c>
      <c r="D9" s="83" t="s">
        <v>17</v>
      </c>
      <c r="E9" s="83" t="s">
        <v>18</v>
      </c>
      <c r="F9" s="83" t="s">
        <v>19</v>
      </c>
      <c r="G9" s="84" t="s">
        <v>20</v>
      </c>
      <c r="H9" s="83" t="s">
        <v>21</v>
      </c>
      <c r="I9" s="83" t="s">
        <v>17</v>
      </c>
      <c r="J9" s="83" t="s">
        <v>18</v>
      </c>
      <c r="K9" s="83" t="s">
        <v>19</v>
      </c>
      <c r="L9" s="83" t="s">
        <v>22</v>
      </c>
      <c r="M9" s="83" t="s">
        <v>23</v>
      </c>
    </row>
    <row r="10" s="67" customFormat="1" ht="17.25" customHeight="1" spans="1:13">
      <c r="A10" s="124" t="s">
        <v>24</v>
      </c>
      <c r="B10" s="125"/>
      <c r="C10" s="125"/>
      <c r="D10" s="125"/>
      <c r="E10" s="125"/>
      <c r="F10" s="125"/>
      <c r="G10" s="126"/>
      <c r="H10" s="124"/>
      <c r="I10" s="125"/>
      <c r="J10" s="125"/>
      <c r="K10" s="125"/>
      <c r="L10" s="125"/>
      <c r="M10" s="181"/>
    </row>
    <row r="11" s="66" customFormat="1" ht="21.4" customHeight="1" spans="1:14">
      <c r="A11" s="127" t="s">
        <v>25</v>
      </c>
      <c r="B11" s="128" t="s">
        <v>26</v>
      </c>
      <c r="C11" s="129" t="s">
        <v>27</v>
      </c>
      <c r="D11" s="130">
        <v>2030</v>
      </c>
      <c r="E11" s="131">
        <v>1</v>
      </c>
      <c r="F11" s="131">
        <v>2</v>
      </c>
      <c r="G11" s="132">
        <f>D11*E11*F11</f>
        <v>4060</v>
      </c>
      <c r="H11" s="133"/>
      <c r="I11" s="182"/>
      <c r="J11" s="136"/>
      <c r="K11" s="136"/>
      <c r="L11" s="130"/>
      <c r="M11" s="183"/>
      <c r="N11" s="184" t="s">
        <v>28</v>
      </c>
    </row>
    <row r="12" s="66" customFormat="1" ht="21.4" customHeight="1" spans="1:14">
      <c r="A12" s="129" t="s">
        <v>29</v>
      </c>
      <c r="B12" s="134" t="s">
        <v>30</v>
      </c>
      <c r="C12" s="135"/>
      <c r="D12" s="130">
        <v>400</v>
      </c>
      <c r="E12" s="131">
        <v>1</v>
      </c>
      <c r="F12" s="131">
        <v>1</v>
      </c>
      <c r="G12" s="132">
        <f>D12*E12*F12</f>
        <v>400</v>
      </c>
      <c r="H12" s="133"/>
      <c r="I12" s="182"/>
      <c r="J12" s="136"/>
      <c r="K12" s="136"/>
      <c r="L12" s="130"/>
      <c r="M12" s="183"/>
      <c r="N12" s="184" t="s">
        <v>31</v>
      </c>
    </row>
    <row r="13" s="66" customFormat="1" ht="12.25" spans="1:13">
      <c r="A13" s="136"/>
      <c r="B13" s="137"/>
      <c r="C13" s="137"/>
      <c r="D13" s="136"/>
      <c r="E13" s="136"/>
      <c r="F13" s="136"/>
      <c r="G13" s="138">
        <f>D13*E13*F13</f>
        <v>0</v>
      </c>
      <c r="H13" s="139">
        <f>I13*J13*K13</f>
        <v>0</v>
      </c>
      <c r="I13" s="185"/>
      <c r="J13" s="136"/>
      <c r="K13" s="136"/>
      <c r="L13" s="186">
        <f t="shared" ref="L13" si="0">G13-H13</f>
        <v>0</v>
      </c>
      <c r="M13" s="187"/>
    </row>
    <row r="14" s="66" customFormat="1" ht="17.25" customHeight="1" spans="1:14">
      <c r="A14" s="140" t="s">
        <v>32</v>
      </c>
      <c r="B14" s="141"/>
      <c r="C14" s="141"/>
      <c r="D14" s="141"/>
      <c r="E14" s="141"/>
      <c r="F14" s="141"/>
      <c r="G14" s="142">
        <f>SUM(G11:G13)</f>
        <v>4460</v>
      </c>
      <c r="H14" s="143">
        <f>SUM(H11:H13)</f>
        <v>0</v>
      </c>
      <c r="I14" s="188"/>
      <c r="J14" s="143"/>
      <c r="K14" s="143"/>
      <c r="L14" s="143"/>
      <c r="M14" s="143"/>
      <c r="N14" s="189"/>
    </row>
    <row r="15" s="67" customFormat="1" ht="17.25" customHeight="1" spans="1:13">
      <c r="A15" s="124" t="s">
        <v>33</v>
      </c>
      <c r="B15" s="125"/>
      <c r="C15" s="125"/>
      <c r="D15" s="125"/>
      <c r="E15" s="125"/>
      <c r="F15" s="125"/>
      <c r="G15" s="125"/>
      <c r="H15" s="124"/>
      <c r="I15" s="125"/>
      <c r="J15" s="125"/>
      <c r="K15" s="125"/>
      <c r="L15" s="125"/>
      <c r="M15" s="181"/>
    </row>
    <row r="16" s="66" customFormat="1" ht="18.4" customHeight="1" spans="1:14">
      <c r="A16" s="144" t="s">
        <v>34</v>
      </c>
      <c r="B16" s="145" t="s">
        <v>35</v>
      </c>
      <c r="C16" s="146"/>
      <c r="D16" s="92">
        <v>2200</v>
      </c>
      <c r="E16" s="92">
        <v>2</v>
      </c>
      <c r="F16" s="92">
        <v>1</v>
      </c>
      <c r="G16" s="132">
        <f>D16*E16*F16</f>
        <v>4400</v>
      </c>
      <c r="H16" s="147">
        <f>I16*J16*K16</f>
        <v>0</v>
      </c>
      <c r="I16" s="133"/>
      <c r="J16" s="190"/>
      <c r="K16" s="190"/>
      <c r="L16" s="92"/>
      <c r="M16" s="191"/>
      <c r="N16" s="184" t="s">
        <v>28</v>
      </c>
    </row>
    <row r="17" s="66" customFormat="1" ht="18.4" customHeight="1" spans="1:14">
      <c r="A17" s="148"/>
      <c r="B17" s="145" t="s">
        <v>36</v>
      </c>
      <c r="C17" s="149"/>
      <c r="D17" s="92">
        <v>2200</v>
      </c>
      <c r="E17" s="92">
        <v>2</v>
      </c>
      <c r="F17" s="92">
        <v>1</v>
      </c>
      <c r="G17" s="132">
        <f t="shared" ref="G17:G19" si="1">D17*E17*F17</f>
        <v>4400</v>
      </c>
      <c r="H17" s="147"/>
      <c r="I17" s="133"/>
      <c r="J17" s="190"/>
      <c r="K17" s="190"/>
      <c r="L17" s="92"/>
      <c r="M17" s="191"/>
      <c r="N17" s="184" t="s">
        <v>28</v>
      </c>
    </row>
    <row r="18" s="66" customFormat="1" ht="18.4" customHeight="1" spans="1:14">
      <c r="A18" s="150" t="s">
        <v>37</v>
      </c>
      <c r="B18" s="151" t="s">
        <v>38</v>
      </c>
      <c r="C18" s="152"/>
      <c r="D18" s="92">
        <v>200</v>
      </c>
      <c r="E18" s="92">
        <v>6</v>
      </c>
      <c r="F18" s="92">
        <v>1</v>
      </c>
      <c r="G18" s="132">
        <f t="shared" si="1"/>
        <v>1200</v>
      </c>
      <c r="H18" s="147"/>
      <c r="I18" s="133"/>
      <c r="J18" s="190"/>
      <c r="K18" s="190"/>
      <c r="L18" s="92"/>
      <c r="M18" s="191"/>
      <c r="N18" s="184" t="s">
        <v>31</v>
      </c>
    </row>
    <row r="19" s="66" customFormat="1" ht="18.4" customHeight="1" spans="1:14">
      <c r="A19" s="153"/>
      <c r="B19" s="151" t="s">
        <v>39</v>
      </c>
      <c r="C19" s="146"/>
      <c r="D19" s="154">
        <v>10</v>
      </c>
      <c r="E19" s="92">
        <v>200</v>
      </c>
      <c r="F19" s="92">
        <v>1</v>
      </c>
      <c r="G19" s="132">
        <f t="shared" si="1"/>
        <v>2000</v>
      </c>
      <c r="H19" s="147"/>
      <c r="I19" s="133"/>
      <c r="J19" s="190"/>
      <c r="K19" s="190"/>
      <c r="L19" s="92"/>
      <c r="M19" s="191"/>
      <c r="N19" s="184" t="s">
        <v>31</v>
      </c>
    </row>
    <row r="20" s="66" customFormat="1" ht="17.25" customHeight="1" spans="1:13">
      <c r="A20" s="140" t="s">
        <v>40</v>
      </c>
      <c r="B20" s="141"/>
      <c r="C20" s="141"/>
      <c r="D20" s="141"/>
      <c r="E20" s="141"/>
      <c r="F20" s="141"/>
      <c r="G20" s="155">
        <f>SUM(G16:G19)</f>
        <v>12000</v>
      </c>
      <c r="H20" s="156">
        <f>SUM(H16:H19)</f>
        <v>0</v>
      </c>
      <c r="I20" s="143"/>
      <c r="J20" s="143"/>
      <c r="K20" s="143"/>
      <c r="L20" s="143"/>
      <c r="M20" s="156"/>
    </row>
    <row r="21" s="67" customFormat="1" ht="17.25" customHeight="1" spans="1:13">
      <c r="A21" s="124" t="s">
        <v>41</v>
      </c>
      <c r="B21" s="125"/>
      <c r="C21" s="125"/>
      <c r="D21" s="125"/>
      <c r="E21" s="125"/>
      <c r="F21" s="125"/>
      <c r="G21" s="126"/>
      <c r="H21" s="124"/>
      <c r="I21" s="125"/>
      <c r="J21" s="125"/>
      <c r="K21" s="125"/>
      <c r="L21" s="125"/>
      <c r="M21" s="181"/>
    </row>
    <row r="22" s="66" customFormat="1" ht="17.25" customHeight="1" spans="1:13">
      <c r="A22" s="157" t="s">
        <v>42</v>
      </c>
      <c r="B22" s="158"/>
      <c r="C22" s="159">
        <v>0.06</v>
      </c>
      <c r="D22" s="160"/>
      <c r="E22" s="160"/>
      <c r="F22" s="161"/>
      <c r="G22" s="162">
        <f>(G14+G20)*C22</f>
        <v>987.6</v>
      </c>
      <c r="H22" s="163">
        <f>(H20+H14)*C22</f>
        <v>0</v>
      </c>
      <c r="M22" s="192"/>
    </row>
    <row r="23" s="66" customFormat="1" ht="17.25" customHeight="1" spans="1:13">
      <c r="A23" s="164" t="s">
        <v>43</v>
      </c>
      <c r="B23" s="165"/>
      <c r="C23" s="165"/>
      <c r="D23" s="165"/>
      <c r="E23" s="165"/>
      <c r="F23" s="165"/>
      <c r="G23" s="166">
        <f>G14+G20+G22</f>
        <v>17447.6</v>
      </c>
      <c r="H23" s="167">
        <f>H22+H20+H14</f>
        <v>0</v>
      </c>
      <c r="I23" s="193"/>
      <c r="J23" s="193"/>
      <c r="K23" s="193"/>
      <c r="L23" s="193"/>
      <c r="M23" s="194"/>
    </row>
    <row r="24" s="67" customFormat="1" ht="17.25" customHeight="1" spans="1:13">
      <c r="A24" s="168" t="s">
        <v>44</v>
      </c>
      <c r="B24" s="169"/>
      <c r="C24" s="169"/>
      <c r="D24" s="169"/>
      <c r="E24" s="169"/>
      <c r="F24" s="169"/>
      <c r="G24" s="170"/>
      <c r="H24" s="168"/>
      <c r="I24" s="169"/>
      <c r="J24" s="169"/>
      <c r="K24" s="169"/>
      <c r="L24" s="169"/>
      <c r="M24" s="195"/>
    </row>
    <row r="25" s="66" customFormat="1" ht="17.25" customHeight="1" spans="1:13">
      <c r="A25" s="171" t="s">
        <v>45</v>
      </c>
      <c r="B25" s="172"/>
      <c r="C25" s="173">
        <v>0.06</v>
      </c>
      <c r="D25" s="174"/>
      <c r="E25" s="174"/>
      <c r="F25" s="175"/>
      <c r="G25" s="176">
        <f>G23*C25</f>
        <v>1046.856</v>
      </c>
      <c r="H25" s="177">
        <f>(H22+H20+H14)*C25</f>
        <v>0</v>
      </c>
      <c r="I25" s="196"/>
      <c r="J25" s="196"/>
      <c r="K25" s="196"/>
      <c r="L25" s="196"/>
      <c r="M25" s="197"/>
    </row>
    <row r="26" s="66" customFormat="1" ht="17.25" customHeight="1" spans="1:13">
      <c r="A26" s="164" t="s">
        <v>46</v>
      </c>
      <c r="B26" s="165"/>
      <c r="C26" s="165"/>
      <c r="D26" s="165"/>
      <c r="E26" s="165"/>
      <c r="F26" s="165"/>
      <c r="G26" s="178">
        <f>G23+G25</f>
        <v>18494.456</v>
      </c>
      <c r="H26" s="179">
        <f>H25+H22+H20+H14</f>
        <v>0</v>
      </c>
      <c r="I26" s="193"/>
      <c r="J26" s="193"/>
      <c r="K26" s="193"/>
      <c r="L26" s="193"/>
      <c r="M26" s="193"/>
    </row>
    <row r="27" s="66" customFormat="1" ht="17.25" customHeight="1" spans="1:13">
      <c r="A27" s="164" t="s">
        <v>47</v>
      </c>
      <c r="B27" s="165"/>
      <c r="C27" s="165"/>
      <c r="D27" s="165"/>
      <c r="E27" s="165"/>
      <c r="F27" s="165"/>
      <c r="G27" s="178">
        <f>G26/C7</f>
        <v>924.7228</v>
      </c>
      <c r="H27" s="179">
        <f>H26/C7</f>
        <v>0</v>
      </c>
      <c r="I27" s="193"/>
      <c r="J27" s="193"/>
      <c r="K27" s="193"/>
      <c r="L27" s="193"/>
      <c r="M27" s="193"/>
    </row>
    <row r="28" s="66" customFormat="1" spans="1:13">
      <c r="A28" s="68"/>
      <c r="B28" s="68"/>
      <c r="C28" s="68"/>
      <c r="D28" s="68"/>
      <c r="E28" s="68"/>
      <c r="F28" s="68"/>
      <c r="G28" s="68"/>
      <c r="H28" s="70"/>
      <c r="I28" s="68"/>
      <c r="J28" s="68"/>
      <c r="K28" s="68"/>
      <c r="L28" s="68"/>
      <c r="M28" s="68"/>
    </row>
    <row r="29" s="66" customFormat="1" ht="12.75" customHeight="1" spans="1:8">
      <c r="A29" s="180"/>
      <c r="B29" s="180"/>
      <c r="C29" s="180"/>
      <c r="D29" s="180"/>
      <c r="E29" s="180"/>
      <c r="F29" s="180"/>
      <c r="G29" s="180"/>
      <c r="H29" s="80"/>
    </row>
    <row r="30" s="66" customFormat="1" ht="11.5" spans="1:8">
      <c r="A30" s="180"/>
      <c r="B30" s="180"/>
      <c r="C30" s="180"/>
      <c r="D30" s="180"/>
      <c r="E30" s="180"/>
      <c r="F30" s="180"/>
      <c r="G30" s="180"/>
      <c r="H30" s="80"/>
    </row>
  </sheetData>
  <mergeCells count="29">
    <mergeCell ref="A3:M3"/>
    <mergeCell ref="A4:B4"/>
    <mergeCell ref="A5:B5"/>
    <mergeCell ref="A6:B6"/>
    <mergeCell ref="A7:B7"/>
    <mergeCell ref="A9:B9"/>
    <mergeCell ref="A10:G10"/>
    <mergeCell ref="H10:M10"/>
    <mergeCell ref="A14:F14"/>
    <mergeCell ref="I14:M14"/>
    <mergeCell ref="A15:G15"/>
    <mergeCell ref="H15:M15"/>
    <mergeCell ref="A20:F20"/>
    <mergeCell ref="I20:M20"/>
    <mergeCell ref="A21:G21"/>
    <mergeCell ref="H21:M21"/>
    <mergeCell ref="A22:B22"/>
    <mergeCell ref="C22:F22"/>
    <mergeCell ref="A23:F23"/>
    <mergeCell ref="A24:G24"/>
    <mergeCell ref="H24:M24"/>
    <mergeCell ref="A25:B25"/>
    <mergeCell ref="C25:F25"/>
    <mergeCell ref="I25:M25"/>
    <mergeCell ref="A26:F26"/>
    <mergeCell ref="A27:F27"/>
    <mergeCell ref="A16:A17"/>
    <mergeCell ref="A18:A19"/>
    <mergeCell ref="A29:G30"/>
  </mergeCells>
  <printOptions horizontalCentered="1"/>
  <pageMargins left="0" right="0" top="0" bottom="0.25" header="0.5" footer="0.5"/>
  <pageSetup paperSize="9" scale="78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16" sqref="M16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1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5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8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49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15</v>
      </c>
      <c r="B9" s="82"/>
      <c r="C9" s="83" t="s">
        <v>16</v>
      </c>
      <c r="D9" s="83" t="s">
        <v>17</v>
      </c>
      <c r="E9" s="83" t="s">
        <v>18</v>
      </c>
      <c r="F9" s="83" t="s">
        <v>19</v>
      </c>
      <c r="G9" s="84" t="s">
        <v>20</v>
      </c>
      <c r="H9" s="83" t="s">
        <v>21</v>
      </c>
      <c r="I9" s="83" t="s">
        <v>17</v>
      </c>
      <c r="J9" s="83" t="s">
        <v>18</v>
      </c>
      <c r="K9" s="83" t="s">
        <v>19</v>
      </c>
      <c r="L9" s="83" t="s">
        <v>22</v>
      </c>
      <c r="M9" s="83" t="s">
        <v>23</v>
      </c>
    </row>
    <row r="10" s="67" customFormat="1" ht="17.25" customHeight="1" spans="1:13">
      <c r="A10" s="85" t="s">
        <v>50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51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/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/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52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53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54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55</v>
      </c>
      <c r="B1" s="5" t="s">
        <v>56</v>
      </c>
      <c r="C1" s="5" t="s">
        <v>57</v>
      </c>
      <c r="D1" s="5" t="s">
        <v>58</v>
      </c>
      <c r="E1" s="5" t="s">
        <v>59</v>
      </c>
      <c r="F1" s="6" t="s">
        <v>60</v>
      </c>
      <c r="G1" s="6" t="s">
        <v>61</v>
      </c>
      <c r="H1" s="6" t="s">
        <v>62</v>
      </c>
      <c r="I1" s="32" t="s">
        <v>63</v>
      </c>
      <c r="J1" s="32" t="s">
        <v>64</v>
      </c>
      <c r="K1" s="33" t="s">
        <v>65</v>
      </c>
      <c r="L1" s="34"/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9651E71-4D08-4EE2-A9AD-8098F7449E07}">
  <ds:schemaRefs/>
</ds:datastoreItem>
</file>

<file path=customXml/itemProps2.xml><?xml version="1.0" encoding="utf-8"?>
<ds:datastoreItem xmlns:ds="http://schemas.openxmlformats.org/officeDocument/2006/customXml" ds:itemID="{711010CF-846B-4647-BE51-90ECE8CE17D3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2023-05-15T12:22:00Z</cp:lastPrinted>
  <dcterms:modified xsi:type="dcterms:W3CDTF">2023-05-22T02:54:28Z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0A22DB6D5E784430BDE6E95B955DCEA4_12</vt:lpwstr>
  </property>
  <property fmtid="{D5CDD505-2E9C-101B-9397-08002B2CF9AE}" pid="6" name="KSOProductBuildVer">
    <vt:lpwstr>2052-11.1.0.14309</vt:lpwstr>
  </property>
</Properties>
</file>