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<sst xmlns="http://schemas.openxmlformats.org/spreadsheetml/2006/main" count="137">
  <si>
    <t>供应商名称：</t>
  </si>
  <si>
    <t>中国康辉旅行社集团有限责任公司</t>
  </si>
  <si>
    <t>项目名称:</t>
  </si>
  <si>
    <t>雪佛兰五区兰州会议</t>
  </si>
  <si>
    <t>时间:</t>
  </si>
  <si>
    <t>2017年7月24-27</t>
  </si>
  <si>
    <t>地点：</t>
  </si>
  <si>
    <t>兰州</t>
  </si>
  <si>
    <t>酒店：</t>
  </si>
  <si>
    <t>兰州皇冠假日酒店</t>
  </si>
  <si>
    <t>人数:</t>
  </si>
  <si>
    <t>190</t>
  </si>
  <si>
    <t>报价时间：</t>
  </si>
  <si>
    <t>2017年7月14日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</si>
  <si>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</si>
  <si>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</si>
  <si>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</si>
  <si>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</si>
  <si>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</si>
  <si>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</si>
  <si>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</si>
  <si>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</si>
  <si>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</si>
  <si>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住房</t>
  </si>
  <si>
    <t>黄河景高级大床房</t>
  </si>
  <si>
    <t>次</t>
  </si>
  <si>
    <t>天</t>
  </si>
  <si>
    <t>黄河景高级双床房</t>
  </si>
  <si>
    <t>住宿费用合计</t>
  </si>
  <si>
    <t>会场</t>
  </si>
  <si>
    <t>三楼宴会厅</t>
  </si>
  <si>
    <t>25日全天会议提供纸笔水薄荷糖，P3LED屏11*5m。比例16:9</t>
  </si>
  <si>
    <t>三楼2号会议室（候场室）</t>
  </si>
  <si>
    <t>25日上午 剧院式 提供投影及幕布 水笔纸薄荷糖</t>
  </si>
  <si>
    <t>四楼会议中心多功能厅</t>
  </si>
  <si>
    <t>26日上午会议室 150人课桌式+30剧院式 提供白板纸笔水 ，P4LED屏9.6*3.66m。比例为16:9</t>
  </si>
  <si>
    <t>三楼会议中心 武威厅</t>
  </si>
  <si>
    <t>26日下午 160平会场，容纳30人课桌，提供比例4:3，3000流明投影</t>
  </si>
  <si>
    <t>三楼会议中心 临夏厅</t>
  </si>
  <si>
    <t>三楼会议中心 定西厅</t>
  </si>
  <si>
    <t>会场费用合计</t>
  </si>
  <si>
    <t>餐饮</t>
  </si>
  <si>
    <t>24日酒店用餐</t>
  </si>
  <si>
    <t>25日中午自助餐</t>
  </si>
  <si>
    <t>人</t>
  </si>
  <si>
    <t>一楼河畔咖啡厅</t>
  </si>
  <si>
    <t>25日桌餐晚宴</t>
  </si>
  <si>
    <t>桌</t>
  </si>
  <si>
    <t>三楼宴会厅，不含酒水,18桌2000元，1桌1800元。</t>
  </si>
  <si>
    <t>26日中午自助餐</t>
  </si>
  <si>
    <t>26日晚外出用餐</t>
  </si>
  <si>
    <t>外出用餐</t>
  </si>
  <si>
    <t>25日茶歇外买软饮</t>
  </si>
  <si>
    <t>瓶</t>
  </si>
  <si>
    <t>300ml雪碧、可乐、王老吉</t>
  </si>
  <si>
    <t>25日食品采买</t>
  </si>
  <si>
    <t>25日晚宴外买软饮</t>
  </si>
  <si>
    <t>2.5L雪碧、可乐</t>
  </si>
  <si>
    <t>红酒</t>
  </si>
  <si>
    <t>餐饮费用合计</t>
  </si>
  <si>
    <t>物料制作</t>
  </si>
  <si>
    <t>定制笔记本</t>
  </si>
  <si>
    <t>套</t>
  </si>
  <si>
    <t>定制笔记本套装</t>
  </si>
  <si>
    <t>桌花</t>
  </si>
  <si>
    <t>盆</t>
  </si>
  <si>
    <t>25日会议摆台</t>
  </si>
  <si>
    <t>欢迎卡片</t>
  </si>
  <si>
    <t>张</t>
  </si>
  <si>
    <t>A4，300克铜版纸正反面</t>
  </si>
  <si>
    <t>记号笔</t>
  </si>
  <si>
    <t>只</t>
  </si>
  <si>
    <t>黑、白记号笔各两只</t>
  </si>
  <si>
    <t>签到背板</t>
  </si>
  <si>
    <t>平方米</t>
  </si>
  <si>
    <t>桁架+无缝黑底宝丽布5*3m</t>
  </si>
  <si>
    <t>亚克力胸牌</t>
  </si>
  <si>
    <t>个</t>
  </si>
  <si>
    <t>10CM直径双层亚克力圆形胸牌</t>
  </si>
  <si>
    <t>写真贴纸</t>
  </si>
  <si>
    <t>圆形写真背胶贴，15CM直径</t>
  </si>
  <si>
    <t>手举灯（绿）</t>
  </si>
  <si>
    <t>活动投票赞成时手举灯,定制</t>
  </si>
  <si>
    <t>鼓掌器</t>
  </si>
  <si>
    <t>评委灯</t>
  </si>
  <si>
    <t>选秀节目导师亮灯，红绿双色灯，定制</t>
  </si>
  <si>
    <t>席卡</t>
  </si>
  <si>
    <t>积分榜</t>
  </si>
  <si>
    <t>2.5cm厚支撑式雪弗板，双面贴写真画面1.5*1m，离地1m</t>
  </si>
  <si>
    <t>刀旗</t>
  </si>
  <si>
    <t>3.5高，内容2.2MX0.8</t>
  </si>
  <si>
    <t>7号信封</t>
  </si>
  <si>
    <t>蓝色+LOGO定制信封 可装对折A4纸</t>
  </si>
  <si>
    <t>抢答器</t>
  </si>
  <si>
    <t>立式台牌</t>
  </si>
  <si>
    <t>内夹打印文字</t>
  </si>
  <si>
    <t>物料费用合计</t>
  </si>
  <si>
    <t>AV设备</t>
  </si>
  <si>
    <t>智能数字灯光控制台</t>
  </si>
  <si>
    <t>数字硅箱</t>
  </si>
  <si>
    <t>光束电脑摇头灯</t>
  </si>
  <si>
    <t>PAR</t>
  </si>
  <si>
    <t>追光灯</t>
  </si>
  <si>
    <t>搭建人工</t>
  </si>
  <si>
    <t>搭建运费</t>
  </si>
  <si>
    <t>AV设备费用合计</t>
  </si>
  <si>
    <t>交通</t>
  </si>
  <si>
    <t>49座大巴</t>
  </si>
  <si>
    <t>辆</t>
  </si>
  <si>
    <t>酒店-餐厅。餐厅-酒店</t>
  </si>
  <si>
    <t>交通费用合计</t>
  </si>
  <si>
    <t>摄影摄像</t>
  </si>
  <si>
    <t>摄影</t>
  </si>
  <si>
    <t>25日和26日全天摄影</t>
  </si>
  <si>
    <t>摄像</t>
  </si>
  <si>
    <t>25日摄像</t>
  </si>
  <si>
    <t>摄像视频后期剪辑</t>
  </si>
  <si>
    <t>摄影摄像费用合计</t>
  </si>
  <si>
    <t>主持人费用</t>
  </si>
  <si>
    <t>24日-25日，两天，含税</t>
  </si>
  <si>
    <t>主持人交通费</t>
  </si>
  <si>
    <t>来回机票+市内交通</t>
  </si>
  <si>
    <t>主持人住宿费</t>
  </si>
  <si>
    <t>24日-25日，两天</t>
  </si>
  <si>
    <t>主持人费用合计</t>
  </si>
  <si>
    <t>执行费用</t>
  </si>
  <si>
    <t>执行人员费用</t>
  </si>
  <si>
    <t>需要执行人员统筹与会人员房间安排（统计需求、协调拼房等），现场会务安排及协调</t>
  </si>
  <si>
    <t>执行人员交通费</t>
  </si>
  <si>
    <t>执行人员餐饮住宿费</t>
  </si>
  <si>
    <t>现地服务工作人员费</t>
  </si>
  <si>
    <t>24日一位，25日4位</t>
  </si>
  <si>
    <t>现地服务工作人员餐补</t>
  </si>
  <si>
    <t>执行费用合计</t>
  </si>
  <si>
    <t>净价合计</t>
  </si>
  <si>
    <t>服务费10%</t>
  </si>
  <si>
    <t>不含税总价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</si>
</sst>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"/>
    <numFmt numFmtId="177" formatCode="\¥#,##0.00_);[Red]\(\¥#,##0.00\)"/>
    <numFmt numFmtId="178" formatCode="\¥#,##0.00;\¥\-#,##0.00"/>
    <numFmt numFmtId="179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21" borderId="16" applyNumberFormat="0" applyAlignment="0" applyProtection="0">
      <alignment vertical="center"/>
    </xf>
    <xf numFmtId="0" fontId="18" fillId="21" borderId="14" applyNumberFormat="0" applyAlignment="0" applyProtection="0">
      <alignment vertical="center"/>
    </xf>
    <xf numFmtId="0" fontId="20" fillId="22" borderId="1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 applyProtection="0"/>
    <xf numFmtId="0" fontId="12" fillId="0" borderId="0">
      <alignment vertical="center"/>
    </xf>
    <xf numFmtId="0" fontId="6" fillId="0" borderId="0">
      <alignment vertical="center"/>
    </xf>
    <xf numFmtId="43" fontId="12" fillId="0" borderId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177" fontId="3" fillId="0" borderId="3" xfId="8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177" fontId="4" fillId="0" borderId="4" xfId="8" applyNumberFormat="1" applyFont="1" applyFill="1" applyBorder="1" applyAlignment="1">
      <alignment horizontal="center" vertical="center"/>
    </xf>
    <xf numFmtId="176" fontId="4" fillId="0" borderId="4" xfId="52" applyNumberFormat="1" applyFont="1" applyFill="1" applyBorder="1" applyAlignment="1">
      <alignment horizontal="center" vertical="center"/>
    </xf>
    <xf numFmtId="0" fontId="4" fillId="0" borderId="4" xfId="52" applyNumberFormat="1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horizontal="right" vertical="center"/>
    </xf>
    <xf numFmtId="0" fontId="3" fillId="0" borderId="3" xfId="52" applyFont="1" applyFill="1" applyBorder="1" applyAlignment="1">
      <alignment horizontal="center" vertical="center"/>
    </xf>
    <xf numFmtId="178" fontId="4" fillId="0" borderId="4" xfId="52" applyNumberFormat="1" applyFont="1" applyFill="1" applyBorder="1" applyAlignment="1">
      <alignment horizontal="right" vertical="center"/>
    </xf>
    <xf numFmtId="0" fontId="4" fillId="3" borderId="4" xfId="45" applyFont="1" applyFill="1" applyBorder="1" applyAlignment="1" applyProtection="1">
      <alignment horizontal="center" vertical="center" wrapText="1"/>
      <protection hidden="1"/>
    </xf>
    <xf numFmtId="0" fontId="2" fillId="4" borderId="4" xfId="45" applyFont="1" applyFill="1" applyBorder="1" applyAlignment="1" applyProtection="1">
      <alignment horizontal="center" vertical="center" wrapText="1"/>
      <protection hidden="1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0" fontId="2" fillId="3" borderId="4" xfId="45" applyFont="1" applyFill="1" applyBorder="1" applyAlignment="1" applyProtection="1">
      <alignment horizontal="center" vertical="center" wrapText="1"/>
      <protection hidden="1"/>
    </xf>
    <xf numFmtId="0" fontId="2" fillId="0" borderId="4" xfId="45" applyFont="1" applyFill="1" applyBorder="1" applyAlignment="1" applyProtection="1">
      <alignment horizontal="center" vertical="center" wrapText="1"/>
      <protection hidden="1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5" fillId="0" borderId="0" xfId="52" applyFont="1" applyAlignment="1">
      <alignment vertical="center"/>
    </xf>
    <xf numFmtId="0" fontId="1" fillId="2" borderId="5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6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7" fontId="4" fillId="0" borderId="6" xfId="52" applyNumberFormat="1" applyFont="1" applyFill="1" applyBorder="1" applyAlignment="1">
      <alignment vertical="center"/>
    </xf>
    <xf numFmtId="177" fontId="3" fillId="2" borderId="6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7" fontId="4" fillId="0" borderId="6" xfId="52" applyNumberFormat="1" applyFont="1" applyFill="1" applyBorder="1" applyAlignment="1">
      <alignment vertical="center" wrapText="1"/>
    </xf>
    <xf numFmtId="177" fontId="3" fillId="0" borderId="6" xfId="52" applyNumberFormat="1" applyFont="1" applyFill="1" applyBorder="1" applyAlignment="1">
      <alignment horizontal="left" vertical="center"/>
    </xf>
    <xf numFmtId="177" fontId="4" fillId="0" borderId="6" xfId="52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vertical="center" wrapText="1"/>
    </xf>
    <xf numFmtId="0" fontId="2" fillId="0" borderId="6" xfId="45" applyFont="1" applyFill="1" applyBorder="1" applyAlignment="1" applyProtection="1">
      <alignment horizontal="left" vertical="center" wrapText="1"/>
      <protection hidden="1"/>
    </xf>
    <xf numFmtId="0" fontId="2" fillId="3" borderId="6" xfId="45" applyFont="1" applyFill="1" applyBorder="1" applyAlignment="1" applyProtection="1">
      <alignment horizontal="left" vertical="center" wrapText="1"/>
      <protection hidden="1"/>
    </xf>
    <xf numFmtId="0" fontId="4" fillId="3" borderId="6" xfId="45" applyFont="1" applyFill="1" applyBorder="1" applyAlignment="1" applyProtection="1">
      <alignment horizontal="left" vertical="center" wrapText="1"/>
      <protection hidden="1"/>
    </xf>
    <xf numFmtId="0" fontId="4" fillId="0" borderId="6" xfId="45" applyFont="1" applyFill="1" applyBorder="1" applyAlignment="1" applyProtection="1">
      <alignment horizontal="left" vertical="center" wrapText="1"/>
      <protection hidden="1"/>
    </xf>
    <xf numFmtId="0" fontId="2" fillId="0" borderId="6" xfId="45" applyFont="1" applyFill="1" applyBorder="1" applyAlignment="1" applyProtection="1">
      <alignment vertical="center" wrapText="1"/>
      <protection hidden="1"/>
    </xf>
    <xf numFmtId="0" fontId="3" fillId="5" borderId="7" xfId="52" applyFont="1" applyFill="1" applyBorder="1" applyAlignment="1">
      <alignment horizontal="left" vertical="center"/>
    </xf>
    <xf numFmtId="0" fontId="3" fillId="5" borderId="8" xfId="52" applyFont="1" applyFill="1" applyBorder="1" applyAlignment="1">
      <alignment horizontal="left" vertical="center"/>
    </xf>
    <xf numFmtId="0" fontId="3" fillId="5" borderId="9" xfId="52" applyFont="1" applyFill="1" applyBorder="1" applyAlignment="1">
      <alignment horizontal="left" vertical="center"/>
    </xf>
    <xf numFmtId="177" fontId="3" fillId="5" borderId="4" xfId="52" applyNumberFormat="1" applyFont="1" applyFill="1" applyBorder="1" applyAlignment="1">
      <alignment vertical="center"/>
    </xf>
    <xf numFmtId="0" fontId="3" fillId="6" borderId="3" xfId="52" applyFont="1" applyFill="1" applyBorder="1" applyAlignment="1">
      <alignment horizontal="left" vertical="center"/>
    </xf>
    <xf numFmtId="0" fontId="3" fillId="6" borderId="4" xfId="52" applyFont="1" applyFill="1" applyBorder="1" applyAlignment="1">
      <alignment horizontal="left" vertical="center"/>
    </xf>
    <xf numFmtId="177" fontId="3" fillId="6" borderId="4" xfId="52" applyNumberFormat="1" applyFont="1" applyFill="1" applyBorder="1" applyAlignment="1">
      <alignment vertical="center"/>
    </xf>
    <xf numFmtId="177" fontId="4" fillId="0" borderId="10" xfId="52" applyNumberFormat="1" applyFont="1" applyFill="1" applyBorder="1" applyAlignment="1">
      <alignment horizontal="center" vertical="center" wrapText="1"/>
    </xf>
    <xf numFmtId="177" fontId="4" fillId="0" borderId="11" xfId="52" applyNumberFormat="1" applyFont="1" applyFill="1" applyBorder="1" applyAlignment="1">
      <alignment horizontal="center" vertical="center" wrapText="1"/>
    </xf>
    <xf numFmtId="177" fontId="4" fillId="0" borderId="12" xfId="52" applyNumberFormat="1" applyFont="1" applyFill="1" applyBorder="1" applyAlignment="1">
      <alignment horizontal="center" vertical="center" wrapText="1"/>
    </xf>
    <xf numFmtId="177" fontId="3" fillId="5" borderId="6" xfId="52" applyNumberFormat="1" applyFont="1" applyFill="1" applyBorder="1" applyAlignment="1">
      <alignment horizontal="left" vertical="center"/>
    </xf>
    <xf numFmtId="177" fontId="3" fillId="6" borderId="6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4"/>
  <sheetViews>
    <sheetView tabSelected="1" zoomScale="85" zoomScaleNormal="85" topLeftCell="A58" workbookViewId="0">
      <selection activeCell="I66" sqref="I66:I68"/>
    </sheetView>
  </sheetViews>
  <sheetFormatPr defaultColWidth="9" defaultRowHeight="13.5"/>
  <cols>
    <col min="1" max="1" width="11.625" style="1" customWidth="1"/>
    <col min="2" max="2" width="33.8166666666667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ht="16.5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6.5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16.5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36"/>
      <c r="J3" s="2"/>
      <c r="K3" s="2"/>
      <c r="L3" s="2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38" t="s">
        <v>16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0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0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="1" customFormat="1" ht="16.5" spans="1:22">
      <c r="A11" s="15" t="s">
        <v>23</v>
      </c>
      <c r="B11" s="16" t="s">
        <v>24</v>
      </c>
      <c r="C11" s="17">
        <v>0</v>
      </c>
      <c r="D11" s="17" t="s">
        <v>25</v>
      </c>
      <c r="E11" s="17">
        <v>1</v>
      </c>
      <c r="F11" s="17" t="s">
        <v>26</v>
      </c>
      <c r="G11" s="18">
        <v>800</v>
      </c>
      <c r="H11" s="18">
        <f>G11*C11*E11</f>
        <v>0</v>
      </c>
      <c r="I11" s="42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="1" customFormat="1" ht="15.95" customHeight="1" spans="1:22">
      <c r="A12" s="15"/>
      <c r="B12" s="16" t="s">
        <v>27</v>
      </c>
      <c r="C12" s="17">
        <v>0</v>
      </c>
      <c r="D12" s="17" t="s">
        <v>25</v>
      </c>
      <c r="E12" s="17">
        <v>1</v>
      </c>
      <c r="F12" s="17" t="s">
        <v>26</v>
      </c>
      <c r="G12" s="18">
        <v>800</v>
      </c>
      <c r="H12" s="18">
        <f t="shared" ref="H12:H15" si="0">G12*E12*C12</f>
        <v>0</v>
      </c>
      <c r="I12" s="42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="1" customFormat="1" ht="15.95" customHeight="1" spans="1:22">
      <c r="A13" s="19" t="s">
        <v>28</v>
      </c>
      <c r="B13" s="20"/>
      <c r="C13" s="21"/>
      <c r="D13" s="21"/>
      <c r="E13" s="21"/>
      <c r="F13" s="21"/>
      <c r="G13" s="22"/>
      <c r="H13" s="23"/>
      <c r="I13" s="43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ht="16.5" spans="1:22">
      <c r="A14" s="15" t="s">
        <v>29</v>
      </c>
      <c r="B14" s="24" t="s">
        <v>30</v>
      </c>
      <c r="C14" s="17">
        <v>1</v>
      </c>
      <c r="D14" s="17" t="s">
        <v>25</v>
      </c>
      <c r="E14" s="17">
        <v>1</v>
      </c>
      <c r="F14" s="17" t="s">
        <v>26</v>
      </c>
      <c r="G14" s="18">
        <v>46000</v>
      </c>
      <c r="H14" s="18">
        <f t="shared" si="0"/>
        <v>46000</v>
      </c>
      <c r="I14" s="42" t="s">
        <v>31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ht="16.5" spans="1:22">
      <c r="A15" s="15"/>
      <c r="B15" s="16" t="s">
        <v>32</v>
      </c>
      <c r="C15" s="17">
        <v>1</v>
      </c>
      <c r="D15" s="17" t="s">
        <v>25</v>
      </c>
      <c r="E15" s="17">
        <v>0.5</v>
      </c>
      <c r="F15" s="17" t="s">
        <v>26</v>
      </c>
      <c r="G15" s="18">
        <v>8000</v>
      </c>
      <c r="H15" s="18">
        <f t="shared" si="0"/>
        <v>4000</v>
      </c>
      <c r="I15" s="42" t="s">
        <v>33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ht="15.95" customHeight="1" spans="1:22">
      <c r="A16" s="15"/>
      <c r="B16" s="16" t="s">
        <v>34</v>
      </c>
      <c r="C16" s="17">
        <v>1</v>
      </c>
      <c r="D16" s="17" t="s">
        <v>25</v>
      </c>
      <c r="E16" s="17">
        <v>0.5</v>
      </c>
      <c r="F16" s="17" t="s">
        <v>26</v>
      </c>
      <c r="G16" s="18"/>
      <c r="H16" s="18">
        <v>15000</v>
      </c>
      <c r="I16" s="45" t="s">
        <v>35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ht="15.95" customHeight="1" spans="1:22">
      <c r="A17" s="15"/>
      <c r="B17" s="24" t="s">
        <v>36</v>
      </c>
      <c r="C17" s="17">
        <v>1</v>
      </c>
      <c r="D17" s="17" t="s">
        <v>25</v>
      </c>
      <c r="E17" s="17">
        <v>0.5</v>
      </c>
      <c r="F17" s="17" t="s">
        <v>26</v>
      </c>
      <c r="G17" s="18">
        <v>9000</v>
      </c>
      <c r="H17" s="18">
        <f t="shared" ref="H17:H19" si="1">G17*E17*C17</f>
        <v>4500</v>
      </c>
      <c r="I17" s="42" t="s">
        <v>37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="1" customFormat="1" ht="15.95" customHeight="1" spans="1:22">
      <c r="A18" s="15"/>
      <c r="B18" s="24" t="s">
        <v>38</v>
      </c>
      <c r="C18" s="17">
        <v>1</v>
      </c>
      <c r="D18" s="17" t="s">
        <v>25</v>
      </c>
      <c r="E18" s="17">
        <v>0.5</v>
      </c>
      <c r="F18" s="17" t="s">
        <v>26</v>
      </c>
      <c r="G18" s="18">
        <v>9000</v>
      </c>
      <c r="H18" s="18">
        <f t="shared" si="1"/>
        <v>4500</v>
      </c>
      <c r="I18" s="42" t="s">
        <v>37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="1" customFormat="1" ht="15" customHeight="1" spans="1:22">
      <c r="A19" s="15"/>
      <c r="B19" s="24" t="s">
        <v>39</v>
      </c>
      <c r="C19" s="17">
        <v>1</v>
      </c>
      <c r="D19" s="17" t="s">
        <v>25</v>
      </c>
      <c r="E19" s="17">
        <v>0.5</v>
      </c>
      <c r="F19" s="17" t="s">
        <v>26</v>
      </c>
      <c r="G19" s="18">
        <v>9000</v>
      </c>
      <c r="H19" s="18">
        <f t="shared" si="1"/>
        <v>4500</v>
      </c>
      <c r="I19" s="42" t="s">
        <v>37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ht="15.95" customHeight="1" spans="1:22">
      <c r="A20" s="19" t="s">
        <v>40</v>
      </c>
      <c r="B20" s="20"/>
      <c r="C20" s="21"/>
      <c r="D20" s="21"/>
      <c r="E20" s="21"/>
      <c r="F20" s="21"/>
      <c r="G20" s="22"/>
      <c r="H20" s="23">
        <f>SUM(H14:H19)</f>
        <v>78500</v>
      </c>
      <c r="I20" s="43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="1" customFormat="1" ht="16.5" spans="1:22">
      <c r="A21" s="15" t="s">
        <v>41</v>
      </c>
      <c r="B21" s="24" t="s">
        <v>42</v>
      </c>
      <c r="C21" s="17">
        <v>1</v>
      </c>
      <c r="D21" s="17" t="s">
        <v>25</v>
      </c>
      <c r="E21" s="17">
        <v>1</v>
      </c>
      <c r="F21" s="17" t="s">
        <v>25</v>
      </c>
      <c r="G21" s="25">
        <v>1200</v>
      </c>
      <c r="H21" s="18">
        <f>G21*E21*C21</f>
        <v>1200</v>
      </c>
      <c r="I21" s="46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="1" customFormat="1" ht="16.5" spans="1:22">
      <c r="A22" s="15"/>
      <c r="B22" s="24" t="s">
        <v>43</v>
      </c>
      <c r="C22" s="26">
        <v>141</v>
      </c>
      <c r="D22" s="17" t="s">
        <v>44</v>
      </c>
      <c r="E22" s="17">
        <v>1</v>
      </c>
      <c r="F22" s="17" t="s">
        <v>25</v>
      </c>
      <c r="G22" s="27">
        <v>143</v>
      </c>
      <c r="H22" s="27">
        <f>C22*E22*G22</f>
        <v>20163</v>
      </c>
      <c r="I22" s="47" t="s">
        <v>45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</row>
    <row r="23" s="1" customFormat="1" ht="16.5" spans="1:22">
      <c r="A23" s="15"/>
      <c r="B23" s="24" t="s">
        <v>46</v>
      </c>
      <c r="C23" s="26">
        <v>19</v>
      </c>
      <c r="D23" s="17" t="s">
        <v>47</v>
      </c>
      <c r="E23" s="17">
        <v>1</v>
      </c>
      <c r="F23" s="17" t="s">
        <v>25</v>
      </c>
      <c r="G23" s="27">
        <v>2000</v>
      </c>
      <c r="H23" s="27">
        <v>37800</v>
      </c>
      <c r="I23" s="48" t="s">
        <v>48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="1" customFormat="1" ht="16.5" spans="1:22">
      <c r="A24" s="15"/>
      <c r="B24" s="24" t="s">
        <v>49</v>
      </c>
      <c r="C24" s="26">
        <v>179</v>
      </c>
      <c r="D24" s="17" t="s">
        <v>44</v>
      </c>
      <c r="E24" s="17">
        <v>1</v>
      </c>
      <c r="F24" s="17" t="s">
        <v>25</v>
      </c>
      <c r="G24" s="27">
        <v>143</v>
      </c>
      <c r="H24" s="27">
        <f>C24*E24*G24</f>
        <v>25597</v>
      </c>
      <c r="I24" s="47" t="s">
        <v>45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</row>
    <row r="25" s="1" customFormat="1" ht="16.5" spans="1:22">
      <c r="A25" s="15"/>
      <c r="B25" s="24" t="s">
        <v>50</v>
      </c>
      <c r="C25" s="26">
        <v>18</v>
      </c>
      <c r="D25" s="17" t="s">
        <v>47</v>
      </c>
      <c r="E25" s="17">
        <v>1</v>
      </c>
      <c r="F25" s="17" t="s">
        <v>25</v>
      </c>
      <c r="G25" s="27"/>
      <c r="H25" s="27">
        <v>35843</v>
      </c>
      <c r="I25" s="48" t="s">
        <v>51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</row>
    <row r="26" s="1" customFormat="1" ht="16.5" spans="1:22">
      <c r="A26" s="15"/>
      <c r="B26" s="24" t="s">
        <v>52</v>
      </c>
      <c r="C26" s="26">
        <v>1</v>
      </c>
      <c r="D26" s="17" t="s">
        <v>25</v>
      </c>
      <c r="E26" s="17">
        <v>150</v>
      </c>
      <c r="F26" s="17" t="s">
        <v>53</v>
      </c>
      <c r="G26" s="27">
        <v>8</v>
      </c>
      <c r="H26" s="27">
        <f t="shared" ref="H26:H29" si="2">G26*E26*C26</f>
        <v>1200</v>
      </c>
      <c r="I26" s="48" t="s">
        <v>54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</row>
    <row r="27" s="1" customFormat="1" ht="16.5" spans="1:22">
      <c r="A27" s="15"/>
      <c r="B27" s="24" t="s">
        <v>55</v>
      </c>
      <c r="C27" s="26">
        <v>1</v>
      </c>
      <c r="D27" s="17" t="s">
        <v>25</v>
      </c>
      <c r="E27" s="17">
        <v>1</v>
      </c>
      <c r="F27" s="17" t="s">
        <v>25</v>
      </c>
      <c r="G27" s="27">
        <v>891.74</v>
      </c>
      <c r="H27" s="27">
        <f t="shared" si="2"/>
        <v>891.74</v>
      </c>
      <c r="I27" s="4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</row>
    <row r="28" s="1" customFormat="1" ht="16.5" spans="1:22">
      <c r="A28" s="15"/>
      <c r="B28" s="24" t="s">
        <v>56</v>
      </c>
      <c r="C28" s="26">
        <v>19</v>
      </c>
      <c r="D28" s="17" t="s">
        <v>47</v>
      </c>
      <c r="E28" s="17">
        <v>2</v>
      </c>
      <c r="F28" s="17" t="s">
        <v>53</v>
      </c>
      <c r="G28" s="27">
        <v>15</v>
      </c>
      <c r="H28" s="27">
        <f t="shared" si="2"/>
        <v>570</v>
      </c>
      <c r="I28" s="48" t="s">
        <v>57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="1" customFormat="1" ht="16.5" spans="1:22">
      <c r="A29" s="15"/>
      <c r="B29" s="24" t="s">
        <v>58</v>
      </c>
      <c r="C29" s="26">
        <v>1</v>
      </c>
      <c r="D29" s="17" t="s">
        <v>25</v>
      </c>
      <c r="E29" s="17">
        <v>1</v>
      </c>
      <c r="F29" s="17" t="s">
        <v>25</v>
      </c>
      <c r="G29" s="27">
        <v>26014</v>
      </c>
      <c r="H29" s="27">
        <f t="shared" si="2"/>
        <v>26014</v>
      </c>
      <c r="I29" s="4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</row>
    <row r="30" s="1" customFormat="1" ht="16.5" spans="1:22">
      <c r="A30" s="19" t="s">
        <v>59</v>
      </c>
      <c r="B30" s="20"/>
      <c r="C30" s="21"/>
      <c r="D30" s="21"/>
      <c r="E30" s="21"/>
      <c r="F30" s="21"/>
      <c r="G30" s="22"/>
      <c r="H30" s="23">
        <f>SUM(H21:H29)</f>
        <v>149278.74</v>
      </c>
      <c r="I30" s="43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</row>
    <row r="31" s="1" customFormat="1" ht="16.5" spans="1:22">
      <c r="A31" s="28" t="s">
        <v>60</v>
      </c>
      <c r="B31" s="24" t="s">
        <v>61</v>
      </c>
      <c r="C31" s="17">
        <v>320</v>
      </c>
      <c r="D31" s="17" t="s">
        <v>62</v>
      </c>
      <c r="E31" s="17">
        <v>1</v>
      </c>
      <c r="F31" s="17" t="s">
        <v>25</v>
      </c>
      <c r="G31" s="29">
        <v>80</v>
      </c>
      <c r="H31" s="27">
        <f>C31*E31*G31</f>
        <v>25600</v>
      </c>
      <c r="I31" s="47" t="s">
        <v>63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</row>
    <row r="32" s="1" customFormat="1" ht="16.5" spans="1:22">
      <c r="A32" s="28"/>
      <c r="B32" s="24" t="s">
        <v>64</v>
      </c>
      <c r="C32" s="17">
        <v>8</v>
      </c>
      <c r="D32" s="17" t="s">
        <v>65</v>
      </c>
      <c r="E32" s="17">
        <v>1</v>
      </c>
      <c r="F32" s="17" t="s">
        <v>25</v>
      </c>
      <c r="G32" s="29">
        <v>150</v>
      </c>
      <c r="H32" s="27">
        <f t="shared" ref="H32:H46" si="3">G32*E32*C32</f>
        <v>1200</v>
      </c>
      <c r="I32" s="47" t="s">
        <v>66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</row>
    <row r="33" s="1" customFormat="1" ht="16.5" spans="1:22">
      <c r="A33" s="28"/>
      <c r="B33" s="24" t="s">
        <v>67</v>
      </c>
      <c r="C33" s="17">
        <v>200</v>
      </c>
      <c r="D33" s="30" t="s">
        <v>68</v>
      </c>
      <c r="E33" s="17">
        <v>1</v>
      </c>
      <c r="F33" s="17" t="s">
        <v>25</v>
      </c>
      <c r="G33" s="29">
        <v>15</v>
      </c>
      <c r="H33" s="27">
        <f t="shared" si="3"/>
        <v>3000</v>
      </c>
      <c r="I33" s="47" t="s">
        <v>69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</row>
    <row r="34" s="1" customFormat="1" ht="16.5" spans="1:22">
      <c r="A34" s="28"/>
      <c r="B34" s="24" t="s">
        <v>70</v>
      </c>
      <c r="C34" s="17">
        <v>4</v>
      </c>
      <c r="D34" s="30" t="s">
        <v>71</v>
      </c>
      <c r="E34" s="17">
        <v>1</v>
      </c>
      <c r="F34" s="17" t="s">
        <v>25</v>
      </c>
      <c r="G34" s="29">
        <v>10</v>
      </c>
      <c r="H34" s="27">
        <f t="shared" si="3"/>
        <v>40</v>
      </c>
      <c r="I34" s="47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</row>
    <row r="35" s="1" customFormat="1" ht="16.5" spans="1:22">
      <c r="A35" s="28"/>
      <c r="B35" s="31" t="s">
        <v>73</v>
      </c>
      <c r="C35" s="31">
        <v>15</v>
      </c>
      <c r="D35" s="32" t="s">
        <v>74</v>
      </c>
      <c r="E35" s="17">
        <v>1</v>
      </c>
      <c r="F35" s="17" t="s">
        <v>25</v>
      </c>
      <c r="G35" s="29">
        <v>80</v>
      </c>
      <c r="H35" s="27">
        <f t="shared" si="3"/>
        <v>1200</v>
      </c>
      <c r="I35" s="49" t="s">
        <v>75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</row>
    <row r="36" s="1" customFormat="1" ht="16.5" spans="1:22">
      <c r="A36" s="28"/>
      <c r="B36" s="33" t="s">
        <v>76</v>
      </c>
      <c r="C36" s="33">
        <v>70</v>
      </c>
      <c r="D36" s="30" t="s">
        <v>77</v>
      </c>
      <c r="E36" s="17">
        <v>1</v>
      </c>
      <c r="F36" s="17" t="s">
        <v>25</v>
      </c>
      <c r="G36" s="29">
        <v>30</v>
      </c>
      <c r="H36" s="27">
        <f t="shared" si="3"/>
        <v>2100</v>
      </c>
      <c r="I36" s="50" t="s">
        <v>78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</row>
    <row r="37" s="1" customFormat="1" ht="16.5" spans="1:22">
      <c r="A37" s="28"/>
      <c r="B37" s="33" t="s">
        <v>79</v>
      </c>
      <c r="C37" s="33">
        <v>36</v>
      </c>
      <c r="D37" s="30" t="s">
        <v>77</v>
      </c>
      <c r="E37" s="17">
        <v>1</v>
      </c>
      <c r="F37" s="17" t="s">
        <v>25</v>
      </c>
      <c r="G37" s="29">
        <v>13</v>
      </c>
      <c r="H37" s="27">
        <f t="shared" si="3"/>
        <v>468</v>
      </c>
      <c r="I37" s="51" t="s">
        <v>80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</row>
    <row r="38" s="1" customFormat="1" ht="16.5" spans="1:22">
      <c r="A38" s="28"/>
      <c r="B38" s="33" t="s">
        <v>81</v>
      </c>
      <c r="C38" s="33">
        <v>20</v>
      </c>
      <c r="D38" s="30" t="s">
        <v>77</v>
      </c>
      <c r="E38" s="17">
        <v>1</v>
      </c>
      <c r="F38" s="17" t="s">
        <v>25</v>
      </c>
      <c r="G38" s="29">
        <v>60</v>
      </c>
      <c r="H38" s="27">
        <f t="shared" si="3"/>
        <v>1200</v>
      </c>
      <c r="I38" s="51" t="s">
        <v>82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</row>
    <row r="39" s="1" customFormat="1" ht="16.5" spans="1:22">
      <c r="A39" s="28"/>
      <c r="B39" s="33" t="s">
        <v>83</v>
      </c>
      <c r="C39" s="33">
        <v>50</v>
      </c>
      <c r="D39" s="30" t="s">
        <v>77</v>
      </c>
      <c r="E39" s="17">
        <v>1</v>
      </c>
      <c r="F39" s="17" t="s">
        <v>25</v>
      </c>
      <c r="G39" s="29">
        <v>10</v>
      </c>
      <c r="H39" s="27">
        <f t="shared" si="3"/>
        <v>500</v>
      </c>
      <c r="I39" s="51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</row>
    <row r="40" s="1" customFormat="1" ht="16.5" spans="1:22">
      <c r="A40" s="28"/>
      <c r="B40" s="33" t="s">
        <v>84</v>
      </c>
      <c r="C40" s="33">
        <v>4</v>
      </c>
      <c r="D40" s="30" t="s">
        <v>62</v>
      </c>
      <c r="E40" s="17">
        <v>1</v>
      </c>
      <c r="F40" s="17" t="s">
        <v>25</v>
      </c>
      <c r="G40" s="29">
        <v>800</v>
      </c>
      <c r="H40" s="27">
        <f t="shared" si="3"/>
        <v>3200</v>
      </c>
      <c r="I40" s="51" t="s">
        <v>85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</row>
    <row r="41" s="1" customFormat="1" ht="16.5" spans="1:22">
      <c r="A41" s="28"/>
      <c r="B41" s="33" t="s">
        <v>86</v>
      </c>
      <c r="C41" s="33">
        <v>4</v>
      </c>
      <c r="D41" s="30" t="s">
        <v>77</v>
      </c>
      <c r="E41" s="17">
        <v>1</v>
      </c>
      <c r="F41" s="17" t="s">
        <v>25</v>
      </c>
      <c r="G41" s="29">
        <v>15</v>
      </c>
      <c r="H41" s="27">
        <f t="shared" si="3"/>
        <v>60</v>
      </c>
      <c r="I41" s="51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</row>
    <row r="42" s="1" customFormat="1" ht="16.5" spans="1:22">
      <c r="A42" s="28"/>
      <c r="B42" s="33" t="s">
        <v>87</v>
      </c>
      <c r="C42" s="32">
        <v>1</v>
      </c>
      <c r="D42" s="32" t="s">
        <v>77</v>
      </c>
      <c r="E42" s="17">
        <v>1</v>
      </c>
      <c r="F42" s="17" t="s">
        <v>25</v>
      </c>
      <c r="G42" s="29">
        <v>900</v>
      </c>
      <c r="H42" s="27">
        <f t="shared" si="3"/>
        <v>900</v>
      </c>
      <c r="I42" s="52" t="s">
        <v>88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</row>
    <row r="43" s="1" customFormat="1" ht="16.5" spans="1:22">
      <c r="A43" s="28"/>
      <c r="B43" s="33" t="s">
        <v>89</v>
      </c>
      <c r="C43" s="32">
        <v>2</v>
      </c>
      <c r="D43" s="30" t="s">
        <v>77</v>
      </c>
      <c r="E43" s="17">
        <v>1</v>
      </c>
      <c r="F43" s="17" t="s">
        <v>25</v>
      </c>
      <c r="G43" s="29">
        <v>150</v>
      </c>
      <c r="H43" s="27">
        <f t="shared" si="3"/>
        <v>300</v>
      </c>
      <c r="I43" s="52" t="s">
        <v>90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</row>
    <row r="44" s="1" customFormat="1" ht="16.5" spans="1:22">
      <c r="A44" s="28"/>
      <c r="B44" s="33" t="s">
        <v>91</v>
      </c>
      <c r="C44" s="32">
        <v>100</v>
      </c>
      <c r="D44" s="30" t="s">
        <v>77</v>
      </c>
      <c r="E44" s="17">
        <v>1</v>
      </c>
      <c r="F44" s="17" t="s">
        <v>25</v>
      </c>
      <c r="G44" s="29">
        <v>8</v>
      </c>
      <c r="H44" s="27">
        <f t="shared" si="3"/>
        <v>800</v>
      </c>
      <c r="I44" s="52" t="s">
        <v>92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</row>
    <row r="45" s="1" customFormat="1" ht="16.5" spans="1:22">
      <c r="A45" s="28"/>
      <c r="B45" s="33" t="s">
        <v>93</v>
      </c>
      <c r="C45" s="32">
        <v>1</v>
      </c>
      <c r="D45" s="30" t="s">
        <v>62</v>
      </c>
      <c r="E45" s="17">
        <v>1</v>
      </c>
      <c r="F45" s="17" t="s">
        <v>25</v>
      </c>
      <c r="G45" s="29">
        <v>1200</v>
      </c>
      <c r="H45" s="27">
        <f t="shared" si="3"/>
        <v>1200</v>
      </c>
      <c r="I45" s="52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</row>
    <row r="46" s="1" customFormat="1" ht="16.5" spans="1:22">
      <c r="A46" s="28"/>
      <c r="B46" s="33" t="s">
        <v>94</v>
      </c>
      <c r="C46" s="32">
        <v>8</v>
      </c>
      <c r="D46" s="30" t="s">
        <v>77</v>
      </c>
      <c r="E46" s="17">
        <v>1</v>
      </c>
      <c r="F46" s="17" t="s">
        <v>25</v>
      </c>
      <c r="G46" s="29">
        <v>30</v>
      </c>
      <c r="H46" s="27">
        <f t="shared" si="3"/>
        <v>240</v>
      </c>
      <c r="I46" s="52" t="s">
        <v>95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</row>
    <row r="47" s="1" customFormat="1" ht="16.5" spans="1:22">
      <c r="A47" s="19" t="s">
        <v>96</v>
      </c>
      <c r="B47" s="20"/>
      <c r="C47" s="21"/>
      <c r="D47" s="21"/>
      <c r="E47" s="21"/>
      <c r="F47" s="21"/>
      <c r="G47" s="22"/>
      <c r="H47" s="23">
        <f>SUM(H31:H46)</f>
        <v>42008</v>
      </c>
      <c r="I47" s="4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</row>
    <row r="48" s="1" customFormat="1" ht="16.5" spans="1:22">
      <c r="A48" s="28" t="s">
        <v>97</v>
      </c>
      <c r="B48" s="34" t="s">
        <v>98</v>
      </c>
      <c r="C48" s="32">
        <v>1</v>
      </c>
      <c r="D48" s="32" t="s">
        <v>77</v>
      </c>
      <c r="E48" s="17">
        <v>1</v>
      </c>
      <c r="F48" s="17" t="s">
        <v>25</v>
      </c>
      <c r="G48" s="29">
        <v>600</v>
      </c>
      <c r="H48" s="27">
        <f t="shared" ref="H48:H54" si="4">G48*E48*C48</f>
        <v>600</v>
      </c>
      <c r="I48" s="52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</row>
    <row r="49" s="1" customFormat="1" ht="16.5" spans="1:22">
      <c r="A49" s="28"/>
      <c r="B49" s="34" t="s">
        <v>99</v>
      </c>
      <c r="C49" s="32">
        <v>1</v>
      </c>
      <c r="D49" s="32" t="s">
        <v>77</v>
      </c>
      <c r="E49" s="17">
        <v>1</v>
      </c>
      <c r="F49" s="17" t="s">
        <v>25</v>
      </c>
      <c r="G49" s="29">
        <v>700</v>
      </c>
      <c r="H49" s="27">
        <f t="shared" si="4"/>
        <v>700</v>
      </c>
      <c r="I49" s="52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</row>
    <row r="50" s="1" customFormat="1" ht="16.5" spans="1:22">
      <c r="A50" s="28"/>
      <c r="B50" s="34" t="s">
        <v>100</v>
      </c>
      <c r="C50" s="32">
        <v>6</v>
      </c>
      <c r="D50" s="32" t="s">
        <v>77</v>
      </c>
      <c r="E50" s="17">
        <v>1</v>
      </c>
      <c r="F50" s="17" t="s">
        <v>25</v>
      </c>
      <c r="G50" s="29">
        <v>500</v>
      </c>
      <c r="H50" s="27">
        <f t="shared" si="4"/>
        <v>3000</v>
      </c>
      <c r="I50" s="52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</row>
    <row r="51" s="1" customFormat="1" ht="16.5" spans="1:22">
      <c r="A51" s="28"/>
      <c r="B51" s="34" t="s">
        <v>101</v>
      </c>
      <c r="C51" s="32">
        <v>40</v>
      </c>
      <c r="D51" s="32" t="s">
        <v>77</v>
      </c>
      <c r="E51" s="17">
        <v>1</v>
      </c>
      <c r="F51" s="17" t="s">
        <v>25</v>
      </c>
      <c r="G51" s="29">
        <v>350</v>
      </c>
      <c r="H51" s="27">
        <f t="shared" si="4"/>
        <v>14000</v>
      </c>
      <c r="I51" s="52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</row>
    <row r="52" s="1" customFormat="1" ht="16.5" spans="1:22">
      <c r="A52" s="28"/>
      <c r="B52" s="34" t="s">
        <v>102</v>
      </c>
      <c r="C52" s="32">
        <v>1</v>
      </c>
      <c r="D52" s="32" t="s">
        <v>77</v>
      </c>
      <c r="E52" s="17">
        <v>1</v>
      </c>
      <c r="F52" s="17" t="s">
        <v>25</v>
      </c>
      <c r="G52" s="29">
        <v>1200</v>
      </c>
      <c r="H52" s="27">
        <f t="shared" si="4"/>
        <v>1200</v>
      </c>
      <c r="I52" s="52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</row>
    <row r="53" s="1" customFormat="1" ht="16.5" spans="1:22">
      <c r="A53" s="28"/>
      <c r="B53" s="34" t="s">
        <v>103</v>
      </c>
      <c r="C53" s="32">
        <v>10</v>
      </c>
      <c r="D53" s="32" t="s">
        <v>44</v>
      </c>
      <c r="E53" s="17">
        <v>1</v>
      </c>
      <c r="F53" s="17" t="s">
        <v>25</v>
      </c>
      <c r="G53" s="29">
        <v>200</v>
      </c>
      <c r="H53" s="27">
        <f t="shared" si="4"/>
        <v>2000</v>
      </c>
      <c r="I53" s="52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</row>
    <row r="54" s="1" customFormat="1" ht="16.5" spans="1:22">
      <c r="A54" s="28"/>
      <c r="B54" s="34" t="s">
        <v>104</v>
      </c>
      <c r="C54" s="32">
        <v>2</v>
      </c>
      <c r="D54" s="32" t="s">
        <v>25</v>
      </c>
      <c r="E54" s="17">
        <v>1</v>
      </c>
      <c r="F54" s="17" t="s">
        <v>25</v>
      </c>
      <c r="G54" s="29">
        <v>800</v>
      </c>
      <c r="H54" s="27">
        <f t="shared" si="4"/>
        <v>1600</v>
      </c>
      <c r="I54" s="52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</row>
    <row r="55" s="1" customFormat="1" ht="16.5" spans="1:22">
      <c r="A55" s="19" t="s">
        <v>105</v>
      </c>
      <c r="B55" s="20"/>
      <c r="C55" s="21"/>
      <c r="D55" s="21"/>
      <c r="E55" s="21"/>
      <c r="F55" s="21"/>
      <c r="G55" s="22"/>
      <c r="H55" s="23">
        <f>SUM(H48:H54)</f>
        <v>23100</v>
      </c>
      <c r="I55" s="43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</row>
    <row r="56" s="1" customFormat="1" ht="16.5" spans="1:22">
      <c r="A56" s="28" t="s">
        <v>106</v>
      </c>
      <c r="B56" s="34" t="s">
        <v>107</v>
      </c>
      <c r="C56" s="17">
        <v>4</v>
      </c>
      <c r="D56" s="17" t="s">
        <v>108</v>
      </c>
      <c r="E56" s="17">
        <v>2</v>
      </c>
      <c r="F56" s="17" t="s">
        <v>25</v>
      </c>
      <c r="G56" s="29">
        <v>1300</v>
      </c>
      <c r="H56" s="27">
        <f>E56*G56*C56</f>
        <v>10400</v>
      </c>
      <c r="I56" s="53" t="s">
        <v>109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</row>
    <row r="57" s="1" customFormat="1" ht="16.5" spans="1:22">
      <c r="A57" s="19" t="s">
        <v>110</v>
      </c>
      <c r="B57" s="20"/>
      <c r="C57" s="21"/>
      <c r="D57" s="21"/>
      <c r="E57" s="21"/>
      <c r="F57" s="21"/>
      <c r="G57" s="22"/>
      <c r="H57" s="23">
        <f>SUM(H56)</f>
        <v>10400</v>
      </c>
      <c r="I57" s="43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</row>
    <row r="58" s="1" customFormat="1" ht="16.5" spans="1:22">
      <c r="A58" s="28" t="s">
        <v>111</v>
      </c>
      <c r="B58" s="34" t="s">
        <v>112</v>
      </c>
      <c r="C58" s="17">
        <v>1</v>
      </c>
      <c r="D58" s="17" t="s">
        <v>44</v>
      </c>
      <c r="E58" s="17">
        <v>2</v>
      </c>
      <c r="F58" s="17" t="s">
        <v>25</v>
      </c>
      <c r="G58" s="29">
        <v>1700</v>
      </c>
      <c r="H58" s="27">
        <f>E58*G58*C58</f>
        <v>3400</v>
      </c>
      <c r="I58" s="53" t="s">
        <v>113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</row>
    <row r="59" ht="16.5" spans="1:22">
      <c r="A59" s="28"/>
      <c r="B59" s="34" t="s">
        <v>114</v>
      </c>
      <c r="C59" s="17">
        <v>1</v>
      </c>
      <c r="D59" s="17" t="s">
        <v>44</v>
      </c>
      <c r="E59" s="17">
        <v>1</v>
      </c>
      <c r="F59" s="17" t="s">
        <v>26</v>
      </c>
      <c r="G59" s="29">
        <v>3000</v>
      </c>
      <c r="H59" s="27">
        <f t="shared" ref="H59:H62" si="5">C59*E59*G59</f>
        <v>3000</v>
      </c>
      <c r="I59" s="53" t="s">
        <v>115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</row>
    <row r="60" ht="16.5" spans="1:22">
      <c r="A60" s="28"/>
      <c r="B60" s="34" t="s">
        <v>116</v>
      </c>
      <c r="C60" s="17">
        <v>1</v>
      </c>
      <c r="D60" s="17" t="s">
        <v>25</v>
      </c>
      <c r="E60" s="17">
        <v>1</v>
      </c>
      <c r="F60" s="17" t="s">
        <v>25</v>
      </c>
      <c r="G60" s="29">
        <v>800</v>
      </c>
      <c r="H60" s="27">
        <f t="shared" si="5"/>
        <v>800</v>
      </c>
      <c r="I60" s="53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</row>
    <row r="61" ht="16.5" spans="1:22">
      <c r="A61" s="19" t="s">
        <v>117</v>
      </c>
      <c r="B61" s="20"/>
      <c r="C61" s="21"/>
      <c r="D61" s="21"/>
      <c r="E61" s="21"/>
      <c r="F61" s="21"/>
      <c r="G61" s="22"/>
      <c r="H61" s="23">
        <f>SUM(H58:H60)</f>
        <v>7200</v>
      </c>
      <c r="I61" s="43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</row>
    <row r="62" ht="16.5" spans="1:22">
      <c r="A62" s="28" t="s">
        <v>118</v>
      </c>
      <c r="B62" s="24" t="s">
        <v>118</v>
      </c>
      <c r="C62" s="17">
        <v>1</v>
      </c>
      <c r="D62" s="17" t="s">
        <v>44</v>
      </c>
      <c r="E62" s="17">
        <v>1</v>
      </c>
      <c r="F62" s="17" t="s">
        <v>25</v>
      </c>
      <c r="G62" s="29">
        <v>3300</v>
      </c>
      <c r="H62" s="27">
        <f t="shared" si="5"/>
        <v>3300</v>
      </c>
      <c r="I62" s="47" t="s">
        <v>119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</row>
    <row r="63" ht="16.5" spans="1:22">
      <c r="A63" s="28"/>
      <c r="B63" s="24" t="s">
        <v>120</v>
      </c>
      <c r="C63" s="17">
        <v>1</v>
      </c>
      <c r="D63" s="17" t="s">
        <v>44</v>
      </c>
      <c r="E63" s="17">
        <v>1</v>
      </c>
      <c r="F63" s="17" t="s">
        <v>25</v>
      </c>
      <c r="G63" s="29">
        <v>1330.7</v>
      </c>
      <c r="H63" s="27">
        <f>E63*G63*C63</f>
        <v>1330.7</v>
      </c>
      <c r="I63" s="47" t="s">
        <v>121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</row>
    <row r="64" ht="16.5" spans="1:22">
      <c r="A64" s="28"/>
      <c r="B64" s="24" t="s">
        <v>122</v>
      </c>
      <c r="C64" s="17">
        <v>1</v>
      </c>
      <c r="D64" s="17" t="s">
        <v>44</v>
      </c>
      <c r="E64" s="17">
        <v>2</v>
      </c>
      <c r="F64" s="17" t="s">
        <v>26</v>
      </c>
      <c r="G64" s="29">
        <v>800</v>
      </c>
      <c r="H64" s="27">
        <f t="shared" ref="H64:H68" si="6">C64*E64*G64</f>
        <v>1600</v>
      </c>
      <c r="I64" s="47" t="s">
        <v>123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</row>
    <row r="65" ht="16.5" spans="1:22">
      <c r="A65" s="19" t="s">
        <v>124</v>
      </c>
      <c r="B65" s="20"/>
      <c r="C65" s="21"/>
      <c r="D65" s="21"/>
      <c r="E65" s="21"/>
      <c r="F65" s="21"/>
      <c r="G65" s="22"/>
      <c r="H65" s="23">
        <f>SUM(H62:H64)</f>
        <v>6230.7</v>
      </c>
      <c r="I65" s="43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</row>
    <row r="66" ht="16.5" spans="1:9">
      <c r="A66" s="28" t="s">
        <v>125</v>
      </c>
      <c r="B66" s="24" t="s">
        <v>126</v>
      </c>
      <c r="C66" s="17">
        <v>2</v>
      </c>
      <c r="D66" s="17" t="s">
        <v>44</v>
      </c>
      <c r="E66" s="17">
        <v>4</v>
      </c>
      <c r="F66" s="17" t="s">
        <v>26</v>
      </c>
      <c r="G66" s="29">
        <v>500</v>
      </c>
      <c r="H66" s="27">
        <f t="shared" si="6"/>
        <v>4000</v>
      </c>
      <c r="I66" s="61" t="s">
        <v>127</v>
      </c>
    </row>
    <row r="67" ht="16.5" spans="1:9">
      <c r="A67" s="28"/>
      <c r="B67" s="24" t="s">
        <v>128</v>
      </c>
      <c r="C67" s="17">
        <v>2</v>
      </c>
      <c r="D67" s="17" t="s">
        <v>44</v>
      </c>
      <c r="E67" s="17">
        <v>1</v>
      </c>
      <c r="F67" s="17" t="s">
        <v>25</v>
      </c>
      <c r="G67" s="29">
        <v>2500</v>
      </c>
      <c r="H67" s="27">
        <f t="shared" ref="H67:H70" si="7">G67*E67*C67</f>
        <v>5000</v>
      </c>
      <c r="I67" s="62"/>
    </row>
    <row r="68" ht="16.5" spans="1:9">
      <c r="A68" s="28"/>
      <c r="B68" s="24" t="s">
        <v>129</v>
      </c>
      <c r="C68" s="17">
        <v>2</v>
      </c>
      <c r="D68" s="17" t="s">
        <v>44</v>
      </c>
      <c r="E68" s="17">
        <v>4</v>
      </c>
      <c r="F68" s="17" t="s">
        <v>26</v>
      </c>
      <c r="G68" s="29">
        <v>500</v>
      </c>
      <c r="H68" s="27">
        <f t="shared" si="6"/>
        <v>4000</v>
      </c>
      <c r="I68" s="63"/>
    </row>
    <row r="69" ht="16.5" spans="1:9">
      <c r="A69" s="28"/>
      <c r="B69" s="24" t="s">
        <v>130</v>
      </c>
      <c r="C69" s="17">
        <v>5</v>
      </c>
      <c r="D69" s="17" t="s">
        <v>44</v>
      </c>
      <c r="E69" s="17">
        <v>1</v>
      </c>
      <c r="F69" s="17" t="s">
        <v>26</v>
      </c>
      <c r="G69" s="29">
        <v>400</v>
      </c>
      <c r="H69" s="27">
        <f t="shared" si="7"/>
        <v>2000</v>
      </c>
      <c r="I69" s="47" t="s">
        <v>131</v>
      </c>
    </row>
    <row r="70" ht="16.5" spans="1:9">
      <c r="A70" s="28"/>
      <c r="B70" s="24" t="s">
        <v>132</v>
      </c>
      <c r="C70" s="17">
        <v>5</v>
      </c>
      <c r="D70" s="17" t="s">
        <v>44</v>
      </c>
      <c r="E70" s="17">
        <v>1</v>
      </c>
      <c r="F70" s="17" t="s">
        <v>26</v>
      </c>
      <c r="G70" s="29">
        <v>100</v>
      </c>
      <c r="H70" s="27">
        <f t="shared" si="7"/>
        <v>500</v>
      </c>
      <c r="I70" s="47" t="s">
        <v>131</v>
      </c>
    </row>
    <row r="71" ht="16.5" spans="1:9">
      <c r="A71" s="19" t="s">
        <v>133</v>
      </c>
      <c r="B71" s="20"/>
      <c r="C71" s="21"/>
      <c r="D71" s="21"/>
      <c r="E71" s="21"/>
      <c r="F71" s="21"/>
      <c r="G71" s="22"/>
      <c r="H71" s="23">
        <f>SUM(H66:H70)</f>
        <v>15500</v>
      </c>
      <c r="I71" s="43"/>
    </row>
    <row r="72" ht="16.5" spans="1:9">
      <c r="A72" s="54" t="s">
        <v>134</v>
      </c>
      <c r="B72" s="55"/>
      <c r="C72" s="55"/>
      <c r="D72" s="55"/>
      <c r="E72" s="55"/>
      <c r="F72" s="55"/>
      <c r="G72" s="56"/>
      <c r="H72" s="57">
        <f>H20+H30+H61+H57+H55+H65+H47+H71</f>
        <v>332217.44</v>
      </c>
      <c r="I72" s="64"/>
    </row>
    <row r="73" ht="16.5" spans="1:9">
      <c r="A73" s="54" t="s">
        <v>135</v>
      </c>
      <c r="B73" s="55"/>
      <c r="C73" s="55"/>
      <c r="D73" s="55"/>
      <c r="E73" s="55"/>
      <c r="F73" s="55"/>
      <c r="G73" s="56"/>
      <c r="H73" s="57">
        <f>H72*0.1</f>
        <v>33221.744</v>
      </c>
      <c r="I73" s="64"/>
    </row>
    <row r="74" ht="16.5" spans="1:9">
      <c r="A74" s="58" t="s">
        <v>136</v>
      </c>
      <c r="B74" s="59"/>
      <c r="C74" s="59"/>
      <c r="D74" s="59"/>
      <c r="E74" s="59"/>
      <c r="F74" s="59"/>
      <c r="G74" s="59"/>
      <c r="H74" s="60">
        <f>H72+H73</f>
        <v>365439.184</v>
      </c>
      <c r="I74" s="65"/>
    </row>
  </sheetData>
  <mergeCells count="25">
    <mergeCell ref="C8:H8"/>
    <mergeCell ref="C9:F9"/>
    <mergeCell ref="G9:H9"/>
    <mergeCell ref="A13:B13"/>
    <mergeCell ref="A20:B20"/>
    <mergeCell ref="A30:B30"/>
    <mergeCell ref="A47:B47"/>
    <mergeCell ref="A55:B55"/>
    <mergeCell ref="A57:B57"/>
    <mergeCell ref="A61:B61"/>
    <mergeCell ref="A65:B65"/>
    <mergeCell ref="A71:B71"/>
    <mergeCell ref="A72:G72"/>
    <mergeCell ref="A73:G73"/>
    <mergeCell ref="A74:G74"/>
    <mergeCell ref="A11:A12"/>
    <mergeCell ref="A14:A19"/>
    <mergeCell ref="A21:A29"/>
    <mergeCell ref="A31:A46"/>
    <mergeCell ref="A48:A54"/>
    <mergeCell ref="A58:A60"/>
    <mergeCell ref="A62:A64"/>
    <mergeCell ref="A66:A70"/>
    <mergeCell ref="I66:I68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Administrator</cp:lastModifiedBy>
  <dcterms:created xsi:type="dcterms:W3CDTF">2012-11-28T09:47:00Z</dcterms:created>
  <cp:lastPrinted>2015-07-08T03:40:00Z</cp:lastPrinted>
  <dcterms:modified xsi:type="dcterms:W3CDTF">2017-10-19T01:53:25Z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