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A0331F34-7E46-7B49-B3A8-AADE185911D1}" xr6:coauthVersionLast="47" xr6:coauthVersionMax="47" xr10:uidLastSave="{00000000-0000-0000-0000-000000000000}"/>
  <bookViews>
    <workbookView xWindow="0" yWindow="860" windowWidth="29400" windowHeight="174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'3.框架内物料'!$A$1:$I$749</definedName>
    <definedName name="_xlnm.Print_Area" localSheetId="4">'2.报价结算清单'!$A$1:$V$70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4" l="1"/>
  <c r="P49" i="14"/>
  <c r="K49" i="14"/>
  <c r="Q49" i="14" s="1"/>
  <c r="R49" i="14" s="1"/>
  <c r="G49" i="14"/>
  <c r="P40" i="14"/>
  <c r="K40" i="14"/>
  <c r="Q40" i="14" s="1"/>
  <c r="R40" i="14" s="1"/>
  <c r="G40" i="14"/>
  <c r="P33" i="14"/>
  <c r="K33" i="14"/>
  <c r="Q33" i="14" s="1"/>
  <c r="G33" i="14"/>
  <c r="P32" i="14"/>
  <c r="K32" i="14"/>
  <c r="Q32" i="14" s="1"/>
  <c r="G32" i="14"/>
  <c r="Q24" i="14"/>
  <c r="P24" i="14"/>
  <c r="P7" i="14"/>
  <c r="K7" i="14"/>
  <c r="Q7" i="14" s="1"/>
  <c r="R7" i="14" s="1"/>
  <c r="G7" i="14"/>
  <c r="P50" i="14"/>
  <c r="K50" i="14"/>
  <c r="Q50" i="14" s="1"/>
  <c r="G50" i="14"/>
  <c r="P45" i="14"/>
  <c r="K45" i="14"/>
  <c r="Q45" i="14" s="1"/>
  <c r="G45" i="14"/>
  <c r="K37" i="14"/>
  <c r="Q37" i="14" s="1"/>
  <c r="J37" i="14"/>
  <c r="P37" i="14" s="1"/>
  <c r="I37" i="14"/>
  <c r="H37" i="14"/>
  <c r="G37" i="14"/>
  <c r="P30" i="14"/>
  <c r="K30" i="14"/>
  <c r="Q30" i="14" s="1"/>
  <c r="R30" i="14" s="1"/>
  <c r="G30" i="14"/>
  <c r="Q25" i="14"/>
  <c r="P25" i="14"/>
  <c r="P21" i="14"/>
  <c r="K21" i="14"/>
  <c r="Q21" i="14" s="1"/>
  <c r="G21" i="14"/>
  <c r="P8" i="14"/>
  <c r="K8" i="14"/>
  <c r="Q8" i="14" s="1"/>
  <c r="G8" i="14"/>
  <c r="R33" i="14" l="1"/>
  <c r="R32" i="14"/>
  <c r="R24" i="14"/>
  <c r="R50" i="14"/>
  <c r="R45" i="14"/>
  <c r="R8" i="14"/>
  <c r="R21" i="14"/>
  <c r="R37" i="14"/>
  <c r="R25" i="14"/>
  <c r="P19" i="14" l="1"/>
  <c r="K19" i="14"/>
  <c r="Q19" i="14" s="1"/>
  <c r="G19" i="14"/>
  <c r="R19" i="14" l="1"/>
  <c r="P44" i="14" l="1"/>
  <c r="K44" i="14"/>
  <c r="Q44" i="14" s="1"/>
  <c r="G44" i="14"/>
  <c r="K13" i="14"/>
  <c r="Q13" i="14" s="1"/>
  <c r="J13" i="14"/>
  <c r="P13" i="14" s="1"/>
  <c r="I13" i="14"/>
  <c r="H13" i="14"/>
  <c r="G13" i="14"/>
  <c r="P3" i="14"/>
  <c r="K3" i="14"/>
  <c r="Q3" i="14" s="1"/>
  <c r="R3" i="14" s="1"/>
  <c r="G3" i="14"/>
  <c r="K2" i="14"/>
  <c r="Q2" i="14" s="1"/>
  <c r="J2" i="14"/>
  <c r="P2" i="14" s="1"/>
  <c r="I2" i="14"/>
  <c r="G2" i="14"/>
  <c r="K11" i="14"/>
  <c r="Q11" i="14" s="1"/>
  <c r="J11" i="14"/>
  <c r="P11" i="14" s="1"/>
  <c r="I11" i="14"/>
  <c r="H11" i="14"/>
  <c r="G11" i="14"/>
  <c r="Q28" i="14"/>
  <c r="P28" i="14"/>
  <c r="Q20" i="14"/>
  <c r="P20" i="14"/>
  <c r="K35" i="14"/>
  <c r="Q35" i="14" s="1"/>
  <c r="J35" i="14"/>
  <c r="P35" i="14" s="1"/>
  <c r="I35" i="14"/>
  <c r="H35" i="14"/>
  <c r="G35" i="14"/>
  <c r="K36" i="14"/>
  <c r="Q36" i="14" s="1"/>
  <c r="J36" i="14"/>
  <c r="P36" i="14" s="1"/>
  <c r="I36" i="14"/>
  <c r="H36" i="14"/>
  <c r="G36" i="14"/>
  <c r="R44" i="14" l="1"/>
  <c r="R13" i="14"/>
  <c r="R2" i="14"/>
  <c r="R20" i="14"/>
  <c r="R28" i="14"/>
  <c r="R11" i="14"/>
  <c r="R35" i="14"/>
  <c r="R36" i="14"/>
  <c r="Q51" i="14" l="1"/>
  <c r="P51" i="14"/>
  <c r="R51" i="14" s="1"/>
  <c r="P48" i="14"/>
  <c r="K48" i="14"/>
  <c r="Q48" i="14" s="1"/>
  <c r="R48" i="14" s="1"/>
  <c r="G48" i="14"/>
  <c r="P47" i="14"/>
  <c r="K47" i="14"/>
  <c r="Q47" i="14" s="1"/>
  <c r="G47" i="14"/>
  <c r="P43" i="14"/>
  <c r="K43" i="14"/>
  <c r="Q43" i="14" s="1"/>
  <c r="G43" i="14"/>
  <c r="P42" i="14"/>
  <c r="K42" i="14"/>
  <c r="Q42" i="14" s="1"/>
  <c r="G42" i="14"/>
  <c r="P39" i="14"/>
  <c r="K39" i="14"/>
  <c r="Q39" i="14" s="1"/>
  <c r="G39" i="14"/>
  <c r="P38" i="14"/>
  <c r="K38" i="14"/>
  <c r="Q38" i="14" s="1"/>
  <c r="G38" i="14"/>
  <c r="P34" i="14"/>
  <c r="K34" i="14"/>
  <c r="Q34" i="14" s="1"/>
  <c r="G34" i="14"/>
  <c r="P31" i="14"/>
  <c r="K31" i="14"/>
  <c r="Q31" i="14" s="1"/>
  <c r="G31" i="14"/>
  <c r="Q27" i="14"/>
  <c r="P27" i="14"/>
  <c r="Q23" i="14"/>
  <c r="P23" i="14"/>
  <c r="Q22" i="14"/>
  <c r="P22" i="14"/>
  <c r="P18" i="14"/>
  <c r="K18" i="14"/>
  <c r="Q18" i="14" s="1"/>
  <c r="G18" i="14"/>
  <c r="P17" i="14"/>
  <c r="K17" i="14"/>
  <c r="Q17" i="14" s="1"/>
  <c r="G17" i="14"/>
  <c r="Q26" i="14"/>
  <c r="P26" i="14"/>
  <c r="H12" i="14"/>
  <c r="K12" i="14"/>
  <c r="Q12" i="14" s="1"/>
  <c r="Q15" i="14" s="1"/>
  <c r="J12" i="14"/>
  <c r="P12" i="14" s="1"/>
  <c r="P15" i="14" s="1"/>
  <c r="I12" i="14"/>
  <c r="G12" i="14"/>
  <c r="P55" i="14"/>
  <c r="P54" i="14"/>
  <c r="P53" i="14"/>
  <c r="P52" i="14"/>
  <c r="L60" i="14" s="1"/>
  <c r="P46" i="14"/>
  <c r="P41" i="14"/>
  <c r="P29" i="14"/>
  <c r="P16" i="14"/>
  <c r="P6" i="14"/>
  <c r="P5" i="14"/>
  <c r="Q54" i="14"/>
  <c r="R47" i="14" l="1"/>
  <c r="R18" i="14"/>
  <c r="R43" i="14"/>
  <c r="R42" i="14"/>
  <c r="R38" i="14"/>
  <c r="R39" i="14"/>
  <c r="R31" i="14"/>
  <c r="R34" i="14"/>
  <c r="R27" i="14"/>
  <c r="R22" i="14"/>
  <c r="R17" i="14"/>
  <c r="R23" i="14"/>
  <c r="R26" i="14"/>
  <c r="R12" i="14"/>
  <c r="R54" i="14"/>
  <c r="K5" i="14" l="1"/>
  <c r="Q5" i="14" s="1"/>
  <c r="R5" i="14" s="1"/>
  <c r="G5" i="14"/>
  <c r="Q55" i="14" l="1"/>
  <c r="Q53" i="14"/>
  <c r="Q52" i="14"/>
  <c r="K58" i="14"/>
  <c r="Q58" i="14" s="1"/>
  <c r="J58" i="14"/>
  <c r="I58" i="14"/>
  <c r="H58" i="14"/>
  <c r="G58" i="14"/>
  <c r="K61" i="14"/>
  <c r="Q61" i="14" s="1"/>
  <c r="J61" i="14"/>
  <c r="I61" i="14"/>
  <c r="H61" i="14"/>
  <c r="G61" i="14"/>
  <c r="K60" i="14"/>
  <c r="Q60" i="14" s="1"/>
  <c r="J60" i="14"/>
  <c r="P60" i="14" s="1"/>
  <c r="I60" i="14"/>
  <c r="H60" i="14"/>
  <c r="G60" i="14"/>
  <c r="C13" i="15" l="1"/>
  <c r="R55" i="14"/>
  <c r="R52" i="14"/>
  <c r="R53" i="14"/>
  <c r="K59" i="14" l="1"/>
  <c r="Q59" i="14" s="1"/>
  <c r="J59" i="14"/>
  <c r="I59" i="14"/>
  <c r="H59" i="14"/>
  <c r="G59" i="14"/>
  <c r="K46" i="14"/>
  <c r="Q46" i="14" s="1"/>
  <c r="G46" i="14"/>
  <c r="R46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K4" i="14" l="1"/>
  <c r="Q4" i="14" s="1"/>
  <c r="E20" i="15"/>
  <c r="C20" i="15"/>
  <c r="G6" i="14"/>
  <c r="K6" i="14"/>
  <c r="Q6" i="14" s="1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61" i="14"/>
  <c r="P61" i="14" s="1"/>
  <c r="K29" i="14"/>
  <c r="Q29" i="14" s="1"/>
  <c r="P57" i="14"/>
  <c r="L59" i="14" s="1"/>
  <c r="K41" i="14"/>
  <c r="Q41" i="14" s="1"/>
  <c r="Q66" i="14"/>
  <c r="P66" i="14"/>
  <c r="Q10" i="14" l="1"/>
  <c r="P4" i="14"/>
  <c r="P59" i="14"/>
  <c r="R60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66" i="14"/>
  <c r="P10" i="14" l="1"/>
  <c r="L58" i="14" s="1"/>
  <c r="R37" i="23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G41" i="14"/>
  <c r="G29" i="14"/>
  <c r="K16" i="14"/>
  <c r="Q16" i="14" s="1"/>
  <c r="Q57" i="14" s="1"/>
  <c r="G16" i="14"/>
  <c r="R83" i="23" l="1"/>
  <c r="Q86" i="23"/>
  <c r="Q85" i="23"/>
  <c r="Q84" i="23"/>
  <c r="C16" i="15" l="1"/>
  <c r="C15" i="15"/>
  <c r="E16" i="15"/>
  <c r="E15" i="15"/>
  <c r="E14" i="15"/>
  <c r="E13" i="15"/>
  <c r="E12" i="15"/>
  <c r="C11" i="15"/>
  <c r="E11" i="15"/>
  <c r="R16" i="14"/>
  <c r="R41" i="14"/>
  <c r="R29" i="14"/>
  <c r="C14" i="15" l="1"/>
  <c r="E17" i="15"/>
  <c r="C17" i="15"/>
  <c r="R57" i="14"/>
  <c r="R59" i="14" l="1"/>
  <c r="G20" i="15"/>
  <c r="R61" i="14" l="1"/>
  <c r="G4" i="14"/>
  <c r="E18" i="15" l="1"/>
  <c r="C10" i="15"/>
  <c r="R6" i="14"/>
  <c r="Q63" i="14" l="1"/>
  <c r="Q65" i="14" s="1"/>
  <c r="E10" i="15"/>
  <c r="C18" i="15"/>
  <c r="R10" i="14"/>
  <c r="G13" i="15" l="1"/>
  <c r="R4" i="14" l="1"/>
  <c r="Q68" i="14" l="1"/>
  <c r="G14" i="15"/>
  <c r="G17" i="15"/>
  <c r="G18" i="15"/>
  <c r="G15" i="15" l="1"/>
  <c r="G16" i="15"/>
  <c r="G11" i="15"/>
  <c r="G10" i="15"/>
  <c r="Q69" i="14" l="1"/>
  <c r="E22" i="15"/>
  <c r="Q71" i="14" l="1"/>
  <c r="Q70" i="14"/>
  <c r="E21" i="15"/>
  <c r="F20" i="15" l="1"/>
  <c r="F21" i="15" l="1"/>
  <c r="F10" i="15"/>
  <c r="F15" i="15"/>
  <c r="F17" i="15"/>
  <c r="F14" i="15"/>
  <c r="F13" i="15"/>
  <c r="F12" i="15"/>
  <c r="F18" i="15"/>
  <c r="F16" i="15"/>
  <c r="F11" i="15"/>
  <c r="C12" i="15" l="1"/>
  <c r="G12" i="15" s="1"/>
  <c r="P58" i="14"/>
  <c r="P63" i="14" s="1"/>
  <c r="P65" i="14" s="1"/>
  <c r="R15" i="14"/>
  <c r="R58" i="14" l="1"/>
  <c r="R63" i="14"/>
  <c r="P68" i="14" l="1"/>
  <c r="R65" i="14"/>
  <c r="P70" i="14" l="1"/>
  <c r="C22" i="15"/>
  <c r="C21" i="15"/>
  <c r="P71" i="14"/>
  <c r="P69" i="14"/>
  <c r="R68" i="14"/>
  <c r="D12" i="15" l="1"/>
  <c r="D17" i="15"/>
  <c r="D16" i="15"/>
  <c r="D11" i="15"/>
  <c r="D10" i="15"/>
  <c r="D18" i="15"/>
  <c r="D21" i="15"/>
  <c r="D13" i="15"/>
  <c r="D14" i="15"/>
  <c r="G21" i="15"/>
  <c r="D15" i="15"/>
  <c r="D20" i="15"/>
  <c r="G22" i="15"/>
</calcChain>
</file>

<file path=xl/sharedStrings.xml><?xml version="1.0" encoding="utf-8"?>
<sst xmlns="http://schemas.openxmlformats.org/spreadsheetml/2006/main" count="8366" uniqueCount="3079">
  <si>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</si>
  <si>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</si>
  <si>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</si>
  <si>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</si>
  <si>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</si>
  <si>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</si>
  <si>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</si>
  <si>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</si>
  <si>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</si>
  <si>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</si>
  <si>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</si>
  <si>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</si>
  <si>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</si>
  <si>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</si>
  <si>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</si>
  <si>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</si>
  <si>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</si>
  <si>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</si>
  <si>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</si>
  <si>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</si>
  <si>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</si>
  <si>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</si>
  <si>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</si>
  <si>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</si>
  <si>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</si>
  <si>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</si>
  <si>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</si>
  <si>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</si>
  <si>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</si>
  <si>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</si>
  <si>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</si>
  <si>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</si>
  <si>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</si>
  <si>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</si>
  <si>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</si>
  <si>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</si>
  <si>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</si>
  <si>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</si>
  <si>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</si>
  <si>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</si>
  <si>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</si>
  <si>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</si>
  <si>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</si>
  <si>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</si>
  <si>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</si>
  <si>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</si>
  <si>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</si>
  <si>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</si>
  <si>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</si>
  <si>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</si>
  <si>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</si>
  <si>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</si>
  <si>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</si>
  <si>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</si>
  <si>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</si>
  <si>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</si>
  <si>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</si>
  <si>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</si>
  <si>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</si>
  <si>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</si>
  <si>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</si>
  <si>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</si>
  <si>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</si>
  <si>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</si>
  <si>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</si>
  <si>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</si>
  <si>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</si>
  <si>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</si>
  <si>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</si>
  <si>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</si>
  <si>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</si>
  <si>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</si>
  <si>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</si>
  <si>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</si>
  <si>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</si>
  <si>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</si>
  <si>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</si>
  <si>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</si>
  <si>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</si>
  <si>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</si>
  <si>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</si>
  <si>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</si>
  <si>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</si>
  <si>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</si>
  <si>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</si>
  <si>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</si>
  <si>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</si>
  <si>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</si>
  <si>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</si>
  <si>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</si>
  <si>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</si>
  <si>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</si>
  <si>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</si>
  <si>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</si>
  <si>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</si>
  <si>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</si>
  <si>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</si>
  <si>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</si>
  <si>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</si>
  <si>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</si>
  <si>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</si>
  <si>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</si>
  <si>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</si>
  <si>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</si>
  <si>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</si>
  <si>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</si>
  <si>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</si>
  <si>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</si>
  <si>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</si>
  <si>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</si>
  <si>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</si>
  <si>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</si>
  <si>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</si>
  <si>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</si>
  <si>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</si>
  <si>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</si>
  <si>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</si>
  <si>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</si>
  <si>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</si>
  <si>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</si>
  <si>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</si>
  <si>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</si>
  <si>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</si>
  <si>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</si>
  <si>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</si>
  <si>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</si>
  <si>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</si>
  <si>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</si>
  <si>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</si>
  <si>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</si>
  <si>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</si>
  <si>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</si>
  <si>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</si>
  <si>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</si>
  <si>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</si>
  <si>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</si>
  <si>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</si>
  <si>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</si>
  <si>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</si>
  <si>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</si>
  <si>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</si>
  <si>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</si>
  <si>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</si>
  <si>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</si>
  <si>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</si>
  <si>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</si>
  <si>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</si>
  <si>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</si>
  <si>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</si>
  <si>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</si>
  <si>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</si>
  <si>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</si>
  <si>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</si>
  <si>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</si>
  <si>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</si>
  <si>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</si>
  <si>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</si>
  <si>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</si>
  <si>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</si>
  <si>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</si>
  <si>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</si>
  <si>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</si>
  <si>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</si>
  <si>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</si>
  <si>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</si>
  <si>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</si>
  <si>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</si>
  <si>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</si>
  <si>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</si>
  <si>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</si>
  <si>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</si>
  <si>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</si>
  <si>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</si>
  <si>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</si>
  <si>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</si>
  <si>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</si>
  <si>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</si>
  <si>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</si>
  <si>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</si>
  <si>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</si>
  <si>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</si>
  <si>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</si>
  <si>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</si>
  <si>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</si>
  <si>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</si>
  <si>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</si>
  <si>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</si>
  <si>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</si>
  <si>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</si>
  <si>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</si>
  <si>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</si>
  <si>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</si>
  <si>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</si>
  <si>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</si>
  <si>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</si>
  <si>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</si>
  <si>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</si>
  <si>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</si>
  <si>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</si>
  <si>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</si>
  <si>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</si>
  <si>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</si>
  <si>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</si>
  <si>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</si>
  <si>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</si>
  <si>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</si>
  <si>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</si>
  <si>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</si>
  <si>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</si>
  <si>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</si>
  <si>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</si>
  <si>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</si>
  <si>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</si>
  <si>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</si>
  <si>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</si>
  <si>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</si>
  <si>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</si>
  <si>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</si>
  <si>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</si>
  <si>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</si>
  <si>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</si>
  <si>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</si>
  <si>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</si>
  <si>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</si>
  <si>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</si>
  <si>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</si>
  <si>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</si>
  <si>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</si>
  <si>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</si>
  <si>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</si>
  <si>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</si>
  <si>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</si>
  <si>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</si>
  <si>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</si>
  <si>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</si>
  <si>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</si>
  <si>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</si>
  <si>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</si>
  <si>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</si>
  <si>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</si>
  <si>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</si>
  <si>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</si>
  <si>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</si>
  <si>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</si>
  <si>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</si>
  <si>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</si>
  <si>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</si>
  <si>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</si>
  <si>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</si>
  <si>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</si>
  <si>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</si>
  <si>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</si>
  <si>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</si>
  <si>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</si>
  <si>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</si>
  <si>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</si>
  <si>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</si>
  <si>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</si>
  <si>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</si>
  <si>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</si>
  <si>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</si>
  <si>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</si>
  <si>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</si>
  <si>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</si>
  <si>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</si>
  <si>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</si>
  <si>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</si>
  <si>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</si>
  <si>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</si>
  <si>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</si>
  <si>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</si>
  <si>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</si>
  <si>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</si>
  <si>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</si>
  <si>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</si>
  <si>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</si>
  <si>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</si>
  <si>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</si>
  <si>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</si>
  <si>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</si>
  <si>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</si>
  <si>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</si>
  <si>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</si>
  <si>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</si>
  <si>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</si>
  <si>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</si>
  <si>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</si>
  <si>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</si>
  <si>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</si>
  <si>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</si>
  <si>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</si>
  <si>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</si>
  <si>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</si>
  <si>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</si>
  <si>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</si>
  <si>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</si>
  <si>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</si>
  <si>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</si>
  <si>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</si>
  <si>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</si>
  <si>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</si>
  <si>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</si>
  <si>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</si>
  <si>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</si>
  <si>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</si>
  <si>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</si>
  <si>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</si>
  <si>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</si>
  <si>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</si>
  <si>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</si>
  <si>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</si>
  <si>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</si>
  <si>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</si>
  <si>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</si>
  <si>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</si>
  <si>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</si>
  <si>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</si>
  <si>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</si>
  <si>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</si>
  <si>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</si>
  <si>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</si>
  <si>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</si>
  <si>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</si>
  <si>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</si>
  <si>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</si>
  <si>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</si>
  <si>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</si>
  <si>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</si>
  <si>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</si>
  <si>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</si>
  <si>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</si>
  <si>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</si>
  <si>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</si>
  <si>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</si>
  <si>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</si>
  <si>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</si>
  <si>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</si>
  <si>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</si>
  <si>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</si>
  <si>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</si>
  <si>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</si>
  <si>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</si>
  <si>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</si>
  <si>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</si>
  <si>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</si>
  <si>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</si>
  <si>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</si>
  <si>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</si>
  <si>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</si>
  <si>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</si>
  <si>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</si>
  <si>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</si>
  <si>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</si>
  <si>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</si>
  <si>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</si>
  <si>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</si>
  <si>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</si>
  <si>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</si>
  <si>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</si>
  <si>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</si>
  <si>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</si>
  <si>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</si>
  <si>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</si>
  <si>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</si>
  <si>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</si>
  <si>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</si>
  <si>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</si>
  <si>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</si>
  <si>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</si>
  <si>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</si>
  <si>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</si>
  <si>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</si>
  <si>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</si>
  <si>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</si>
  <si>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</si>
  <si>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</si>
  <si>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</si>
  <si>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</si>
  <si>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</si>
  <si>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</si>
  <si>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</si>
  <si>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</si>
  <si>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</si>
  <si>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</si>
  <si>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</si>
  <si>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</si>
  <si>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</si>
  <si>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</si>
  <si>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</si>
  <si>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</si>
  <si>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</si>
  <si>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</si>
  <si>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</si>
  <si>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</si>
  <si>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</si>
  <si>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</si>
  <si>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</si>
  <si>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</si>
  <si>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</si>
  <si>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</si>
  <si>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</si>
  <si>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</si>
  <si>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</si>
  <si>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</si>
  <si>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</si>
  <si>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</si>
  <si>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</si>
  <si>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</si>
  <si>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</si>
  <si>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</si>
  <si>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</si>
  <si>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</si>
  <si>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</si>
  <si>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</si>
  <si>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</si>
  <si>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</si>
  <si>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</si>
  <si>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</si>
  <si>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</si>
  <si>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</si>
  <si>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</si>
  <si>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</si>
  <si>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</si>
  <si>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</si>
  <si>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</si>
  <si>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</si>
  <si>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</si>
  <si>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</si>
  <si>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</si>
  <si>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</si>
  <si>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</si>
  <si>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</si>
  <si>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</si>
  <si>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</si>
  <si>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</si>
  <si>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</si>
  <si>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</si>
  <si>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</si>
  <si>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</si>
  <si>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</si>
  <si>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</si>
  <si>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</si>
  <si>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</si>
  <si>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</si>
  <si>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</si>
  <si>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</si>
  <si>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</si>
  <si>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</si>
  <si>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</si>
  <si>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</si>
  <si>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</si>
  <si>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</si>
  <si>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</si>
  <si>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</si>
  <si>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</si>
  <si>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</si>
  <si>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</si>
  <si>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</si>
  <si>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</si>
  <si>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</si>
  <si>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</si>
  <si>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</si>
  <si>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</si>
  <si>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</si>
  <si>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</si>
  <si>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</si>
  <si>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</si>
  <si>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</si>
  <si>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</si>
  <si>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</si>
  <si>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</si>
  <si>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</si>
  <si>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</si>
  <si>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</si>
  <si>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</si>
  <si>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</si>
  <si>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</si>
  <si>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</si>
  <si>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</si>
  <si>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</si>
  <si>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</si>
  <si>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</si>
  <si>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</si>
  <si>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</si>
  <si>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</si>
  <si>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</si>
  <si>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</si>
  <si>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</si>
  <si>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</si>
  <si>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</si>
  <si>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</si>
  <si>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</si>
  <si>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</si>
  <si>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</si>
  <si>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</si>
  <si>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</si>
  <si>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</si>
  <si>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</si>
  <si>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</si>
  <si>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</si>
  <si>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</si>
  <si>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</si>
  <si>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</si>
  <si>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</si>
  <si>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</si>
  <si>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</si>
  <si>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</si>
  <si>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</si>
  <si>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</si>
  <si>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</si>
  <si>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</si>
  <si>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</si>
  <si>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</si>
  <si>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</si>
  <si>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</si>
  <si>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</si>
  <si>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</si>
  <si>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</si>
  <si>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</si>
  <si>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</si>
  <si>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</si>
  <si>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</si>
  <si>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</si>
  <si>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</si>
  <si>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</si>
  <si>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</si>
  <si>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</si>
  <si>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</si>
  <si>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</si>
  <si>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</si>
  <si>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</si>
  <si>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</si>
  <si>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</si>
  <si>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</si>
  <si>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</si>
  <si>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</si>
  <si>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</si>
  <si>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</si>
  <si>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</si>
  <si>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</si>
  <si>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</si>
  <si>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</si>
  <si>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</si>
  <si>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</si>
  <si>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</si>
  <si>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</si>
  <si>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</si>
  <si>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</si>
  <si>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</si>
  <si>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</si>
  <si>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</si>
  <si>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</si>
  <si>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</si>
  <si>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</si>
  <si>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</si>
  <si>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</si>
  <si>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</si>
  <si>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</si>
  <si>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</si>
  <si>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</si>
  <si>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</si>
  <si>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</si>
  <si>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</si>
  <si>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</si>
  <si>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</si>
  <si>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</si>
  <si>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</si>
  <si>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</si>
  <si>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</si>
  <si>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</si>
  <si>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</si>
  <si>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</si>
  <si>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</si>
  <si>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</si>
  <si>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</si>
  <si>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</si>
  <si>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</si>
  <si>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</si>
  <si>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</si>
  <si>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</si>
  <si>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</si>
  <si>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</si>
  <si>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</si>
  <si>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</si>
  <si>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</si>
  <si>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</si>
  <si>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</si>
  <si>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</si>
  <si>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</si>
  <si>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</si>
  <si>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</si>
  <si>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</si>
  <si>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</si>
  <si>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</si>
  <si>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</si>
  <si>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</si>
  <si>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</si>
  <si>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</si>
  <si>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</si>
  <si>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</si>
  <si>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</si>
  <si>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</si>
  <si>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</si>
  <si>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</si>
  <si>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</si>
  <si>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</si>
  <si>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</si>
  <si>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</si>
  <si>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</si>
  <si>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</si>
  <si>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</si>
  <si>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</si>
  <si>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</si>
  <si>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</si>
  <si>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</si>
  <si>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</si>
  <si>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</si>
  <si>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</si>
  <si>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</si>
  <si>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</si>
  <si>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</si>
  <si>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</si>
  <si>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</si>
  <si>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</si>
  <si>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</si>
  <si>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</si>
  <si>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</si>
  <si>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</si>
  <si>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</si>
  <si>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</si>
  <si>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</si>
  <si>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</si>
  <si>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</si>
  <si>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</si>
  <si>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</si>
  <si>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</si>
  <si>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</si>
  <si>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</si>
  <si>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</si>
  <si>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</si>
  <si>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</si>
  <si>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</si>
  <si>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</si>
  <si>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</si>
  <si>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</si>
  <si>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</si>
  <si>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</si>
  <si>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</si>
  <si>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</si>
  <si>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</si>
  <si>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</si>
  <si>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</si>
  <si>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</si>
  <si>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</si>
  <si>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</si>
  <si>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</si>
  <si>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</si>
  <si>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</si>
  <si>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</si>
  <si>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</si>
  <si>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</si>
  <si>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</si>
  <si>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</si>
  <si>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</si>
  <si>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</si>
  <si>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</si>
  <si>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</si>
  <si>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</si>
  <si>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</si>
  <si>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</si>
  <si>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</si>
  <si>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</si>
  <si>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</si>
  <si>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</si>
  <si>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</si>
  <si>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</si>
  <si>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</si>
  <si>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</si>
  <si>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</si>
  <si>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</si>
  <si>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</si>
  <si>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</si>
  <si>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</si>
  <si>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</si>
  <si>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</si>
  <si>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</si>
  <si>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</si>
  <si>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</si>
  <si>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</si>
  <si>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</si>
  <si>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</si>
  <si>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</si>
  <si>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</si>
  <si>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</si>
  <si>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</si>
  <si>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</si>
  <si>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</si>
  <si>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</si>
  <si>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</si>
  <si>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</si>
  <si>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</si>
  <si>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</si>
  <si>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</si>
  <si>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</si>
  <si>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</si>
  <si>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</si>
  <si>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</si>
  <si>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</si>
  <si>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</si>
  <si>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</si>
  <si>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</si>
  <si>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</si>
  <si>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</si>
  <si>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</si>
  <si>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</si>
  <si>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</si>
  <si>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</si>
  <si>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</si>
  <si>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</si>
  <si>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</si>
  <si>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</si>
  <si>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</si>
  <si>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</si>
  <si>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</si>
  <si>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</si>
  <si>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</si>
  <si>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</si>
  <si>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</si>
  <si>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</si>
  <si>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</si>
  <si>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</si>
  <si>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</si>
  <si>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</si>
  <si>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</si>
  <si>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</si>
  <si>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</si>
  <si>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</si>
  <si>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</si>
  <si>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</si>
  <si>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</si>
  <si>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</si>
  <si>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</si>
  <si>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</si>
  <si>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</si>
  <si>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</si>
  <si>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</si>
  <si>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</si>
  <si>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</si>
  <si>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</si>
  <si>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</si>
  <si>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</si>
  <si>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</si>
  <si>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</si>
  <si>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</si>
  <si>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</si>
  <si>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</si>
  <si>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</si>
  <si>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</si>
  <si>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</si>
  <si>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</si>
  <si>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</si>
  <si>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</si>
  <si>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</si>
  <si>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</si>
  <si>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</si>
  <si>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</si>
  <si>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</si>
  <si>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</si>
  <si>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</si>
  <si>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</si>
  <si>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</si>
  <si>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</si>
  <si>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</si>
  <si>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</si>
  <si>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</si>
  <si>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</si>
  <si>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</si>
  <si>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</si>
  <si>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</si>
  <si>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</si>
  <si>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</si>
  <si>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</si>
  <si>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</si>
  <si>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</si>
  <si>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</si>
  <si>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</si>
  <si>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</si>
  <si>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</si>
  <si>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</si>
  <si>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</si>
  <si>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</si>
  <si>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</si>
  <si>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</si>
  <si>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</si>
  <si>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</si>
  <si>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</si>
  <si>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</si>
  <si>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</si>
  <si>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</si>
  <si>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</si>
  <si>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</si>
  <si>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</si>
  <si>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</si>
  <si>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</si>
  <si>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</si>
  <si>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</si>
  <si>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</si>
  <si>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</si>
  <si>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</si>
  <si>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</si>
  <si>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</si>
  <si>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</si>
  <si>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</si>
  <si>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</si>
  <si>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</si>
  <si>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</si>
  <si>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</si>
  <si>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</si>
  <si>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</si>
  <si>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</si>
  <si>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</si>
  <si>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</si>
  <si>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</si>
  <si>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</si>
  <si>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</si>
  <si>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</si>
  <si>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</si>
  <si>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</si>
  <si>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</si>
  <si>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</si>
  <si>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</si>
  <si>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</si>
  <si>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</si>
  <si>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</si>
  <si>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</si>
  <si>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</si>
  <si>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</si>
  <si>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</si>
  <si>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</si>
  <si>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</si>
  <si>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</si>
  <si>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</si>
  <si>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</si>
  <si>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</si>
  <si>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</si>
  <si>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</si>
  <si>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</si>
  <si>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</si>
  <si>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</si>
  <si>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</si>
  <si>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</si>
  <si>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</si>
  <si>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</si>
  <si>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</si>
  <si>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</si>
  <si>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</si>
  <si>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</si>
  <si>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</si>
  <si>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</si>
  <si>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</si>
  <si>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</si>
  <si>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</si>
  <si>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</si>
  <si>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</si>
  <si>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</si>
  <si>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</si>
  <si>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</si>
  <si>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</si>
  <si>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</si>
  <si>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</si>
  <si>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</si>
  <si>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</si>
  <si>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</si>
  <si>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</si>
  <si>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</si>
  <si>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</si>
  <si>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</si>
  <si>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</si>
  <si>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</si>
  <si>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</si>
  <si>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</si>
  <si>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</si>
  <si>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</si>
  <si>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</si>
  <si>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</si>
  <si>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</si>
  <si>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</si>
  <si>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</si>
  <si>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</si>
  <si>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</si>
  <si>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</si>
  <si>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</si>
  <si>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</si>
  <si>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</si>
  <si>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</si>
  <si>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</si>
  <si>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</si>
  <si>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</si>
  <si>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</si>
  <si>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</si>
  <si>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</si>
  <si>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</si>
  <si>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</si>
  <si>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</si>
  <si>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</si>
  <si>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</si>
  <si>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</si>
  <si>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</si>
  <si>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</si>
  <si>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</si>
  <si>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</si>
  <si>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</si>
  <si>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</si>
  <si>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</si>
  <si>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</si>
  <si>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</si>
  <si>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</si>
  <si>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</si>
  <si>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</si>
  <si>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</si>
  <si>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</si>
  <si>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</si>
  <si>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</si>
  <si>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</si>
  <si>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</si>
  <si>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</si>
  <si>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</si>
  <si>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</si>
  <si>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</si>
  <si>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</si>
  <si>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</si>
  <si>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</si>
  <si>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</si>
  <si>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</si>
  <si>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</si>
  <si>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</si>
  <si>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</si>
  <si>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</si>
  <si>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</si>
  <si>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</si>
  <si>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</si>
  <si>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</si>
  <si>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</si>
  <si>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</si>
  <si>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</si>
  <si>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</si>
  <si>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</si>
  <si>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</si>
  <si>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</si>
  <si>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</si>
  <si>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</si>
  <si>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</si>
  <si>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</si>
  <si>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</si>
  <si>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</si>
  <si>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</si>
  <si>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</si>
  <si>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</si>
  <si>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</si>
  <si>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</si>
  <si>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</si>
  <si>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</si>
  <si>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</si>
  <si>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</si>
  <si>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</si>
  <si>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</si>
  <si>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</si>
  <si>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</si>
  <si>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</si>
  <si>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</si>
  <si>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</si>
  <si>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</si>
  <si>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</si>
  <si>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</si>
  <si>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</si>
  <si>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</si>
  <si>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</si>
  <si>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</si>
  <si>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</si>
  <si>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</si>
  <si>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</si>
  <si>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</si>
  <si>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</si>
  <si>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</si>
  <si>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</si>
  <si>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</si>
  <si>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</si>
  <si>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</si>
  <si>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</si>
  <si>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</si>
  <si>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</si>
  <si>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</si>
  <si>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</si>
  <si>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</si>
  <si>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</si>
  <si>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</si>
  <si>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</si>
  <si>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</si>
  <si>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</si>
  <si>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</si>
  <si>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</si>
  <si>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</si>
  <si>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</si>
  <si>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</si>
  <si>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</si>
  <si>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</si>
  <si>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</si>
  <si>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</si>
  <si>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</si>
  <si>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</si>
  <si>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</si>
  <si>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</si>
  <si>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</si>
  <si>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</si>
  <si>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</si>
  <si>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</si>
  <si>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</si>
  <si>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</si>
  <si>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</si>
  <si>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</si>
  <si>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</si>
  <si>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</si>
  <si>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</si>
  <si>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</si>
  <si>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</si>
  <si>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</si>
  <si>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</si>
  <si>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</si>
  <si>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</si>
  <si>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</si>
  <si>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</si>
  <si>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</si>
  <si>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</si>
  <si>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</si>
  <si>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</si>
  <si>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</si>
  <si>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</si>
  <si>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</si>
  <si>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</si>
  <si>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</si>
  <si>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</si>
  <si>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</si>
  <si>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</si>
  <si>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</si>
  <si>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</si>
  <si>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</si>
  <si>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</si>
  <si>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</si>
  <si>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</si>
  <si>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</si>
  <si>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</si>
  <si>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</si>
  <si>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</si>
  <si>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</si>
  <si>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</si>
  <si>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</si>
  <si>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</si>
  <si>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</si>
  <si>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</si>
  <si>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</si>
  <si>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</si>
  <si>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</si>
  <si>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</si>
  <si>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</si>
  <si>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</si>
  <si>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</si>
  <si>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</si>
  <si>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</si>
  <si>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</si>
  <si>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</si>
  <si>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</si>
  <si>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</si>
  <si>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</si>
  <si>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</si>
  <si>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</si>
  <si>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</si>
  <si>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</si>
  <si>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</si>
  <si>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</si>
  <si>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</si>
  <si>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</si>
  <si>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</si>
  <si>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</si>
  <si>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</si>
  <si>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</si>
  <si>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</si>
  <si>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</si>
  <si>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</si>
  <si>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</si>
  <si>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</si>
  <si>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</si>
  <si>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</si>
  <si>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</si>
  <si>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</si>
  <si>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</si>
  <si>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</si>
  <si>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</si>
  <si>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</si>
  <si>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</si>
  <si>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</si>
  <si>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</si>
  <si>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</si>
  <si>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</si>
  <si>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</si>
  <si>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</si>
  <si>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</si>
  <si>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</si>
  <si>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</si>
  <si>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</si>
  <si>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</si>
  <si>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</si>
  <si>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</si>
  <si>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</si>
  <si>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</si>
  <si>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</si>
  <si>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</si>
  <si>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</si>
  <si>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</si>
  <si>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</si>
  <si>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</si>
  <si>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</si>
  <si>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</si>
  <si>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</si>
  <si>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</si>
  <si>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</si>
  <si>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</si>
  <si>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</si>
  <si>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</si>
  <si>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</si>
  <si>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</si>
  <si>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</si>
  <si>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</si>
  <si>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</si>
  <si>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</si>
  <si>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</si>
  <si>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</si>
  <si>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</si>
  <si>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</si>
  <si>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</si>
  <si>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</si>
  <si>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</si>
  <si>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</si>
  <si>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</si>
  <si>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</si>
  <si>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</si>
  <si>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</si>
  <si>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</si>
  <si>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</si>
  <si>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</si>
  <si>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</si>
  <si>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</si>
  <si>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</si>
  <si>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</si>
  <si>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</si>
  <si>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</si>
  <si>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</si>
  <si>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</si>
  <si>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</si>
  <si>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</si>
  <si>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</si>
  <si>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</si>
  <si>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</si>
  <si>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</si>
  <si>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</si>
  <si>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</si>
  <si>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</si>
  <si>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</si>
  <si>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</si>
  <si>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</si>
  <si>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</si>
  <si>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</si>
  <si>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</si>
  <si>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</si>
  <si>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</si>
  <si>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</si>
  <si>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</si>
  <si>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</si>
  <si>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</si>
  <si>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</si>
  <si>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</si>
  <si>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</si>
  <si>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</si>
  <si>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</si>
  <si>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</si>
  <si>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</si>
  <si>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</si>
  <si>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</si>
  <si>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</si>
  <si>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</si>
  <si>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</si>
  <si>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</si>
  <si>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</si>
  <si>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</si>
  <si>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</si>
  <si>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</si>
  <si>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</si>
  <si>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</si>
  <si>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</si>
  <si>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</si>
  <si>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</si>
  <si>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</si>
  <si>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</si>
  <si>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</si>
  <si>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</si>
  <si>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</si>
  <si>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</si>
  <si>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</si>
  <si>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</si>
  <si>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</si>
  <si>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</si>
  <si>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</si>
  <si>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</si>
  <si>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</si>
  <si>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</si>
  <si>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</si>
  <si>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</si>
  <si>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</si>
  <si>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</si>
  <si>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</si>
  <si>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</si>
  <si>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</si>
  <si>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</si>
  <si>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</si>
  <si>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</si>
  <si>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</si>
  <si>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</si>
  <si>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</si>
  <si>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</si>
  <si>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</si>
  <si>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</si>
  <si>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</si>
  <si>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</si>
  <si>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</si>
  <si>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</si>
  <si>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</si>
  <si>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</si>
  <si>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</si>
  <si>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</si>
  <si>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</si>
  <si>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</si>
  <si>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</si>
  <si>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</si>
  <si>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</si>
  <si>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</si>
  <si>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</si>
  <si>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</si>
  <si>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</si>
  <si>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</si>
  <si>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</si>
  <si>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</si>
  <si>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</si>
  <si>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</si>
  <si>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</si>
  <si>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</si>
  <si>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</si>
  <si>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</si>
  <si>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</si>
  <si>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</si>
  <si>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</si>
  <si>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</si>
  <si>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</si>
  <si>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</si>
  <si>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</si>
  <si>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</si>
  <si>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</si>
  <si>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</si>
  <si>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</si>
  <si>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</si>
  <si>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</si>
  <si>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</si>
  <si>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</si>
  <si>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</si>
  <si>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</si>
  <si>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</si>
  <si>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</si>
  <si>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</si>
  <si>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</si>
  <si>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</si>
  <si>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</si>
  <si>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</si>
  <si>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</si>
  <si>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</si>
  <si>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</si>
  <si>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</si>
  <si>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</si>
  <si>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</si>
  <si>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</si>
  <si>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</si>
  <si>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</si>
  <si>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</si>
  <si>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</si>
  <si>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</si>
  <si>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</si>
  <si>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</si>
  <si>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</si>
  <si>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</si>
  <si>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</si>
  <si>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</si>
  <si>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</si>
  <si>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</si>
  <si>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</si>
  <si>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</si>
  <si>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</si>
  <si>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</si>
  <si>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</si>
  <si>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</si>
  <si>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</si>
  <si>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</si>
  <si>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</si>
  <si>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</si>
  <si>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</si>
  <si>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</si>
  <si>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</si>
  <si>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</si>
  <si>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</si>
  <si>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</si>
  <si>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</si>
  <si>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</si>
  <si>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</si>
  <si>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</si>
  <si>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</si>
  <si>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</si>
  <si>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</si>
  <si>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</si>
  <si>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</si>
  <si>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</si>
  <si>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</si>
  <si>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</si>
  <si>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</si>
  <si>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</si>
  <si>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</si>
  <si>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</si>
  <si>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</si>
  <si>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</si>
  <si>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</si>
  <si>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</si>
  <si>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</si>
  <si>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</si>
  <si>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</si>
  <si>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</si>
  <si>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</si>
  <si>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</si>
  <si>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</si>
  <si>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</si>
  <si>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</si>
  <si>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</si>
  <si>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</si>
  <si>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</si>
  <si>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</si>
  <si>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</si>
  <si>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</si>
  <si>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</si>
  <si>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</si>
  <si>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</si>
  <si>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</si>
  <si>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</si>
  <si>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</si>
  <si>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</si>
  <si>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</si>
  <si>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</si>
  <si>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</si>
  <si>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</si>
  <si>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</si>
  <si>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</si>
  <si>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</si>
  <si>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</si>
  <si>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</si>
  <si>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</si>
  <si>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</si>
  <si>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</si>
  <si>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</si>
  <si>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</si>
  <si>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</si>
  <si>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</si>
  <si>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</si>
  <si>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</si>
  <si>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</si>
  <si>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</si>
  <si>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</si>
  <si>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</si>
  <si>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</si>
  <si>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</si>
  <si>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</si>
  <si>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</si>
  <si>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</si>
  <si>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</si>
  <si>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</si>
  <si>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</si>
  <si>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</si>
  <si>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</si>
  <si>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</si>
  <si>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</si>
  <si>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</si>
  <si>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</si>
  <si>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</si>
  <si>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</si>
  <si>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</si>
  <si>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</si>
  <si>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</si>
  <si>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</si>
  <si>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</si>
  <si>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</si>
  <si>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</si>
  <si>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</si>
  <si>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</si>
  <si>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</si>
  <si>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</si>
  <si>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</si>
  <si>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</si>
  <si>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</si>
  <si>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</si>
  <si>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</si>
  <si>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</si>
  <si>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</si>
  <si>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</si>
  <si>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</si>
  <si>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</si>
  <si>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</si>
  <si>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</si>
  <si>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</si>
  <si>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</si>
  <si>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</si>
  <si>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</si>
  <si>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</si>
  <si>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</si>
  <si>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</si>
  <si>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</si>
  <si>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</si>
  <si>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</si>
  <si>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</si>
  <si>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</si>
  <si>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</si>
  <si>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</si>
  <si>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</si>
  <si>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</si>
  <si>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</si>
  <si>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</si>
  <si>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</si>
  <si>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</si>
  <si>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</si>
  <si>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</si>
  <si>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</si>
  <si>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</si>
  <si>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</si>
  <si>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</si>
  <si>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</si>
  <si>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</si>
  <si>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</si>
  <si>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</si>
  <si>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</si>
  <si>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</si>
  <si>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</si>
  <si>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</si>
  <si>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</si>
  <si>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</si>
  <si>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</si>
  <si>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</si>
  <si>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</si>
  <si>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</si>
  <si>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</si>
  <si>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</si>
  <si>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</si>
  <si>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</si>
  <si>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</si>
  <si>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</si>
  <si>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</si>
  <si>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</si>
  <si>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</si>
  <si>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</si>
  <si>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</si>
  <si>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</si>
  <si>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</si>
  <si>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</si>
  <si>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</si>
  <si>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</si>
  <si>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</si>
  <si>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</si>
  <si>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</si>
  <si>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</si>
  <si>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</si>
  <si>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</si>
  <si>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</si>
  <si>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</si>
  <si>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</si>
  <si>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</si>
  <si>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</si>
  <si>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</si>
  <si>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</si>
  <si>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</si>
  <si>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</si>
  <si>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</si>
  <si>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</si>
  <si>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</si>
  <si>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</si>
  <si>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</si>
  <si>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</si>
  <si>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</si>
  <si>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</si>
  <si>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</si>
  <si>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</si>
  <si>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</si>
  <si>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</si>
  <si>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</si>
  <si>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</si>
  <si>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</si>
  <si>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</si>
  <si>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</si>
  <si>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</si>
  <si>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</si>
  <si>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</si>
  <si>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</si>
  <si>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</si>
  <si>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</si>
  <si>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</si>
  <si>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</si>
  <si>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</si>
  <si>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</si>
  <si>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</si>
  <si>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</si>
  <si>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</si>
  <si>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</si>
  <si>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</si>
  <si>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</si>
  <si>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</si>
  <si>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</si>
  <si>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</si>
  <si>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</si>
  <si>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</si>
  <si>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</si>
  <si>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</si>
  <si>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</si>
  <si>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</si>
  <si>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</si>
  <si>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</si>
  <si>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</si>
  <si>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</si>
  <si>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</si>
  <si>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</si>
  <si>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</si>
  <si>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</si>
  <si>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</si>
  <si>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</si>
  <si>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</si>
  <si>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</si>
  <si>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</si>
  <si>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</si>
  <si>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</si>
  <si>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</si>
  <si>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</si>
  <si>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</si>
  <si>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</si>
  <si>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</si>
  <si>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</si>
  <si>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</si>
  <si>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</si>
  <si>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</si>
  <si>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</si>
  <si>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</si>
  <si>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</si>
  <si>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</si>
  <si>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</si>
  <si>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</si>
  <si>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</si>
  <si>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</si>
  <si>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</si>
  <si>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</si>
  <si>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</si>
  <si>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</si>
  <si>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</si>
  <si>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</si>
  <si>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</si>
  <si>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</si>
  <si>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</si>
  <si>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</si>
  <si>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</si>
  <si>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</si>
  <si>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</si>
  <si>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</si>
  <si>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</si>
  <si>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</si>
  <si>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</si>
  <si>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</si>
  <si>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</si>
  <si>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</si>
  <si>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</si>
  <si>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</si>
  <si>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</si>
  <si>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</si>
  <si>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</si>
  <si>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</si>
  <si>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</si>
  <si>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</si>
  <si>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</si>
  <si>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</si>
  <si>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</si>
  <si>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</si>
  <si>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</si>
  <si>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</si>
  <si>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</si>
  <si>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</si>
  <si>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</si>
  <si>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</si>
  <si>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</si>
  <si>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</si>
  <si>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</si>
  <si>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</si>
  <si>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</si>
  <si>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</si>
  <si>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</si>
  <si>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</si>
  <si>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</si>
  <si>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</si>
  <si>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</si>
  <si>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</si>
  <si>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</si>
  <si>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</si>
  <si>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</si>
  <si>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</si>
  <si>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</si>
  <si>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</si>
  <si>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</si>
  <si>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</si>
  <si>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</si>
  <si>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</si>
  <si>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</si>
  <si>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</si>
  <si>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</si>
  <si>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</si>
  <si>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</si>
  <si>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</si>
  <si>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</si>
  <si>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</si>
  <si>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</si>
  <si>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</si>
  <si>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</si>
  <si>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</si>
  <si>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</si>
  <si>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</si>
  <si>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</si>
  <si>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</si>
  <si>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</si>
  <si>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</si>
  <si>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</si>
  <si>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</si>
  <si>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</si>
  <si>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</si>
  <si>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</si>
  <si>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</si>
  <si>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</si>
  <si>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</si>
  <si>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</si>
  <si>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</si>
  <si>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</si>
  <si>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</si>
  <si>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</si>
  <si>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</si>
  <si>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</si>
  <si>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</si>
  <si>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</si>
  <si>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</si>
  <si>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</si>
  <si>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</si>
  <si>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</si>
  <si>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</si>
  <si>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</si>
  <si>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</si>
  <si>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</si>
  <si>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</si>
  <si>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</si>
  <si>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</si>
  <si>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</si>
  <si>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</si>
  <si>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</si>
  <si>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</si>
  <si>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</si>
  <si>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</si>
  <si>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</si>
  <si>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</si>
  <si>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</si>
  <si>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</si>
  <si>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</si>
  <si>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</si>
  <si>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</si>
  <si>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</si>
  <si>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</si>
  <si>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</si>
  <si>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</si>
  <si>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</si>
  <si>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</si>
  <si>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</si>
  <si>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</si>
  <si>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</si>
  <si>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</si>
  <si>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</si>
  <si>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</si>
  <si>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</si>
  <si>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</si>
  <si>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</si>
  <si>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</si>
  <si>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</si>
  <si>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</si>
  <si>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</si>
  <si>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</si>
  <si>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</si>
  <si>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</si>
  <si>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</si>
  <si>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</si>
  <si>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</si>
  <si>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</si>
  <si>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</si>
  <si>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</si>
  <si>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</si>
  <si>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</si>
  <si>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</si>
  <si>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</si>
  <si>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</si>
  <si>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</si>
  <si>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</si>
  <si>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</si>
  <si>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</si>
  <si>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</si>
  <si>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</si>
  <si>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</si>
  <si>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</si>
  <si>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</si>
  <si>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</si>
  <si>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</si>
  <si>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</si>
  <si>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</si>
  <si>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</si>
  <si>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</si>
  <si>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</si>
  <si>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</si>
  <si>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</si>
  <si>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</si>
  <si>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</si>
  <si>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</si>
  <si>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</si>
  <si>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</si>
  <si>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</si>
  <si>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</si>
  <si>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</si>
  <si>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</si>
  <si>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</si>
  <si>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</si>
  <si>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</si>
  <si>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</si>
  <si>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</si>
  <si>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</si>
  <si>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</si>
  <si>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</si>
  <si>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</si>
  <si>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</si>
  <si>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</si>
  <si>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</si>
  <si>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</si>
  <si>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</si>
  <si>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</si>
  <si>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</si>
  <si>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</si>
  <si>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</si>
  <si>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</si>
  <si>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</si>
  <si>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</si>
  <si>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</si>
  <si>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</si>
  <si>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</si>
  <si>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</si>
  <si>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</si>
  <si>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</si>
  <si>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</si>
  <si>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</si>
  <si>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</si>
  <si>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</si>
  <si>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</si>
  <si>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</si>
  <si>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</si>
  <si>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</si>
  <si>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</si>
  <si>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</si>
  <si>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</si>
  <si>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</si>
  <si>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</si>
  <si>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</si>
  <si>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</si>
  <si>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</si>
  <si>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</si>
  <si>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</si>
  <si>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</si>
  <si>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</si>
  <si>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</si>
  <si>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</si>
  <si>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</si>
  <si>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</si>
  <si>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</si>
  <si>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</si>
  <si>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</si>
  <si>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</si>
  <si>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</si>
  <si>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</si>
  <si>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</si>
  <si>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</si>
  <si>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</si>
  <si>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</si>
  <si>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</si>
  <si>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</si>
  <si>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</si>
  <si>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</si>
  <si>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</si>
  <si>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</si>
  <si>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</si>
  <si>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</si>
  <si>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</si>
  <si>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</si>
  <si>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</si>
  <si>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</si>
  <si>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</si>
  <si>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</si>
  <si>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</si>
  <si>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</si>
  <si>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</si>
  <si>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</si>
  <si>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</si>
  <si>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</si>
  <si>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</si>
  <si>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</si>
  <si>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</si>
  <si>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</si>
  <si>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</si>
  <si>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</si>
  <si>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</si>
  <si>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</si>
  <si>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</si>
  <si>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</si>
  <si>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</si>
  <si>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</si>
  <si>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</si>
  <si>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</si>
  <si>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</si>
  <si>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</si>
  <si>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</si>
  <si>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</si>
  <si>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</si>
  <si>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</si>
  <si>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</si>
  <si>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</si>
  <si>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</si>
  <si>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</si>
  <si>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</si>
  <si>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</si>
  <si>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</si>
  <si>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</si>
  <si>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</si>
  <si>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</si>
  <si>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</si>
  <si>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</si>
  <si>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</si>
  <si>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</si>
  <si>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</si>
  <si>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</si>
  <si>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</si>
  <si>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</si>
  <si>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</si>
  <si>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</si>
  <si>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</si>
  <si>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</si>
  <si>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</si>
  <si>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</si>
  <si>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</si>
  <si>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</si>
  <si>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</si>
  <si>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</si>
  <si>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</si>
  <si>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</si>
  <si>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</si>
  <si>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</si>
  <si>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</si>
  <si>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</si>
  <si>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</si>
  <si>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</si>
  <si>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</si>
  <si>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</si>
  <si>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</si>
  <si>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</si>
  <si>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</si>
  <si>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</si>
  <si>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</si>
  <si>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</si>
  <si>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</si>
  <si>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</si>
  <si>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</si>
  <si>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</si>
  <si>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</si>
  <si>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</si>
  <si>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</si>
  <si>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</si>
  <si>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</si>
  <si>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</si>
  <si>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</si>
  <si>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</si>
  <si>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</si>
  <si>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</si>
  <si>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</si>
  <si>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</si>
  <si>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</si>
  <si>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</si>
  <si>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</si>
  <si>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</si>
  <si>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</si>
  <si>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</si>
  <si>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</si>
  <si>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</si>
  <si>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</si>
  <si>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</si>
  <si>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</si>
  <si>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</si>
  <si>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</si>
  <si>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</si>
  <si>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</si>
  <si>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</si>
  <si>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</si>
  <si>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</si>
  <si>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</si>
  <si>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</si>
  <si>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</si>
  <si>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</si>
  <si>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</si>
  <si>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</si>
  <si>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</si>
  <si>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</si>
  <si>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</si>
  <si>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</si>
  <si>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</si>
  <si>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</si>
  <si>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</si>
  <si>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</si>
  <si>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</si>
  <si>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</si>
  <si>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</si>
  <si>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</si>
  <si>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</si>
  <si>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</si>
  <si>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</si>
  <si>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</si>
  <si>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</si>
  <si>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</si>
  <si>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</si>
  <si>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</si>
  <si>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</si>
  <si>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</si>
  <si>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</si>
  <si>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</si>
  <si>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</si>
  <si>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</si>
  <si>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</si>
  <si>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</si>
  <si>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</si>
  <si>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</si>
  <si>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</si>
  <si>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</si>
  <si>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</si>
  <si>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</si>
  <si>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</si>
  <si>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</si>
  <si>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</si>
  <si>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</si>
  <si>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</si>
  <si>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</si>
  <si>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</si>
  <si>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</si>
  <si>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</si>
  <si>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</si>
  <si>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</si>
  <si>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</si>
  <si>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</si>
  <si>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</si>
  <si>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</si>
  <si>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</si>
  <si>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</si>
  <si>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</si>
  <si>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</si>
  <si>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</si>
  <si>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</si>
  <si>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</si>
  <si>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</si>
  <si>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</si>
  <si>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</si>
  <si>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</si>
  <si>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</si>
  <si>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</si>
  <si>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</si>
  <si>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</si>
  <si>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</si>
  <si>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</si>
  <si>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</si>
  <si>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</si>
  <si>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</si>
  <si>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</si>
  <si>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</si>
  <si>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</si>
  <si>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</si>
  <si>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</si>
  <si>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</si>
  <si>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</si>
  <si>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</si>
  <si>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</si>
  <si>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</si>
  <si>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</si>
  <si>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</si>
  <si>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</si>
  <si>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</si>
  <si>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</si>
  <si>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</si>
  <si>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</si>
  <si>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</si>
  <si>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</si>
  <si>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</si>
  <si>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</si>
  <si>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</si>
  <si>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</si>
  <si>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</si>
  <si>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</si>
  <si>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</si>
  <si>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</si>
  <si>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</si>
  <si>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</si>
  <si>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</si>
  <si>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</si>
  <si>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</si>
  <si>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</si>
  <si>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</si>
  <si>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</si>
  <si>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</si>
  <si>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</si>
  <si>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</si>
  <si>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</si>
  <si>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</si>
  <si>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</si>
  <si>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</si>
  <si>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</si>
  <si>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</si>
  <si>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</si>
  <si>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</si>
  <si>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</si>
  <si>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</si>
  <si>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</si>
  <si>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</si>
  <si>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</si>
  <si>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</si>
  <si>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</si>
  <si>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</si>
  <si>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</si>
  <si>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</si>
  <si>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</si>
  <si>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</si>
  <si>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</si>
  <si>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</si>
  <si>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</si>
  <si>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</si>
  <si>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</si>
  <si>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</si>
  <si>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</si>
  <si>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</si>
  <si>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</si>
  <si>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</si>
  <si>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</si>
  <si>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</si>
  <si>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</si>
  <si>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</si>
  <si>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</si>
  <si>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</si>
  <si>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</si>
  <si>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</si>
  <si>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</si>
  <si>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</si>
  <si>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</si>
  <si>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</si>
  <si>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</si>
  <si>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</si>
  <si>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</si>
  <si>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</si>
  <si>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</si>
  <si>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</si>
  <si>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</si>
  <si>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</si>
  <si>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</si>
  <si>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</si>
  <si>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</si>
  <si>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</si>
  <si>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</si>
  <si>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</si>
  <si>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</si>
  <si>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</si>
  <si>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</si>
  <si>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</si>
  <si>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</si>
  <si>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</si>
  <si>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</si>
  <si>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</si>
  <si>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</si>
  <si>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</si>
  <si>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</si>
  <si>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</si>
  <si>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</si>
  <si>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</si>
  <si>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</si>
  <si>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</si>
  <si>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</si>
  <si>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</si>
  <si>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</si>
  <si>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</si>
  <si>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</si>
  <si>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</si>
  <si>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</si>
  <si>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</si>
  <si>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</si>
  <si>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</si>
  <si>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</si>
  <si>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</si>
  <si>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</si>
  <si>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</si>
  <si>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</si>
  <si>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</si>
  <si>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</si>
  <si>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</si>
  <si>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</si>
  <si>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</si>
  <si>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</si>
  <si>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</si>
  <si>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</si>
  <si>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</si>
  <si>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</si>
  <si>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</si>
  <si>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</si>
  <si>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</si>
  <si>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</si>
  <si>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</si>
  <si>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</si>
  <si>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</si>
  <si>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</si>
  <si>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</si>
  <si>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</si>
  <si>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</si>
  <si>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</si>
  <si>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</si>
  <si>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</si>
  <si>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</si>
  <si>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</si>
  <si>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</si>
  <si>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</si>
  <si>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</si>
  <si>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</si>
  <si>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</si>
  <si>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</si>
  <si>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</si>
  <si>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</si>
  <si>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</si>
  <si>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</si>
  <si>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</si>
  <si>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</si>
  <si>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</si>
  <si>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</si>
  <si>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</si>
  <si>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</si>
  <si>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</si>
  <si>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</si>
  <si>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</si>
  <si>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</si>
  <si>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</si>
  <si>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</si>
  <si>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</si>
  <si>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</si>
  <si>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</si>
  <si>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</si>
  <si>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</si>
  <si>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</si>
  <si>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</si>
  <si>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</si>
  <si>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</si>
  <si>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</si>
  <si>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</si>
  <si>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</si>
  <si>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</si>
  <si>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</si>
  <si>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</si>
  <si>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</si>
  <si>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</si>
  <si>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</si>
  <si>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</si>
  <si>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</si>
  <si>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</si>
  <si>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</si>
  <si>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</si>
  <si>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</si>
  <si>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</si>
  <si>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</si>
  <si>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</si>
  <si>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</si>
  <si>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</si>
  <si>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</si>
  <si>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</si>
  <si>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</si>
  <si>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</si>
  <si>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</si>
  <si>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</si>
  <si>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</si>
  <si>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</si>
  <si>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</si>
  <si>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</si>
  <si>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</si>
  <si>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</si>
  <si>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</si>
  <si>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</si>
  <si>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</si>
  <si>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</si>
  <si>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</si>
  <si>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</si>
  <si>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</si>
  <si>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</si>
  <si>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</si>
  <si>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</si>
  <si>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</si>
  <si>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</si>
  <si>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</si>
  <si>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</si>
  <si>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</si>
  <si>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</si>
  <si>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</si>
  <si>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</si>
  <si>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</si>
  <si>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</si>
  <si>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</si>
  <si>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</si>
  <si>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</si>
  <si>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</si>
  <si>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</si>
  <si>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</si>
  <si>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</si>
  <si>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</si>
  <si>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</si>
  <si>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</si>
  <si>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</si>
  <si>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</si>
  <si>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</si>
  <si>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</si>
  <si>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</si>
  <si>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</si>
  <si>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</si>
  <si>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</si>
  <si>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</si>
  <si>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</si>
  <si>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</si>
  <si>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</si>
  <si>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</si>
  <si>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</si>
  <si>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</si>
  <si>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</si>
  <si>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</si>
  <si>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</si>
  <si>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</si>
  <si>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</si>
  <si>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</si>
  <si>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</si>
  <si>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</si>
  <si>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</si>
  <si>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</si>
  <si>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</si>
  <si>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</si>
  <si>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</si>
  <si>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</si>
  <si>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</si>
  <si>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</si>
  <si>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</si>
  <si>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</si>
  <si>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</si>
  <si>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</si>
  <si>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</si>
  <si>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</si>
  <si>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</si>
  <si>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</si>
  <si>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</si>
  <si>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</si>
  <si>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</si>
  <si>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</si>
  <si>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</si>
  <si>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</si>
  <si>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</si>
  <si>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</si>
  <si>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</si>
  <si>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</si>
  <si>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</si>
  <si>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</si>
  <si>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</si>
  <si>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</si>
  <si>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</si>
  <si>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</si>
  <si>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</si>
  <si>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</si>
  <si>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</si>
  <si>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</si>
  <si>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</si>
  <si>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</si>
  <si>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</si>
  <si>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</si>
  <si>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</si>
  <si>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</si>
  <si>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</si>
  <si>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</si>
  <si>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</si>
  <si>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</si>
  <si>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</si>
  <si>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</si>
  <si>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</si>
  <si>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</si>
  <si>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</si>
  <si>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</si>
  <si>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</si>
  <si>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</si>
  <si>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</si>
  <si>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</si>
  <si>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</si>
  <si>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</si>
  <si>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</si>
  <si>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</si>
  <si>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</si>
  <si>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</si>
  <si>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</si>
  <si>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</si>
  <si>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</si>
  <si>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</si>
  <si>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</si>
  <si>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</si>
  <si>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</si>
  <si>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</si>
  <si>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</si>
  <si>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</si>
  <si>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</si>
  <si>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</si>
  <si>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</si>
  <si>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</si>
  <si>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</si>
  <si>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</si>
  <si>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</si>
  <si>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</si>
  <si>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</si>
  <si>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</si>
  <si>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</si>
  <si>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</si>
  <si>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</si>
  <si>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</si>
  <si>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</si>
  <si>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</si>
  <si>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</si>
  <si>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</si>
  <si>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</si>
  <si>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</si>
  <si>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</si>
  <si>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</si>
  <si>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</si>
  <si>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</si>
  <si>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</si>
  <si>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</si>
  <si>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</si>
  <si>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</si>
  <si>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</si>
  <si>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</si>
  <si>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</si>
  <si>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</si>
  <si>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</si>
  <si>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</si>
  <si>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</si>
  <si>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</si>
  <si>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</si>
  <si>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</si>
  <si>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</si>
  <si>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</si>
  <si>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</si>
  <si>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</si>
  <si>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</si>
  <si>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</si>
  <si>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</si>
  <si>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</si>
  <si>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</si>
  <si>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</si>
  <si>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</si>
  <si>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</si>
  <si>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</si>
  <si>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</si>
  <si>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</si>
  <si>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</si>
  <si>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</si>
  <si>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</si>
  <si>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</si>
  <si>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</si>
  <si>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</si>
  <si>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</si>
  <si>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</si>
  <si>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</si>
  <si>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</si>
  <si>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</si>
  <si>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</si>
  <si>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</si>
  <si>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</si>
  <si>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</si>
  <si>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</si>
  <si>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</si>
  <si>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</si>
  <si>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</si>
  <si>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</si>
  <si>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</si>
  <si>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</si>
  <si>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</si>
  <si>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</si>
  <si>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</si>
  <si>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</si>
  <si>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</si>
  <si>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</si>
  <si>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</si>
  <si>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</si>
  <si>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</si>
  <si>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</si>
  <si>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</si>
  <si>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</si>
  <si>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</si>
  <si>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</si>
  <si>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</si>
  <si>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</si>
  <si>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</si>
  <si>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</si>
  <si>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</si>
  <si>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</si>
  <si>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</si>
  <si>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</si>
  <si>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</si>
  <si>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</si>
  <si>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</si>
  <si>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</si>
  <si>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</si>
  <si>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</si>
  <si>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</si>
  <si>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</si>
  <si>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</si>
  <si>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</si>
  <si>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</si>
  <si>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</si>
  <si>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</si>
  <si>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</si>
  <si>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</si>
  <si>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</si>
  <si>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</si>
  <si>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</si>
  <si>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</si>
  <si>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</si>
  <si>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</si>
  <si>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</si>
  <si>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</si>
  <si>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</si>
  <si>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</si>
  <si>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</si>
  <si>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</si>
  <si>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</si>
  <si>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</si>
  <si>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</si>
  <si>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</si>
  <si>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</si>
  <si>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</si>
  <si>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</si>
  <si>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</si>
  <si>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</si>
  <si>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</si>
  <si>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</si>
  <si>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</si>
  <si>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</si>
  <si>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</si>
  <si>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</si>
  <si>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</si>
  <si>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</si>
  <si>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</si>
  <si>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</si>
  <si>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</si>
  <si>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</si>
  <si>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</si>
  <si>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</si>
  <si>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</si>
  <si>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</si>
  <si>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</si>
  <si>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</si>
  <si>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</si>
  <si>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</si>
  <si>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</si>
  <si>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</si>
  <si>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</si>
  <si>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</si>
  <si>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</si>
  <si>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</si>
  <si>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</si>
  <si>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</si>
  <si>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</si>
  <si>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</si>
  <si>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</si>
  <si>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</si>
  <si>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</si>
  <si>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</si>
  <si>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</si>
  <si>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</si>
  <si>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</si>
  <si>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</si>
  <si>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</si>
  <si>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</si>
  <si>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</si>
  <si>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</si>
  <si>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</si>
  <si>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</si>
  <si>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</si>
  <si>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</si>
  <si>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</si>
  <si>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</si>
  <si>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</si>
  <si>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</si>
  <si>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</si>
  <si>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</si>
  <si>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</si>
  <si>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</si>
  <si>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</si>
  <si>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</si>
  <si>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</si>
  <si>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</si>
  <si>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</si>
  <si>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</si>
  <si>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</si>
  <si>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</si>
  <si>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</si>
  <si>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</si>
  <si>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</si>
  <si>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</si>
  <si>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</si>
  <si>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</si>
  <si>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</si>
  <si>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</si>
  <si>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</si>
  <si>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</si>
  <si>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</si>
  <si>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</si>
  <si>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</si>
  <si>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</si>
  <si>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</si>
  <si>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</si>
  <si>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</si>
  <si>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</si>
  <si>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</si>
  <si>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</si>
  <si>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</si>
  <si>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</si>
  <si>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</si>
  <si>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</si>
  <si>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</si>
  <si>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</si>
  <si>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</si>
  <si>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</si>
  <si>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</si>
  <si>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</si>
  <si>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</si>
  <si>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</si>
  <si>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</si>
  <si>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</si>
  <si>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</si>
  <si>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</si>
  <si>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</si>
  <si>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</si>
  <si>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</si>
  <si>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</si>
  <si>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</si>
  <si>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</si>
  <si>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</si>
  <si>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</si>
  <si>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</si>
  <si>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</si>
  <si>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</si>
  <si>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</si>
  <si>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</si>
  <si>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</si>
  <si>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</si>
  <si>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</si>
  <si>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</si>
  <si>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</si>
  <si>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</si>
  <si>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</si>
  <si>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</si>
  <si>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</si>
  <si>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</si>
  <si>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</si>
  <si>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</si>
  <si>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</si>
  <si>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</si>
  <si>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</si>
  <si>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</si>
  <si>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</si>
  <si>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</si>
  <si>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</si>
  <si>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</si>
  <si>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</si>
  <si>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</si>
  <si>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</si>
  <si>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</si>
  <si>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</si>
  <si>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</si>
  <si>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</si>
  <si>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</si>
  <si>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</si>
  <si>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</si>
  <si>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</si>
  <si>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</si>
  <si>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</si>
  <si>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</si>
  <si>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</si>
  <si>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</si>
  <si>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</si>
  <si>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</si>
  <si>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</si>
  <si>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</si>
  <si>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</si>
  <si>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</si>
  <si>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</si>
  <si>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</si>
  <si>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</si>
  <si>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</si>
  <si>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</si>
  <si>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</si>
  <si>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</si>
  <si>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</si>
  <si>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</si>
  <si>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</si>
  <si>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</si>
  <si>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</si>
  <si>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</si>
  <si>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</si>
  <si>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</si>
  <si>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</si>
  <si>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</si>
  <si>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</si>
  <si>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</si>
  <si>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</si>
  <si>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</si>
  <si>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</si>
  <si>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</si>
  <si>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</si>
  <si>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</si>
  <si>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</si>
  <si>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</si>
  <si>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</si>
  <si>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</si>
  <si>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</si>
  <si>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</si>
  <si>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</si>
  <si>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</si>
  <si>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</si>
  <si>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</si>
  <si>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</si>
  <si>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</si>
  <si>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</si>
  <si>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</si>
  <si>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</si>
  <si>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</si>
  <si>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</si>
  <si>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</si>
  <si>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</si>
  <si>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</si>
  <si>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</si>
  <si>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</si>
  <si>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</si>
  <si>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</si>
  <si>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</si>
  <si>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</si>
  <si>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</si>
  <si>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</si>
  <si>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</si>
  <si>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</si>
  <si>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</si>
  <si>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</si>
  <si>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</si>
  <si>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</si>
  <si>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</si>
  <si>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</si>
  <si>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</si>
  <si>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</si>
  <si>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</si>
  <si>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</si>
  <si>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</si>
  <si>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</si>
  <si>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</si>
  <si>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</si>
  <si>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</si>
  <si>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</si>
  <si>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</si>
  <si>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</si>
  <si>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</si>
  <si>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</si>
  <si>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</si>
  <si>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</si>
  <si>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</si>
  <si>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</si>
  <si>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</si>
  <si>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</si>
  <si>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</si>
  <si>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</si>
  <si>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</si>
  <si>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</si>
  <si>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</si>
  <si>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</si>
  <si>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</si>
  <si>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</si>
  <si>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</si>
  <si>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</si>
  <si>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</si>
  <si>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</si>
  <si>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</si>
  <si>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</si>
  <si>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</si>
  <si>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</si>
  <si>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</si>
  <si>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</si>
  <si>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</si>
  <si>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</si>
  <si>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</si>
  <si>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</si>
  <si>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</si>
  <si>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</si>
  <si>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</si>
  <si>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</si>
  <si>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</si>
  <si>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</si>
  <si>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</si>
  <si>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</si>
  <si>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</si>
  <si>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</si>
  <si>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</si>
  <si>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</si>
  <si>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</si>
  <si>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</si>
  <si>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</si>
  <si>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</si>
  <si>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</si>
  <si>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</si>
  <si>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</si>
  <si>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</si>
  <si>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</si>
  <si>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</si>
  <si>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</si>
  <si>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</si>
  <si>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</si>
  <si>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</si>
  <si>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</si>
  <si>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</si>
  <si>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</si>
  <si>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</si>
  <si>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</si>
  <si>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</si>
  <si>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</si>
  <si>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</si>
  <si>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</si>
  <si>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</si>
  <si>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</si>
  <si>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</si>
  <si>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</si>
  <si>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</si>
  <si>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</si>
  <si>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</si>
  <si>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</si>
  <si>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</si>
  <si>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</si>
  <si>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</si>
  <si>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</si>
  <si>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</si>
  <si>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</si>
  <si>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</si>
  <si>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</si>
  <si>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</si>
  <si>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</si>
  <si>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</si>
  <si>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</si>
  <si>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</si>
  <si>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</si>
  <si>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</si>
  <si>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</si>
  <si>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</si>
  <si>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</si>
  <si>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</si>
  <si>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</si>
  <si>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</si>
  <si>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</si>
  <si>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</si>
  <si>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</si>
  <si>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</si>
  <si>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</si>
  <si>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</si>
  <si>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</si>
  <si>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</si>
  <si>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</si>
  <si>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</si>
  <si>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</si>
  <si>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</si>
  <si>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</si>
  <si>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</si>
  <si>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</si>
  <si>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</si>
  <si>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</si>
  <si>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</si>
  <si>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</si>
  <si>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</si>
  <si>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</si>
  <si>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</si>
  <si>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</si>
  <si>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</si>
  <si>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</si>
  <si>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</si>
  <si>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</si>
  <si>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</si>
  <si>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</si>
  <si>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</si>
  <si>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</si>
  <si>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</si>
  <si>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</si>
  <si>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</si>
  <si>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</si>
  <si>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</si>
  <si>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</si>
  <si>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</si>
  <si>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</si>
  <si>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</si>
  <si>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</si>
  <si>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</si>
  <si>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</si>
  <si>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</si>
  <si>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</si>
  <si>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</si>
  <si>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</si>
  <si>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</si>
  <si>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</si>
  <si>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</si>
  <si>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</si>
  <si>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</si>
  <si>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</si>
  <si>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</si>
  <si>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</si>
  <si>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</si>
  <si>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</si>
  <si>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</si>
  <si>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</si>
  <si>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</si>
  <si>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</si>
  <si>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</si>
  <si>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</si>
  <si>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</si>
  <si>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</si>
  <si>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</si>
  <si>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</si>
  <si>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</si>
  <si>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</si>
  <si>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</si>
  <si>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</si>
  <si>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</si>
  <si>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</si>
  <si>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</si>
  <si>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</si>
  <si>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</si>
  <si>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</si>
  <si>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</si>
  <si>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</si>
  <si>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</si>
  <si>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</si>
  <si>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</si>
  <si>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</si>
  <si>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</si>
  <si>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</si>
  <si>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</si>
  <si>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</si>
  <si>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</si>
  <si>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</si>
  <si>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</si>
  <si>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</si>
  <si>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</si>
  <si>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</si>
  <si>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</si>
  <si>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</si>
  <si>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</si>
  <si>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</si>
  <si>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</si>
  <si>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</si>
  <si>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</si>
  <si>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</si>
  <si>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</si>
  <si>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</si>
  <si>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</si>
  <si>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</si>
  <si>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</si>
  <si>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</si>
  <si>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</si>
  <si>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</si>
  <si>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</si>
  <si>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</si>
  <si>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</si>
  <si>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</si>
  <si>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</si>
  <si>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</si>
  <si>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</si>
  <si>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</si>
  <si>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</si>
  <si>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</si>
  <si>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</si>
  <si>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</si>
  <si>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</si>
  <si>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</si>
  <si>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</si>
  <si>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</si>
  <si>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</si>
  <si>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</si>
  <si>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</si>
  <si>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</si>
  <si>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</si>
  <si>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</si>
  <si>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</si>
  <si>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</si>
  <si>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</si>
  <si>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</si>
  <si>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</si>
  <si>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</si>
  <si>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</si>
  <si>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</si>
  <si>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</si>
  <si>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</si>
  <si>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</si>
  <si>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</si>
  <si>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</si>
  <si>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</si>
  <si>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</si>
  <si>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</si>
  <si>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</si>
  <si>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</si>
  <si>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</si>
  <si>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</si>
  <si>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</si>
  <si>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</si>
  <si>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</si>
  <si>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</si>
  <si>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</si>
  <si>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</si>
  <si>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</si>
  <si>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</si>
  <si>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</si>
  <si>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</si>
  <si>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</si>
  <si>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</si>
  <si>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</si>
  <si>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</si>
  <si>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</si>
  <si>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</si>
  <si>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</si>
  <si>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</si>
  <si>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</si>
  <si>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</si>
  <si>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</si>
  <si>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</si>
  <si>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餐饮</t>
    <phoneticPr fontId="8" type="noConversion"/>
  </si>
  <si>
    <t>晚宴</t>
    <phoneticPr fontId="8" type="noConversion"/>
  </si>
  <si>
    <t>桌</t>
    <phoneticPr fontId="8" type="noConversion"/>
  </si>
  <si>
    <t>3180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</si>
  <si>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</si>
  <si>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</si>
  <si>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</si>
  <si>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</si>
  <si>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</si>
  <si>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</si>
  <si>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</si>
  <si>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</si>
  <si>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</si>
  <si>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</si>
  <si>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</si>
  <si>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</si>
  <si>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</si>
  <si>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</si>
  <si>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包间宴请</t>
    <phoneticPr fontId="8" type="noConversion"/>
  </si>
  <si>
    <t>自助餐</t>
    <phoneticPr fontId="8" type="noConversion"/>
  </si>
  <si>
    <t>350</t>
    <phoneticPr fontId="8" type="noConversion"/>
  </si>
  <si>
    <t>餐券</t>
    <phoneticPr fontId="8" type="noConversion"/>
  </si>
  <si>
    <t>178.08</t>
    <phoneticPr fontId="8" type="noConversion"/>
  </si>
  <si>
    <t>1.06</t>
    <phoneticPr fontId="8" type="noConversion"/>
  </si>
  <si>
    <t>单程</t>
    <phoneticPr fontId="8" type="noConversion"/>
  </si>
  <si>
    <t>高铁二等座</t>
    <phoneticPr fontId="8" type="noConversion"/>
  </si>
  <si>
    <t>自助餐券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</si>
  <si>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</si>
  <si>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</si>
  <si>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</si>
  <si>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</si>
  <si>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450</t>
    <phoneticPr fontId="8" type="noConversion"/>
  </si>
  <si>
    <t>大床/双床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</si>
  <si>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</si>
  <si>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</si>
  <si>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</si>
  <si>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嘉宾火车票</t>
    <phoneticPr fontId="8" type="noConversion"/>
  </si>
  <si>
    <t>1400</t>
    <phoneticPr fontId="8" type="noConversion"/>
  </si>
  <si>
    <t>自行前往</t>
    <phoneticPr fontId="8" type="noConversion"/>
  </si>
  <si>
    <t>包车/平台打车</t>
    <phoneticPr fontId="8" type="noConversion"/>
  </si>
  <si>
    <t>1000</t>
    <phoneticPr fontId="8" type="noConversion"/>
  </si>
  <si>
    <t>小交通</t>
    <phoneticPr fontId="8" type="noConversion"/>
  </si>
  <si>
    <t>50</t>
    <phoneticPr fontId="8" type="noConversion"/>
  </si>
  <si>
    <t>2025.9.19-23</t>
    <phoneticPr fontId="8" type="noConversion"/>
  </si>
  <si>
    <t>预留费用，实际出票为准-运动健身</t>
    <phoneticPr fontId="8" type="noConversion"/>
  </si>
  <si>
    <t>预留费用，实际出票为准-时尚</t>
    <phoneticPr fontId="8" type="noConversion"/>
  </si>
  <si>
    <t>预留费用，实际出票为准-家庭生活</t>
    <phoneticPr fontId="8" type="noConversion"/>
  </si>
  <si>
    <t>预留费用，实际发生为准-时尚</t>
    <phoneticPr fontId="8" type="noConversion"/>
  </si>
  <si>
    <t>预留费用，实际发生为准-家庭生活</t>
    <phoneticPr fontId="8" type="noConversion"/>
  </si>
  <si>
    <t>9月 21 日午餐，参考景区内自助餐168元/人标准预留-运动健身</t>
  </si>
  <si>
    <t>9月 21 日午餐，参考景区内自助餐168元/人标准预留-时尚</t>
  </si>
  <si>
    <t>9月 21 日午餐，参考景区内自助餐168元/人标准预留-家庭生活</t>
  </si>
  <si>
    <t>差旅大交通</t>
    <phoneticPr fontId="8" type="noConversion"/>
  </si>
  <si>
    <t>工作人员高铁</t>
    <phoneticPr fontId="8" type="noConversion"/>
  </si>
  <si>
    <t>714.44</t>
    <phoneticPr fontId="8" type="noConversion"/>
  </si>
  <si>
    <t>300</t>
    <phoneticPr fontId="8" type="noConversion"/>
  </si>
  <si>
    <t>30</t>
    <phoneticPr fontId="8" type="noConversion"/>
  </si>
  <si>
    <t>G#014</t>
    <phoneticPr fontId="8" type="noConversion"/>
  </si>
  <si>
    <t>接待服务人员（酒店入住、餐饮服务、车辆安排等）</t>
    <phoneticPr fontId="8" type="noConversion"/>
  </si>
  <si>
    <t>往返公务舱</t>
    <phoneticPr fontId="8" type="noConversion"/>
  </si>
  <si>
    <t>5000</t>
    <phoneticPr fontId="8" type="noConversion"/>
  </si>
  <si>
    <t>机场接机人员</t>
    <phoneticPr fontId="8" type="noConversion"/>
  </si>
  <si>
    <t>接机牌/手举牌</t>
    <phoneticPr fontId="8" type="noConversion"/>
  </si>
  <si>
    <t>车头牌</t>
    <phoneticPr fontId="8" type="noConversion"/>
  </si>
  <si>
    <t>8.48</t>
    <phoneticPr fontId="8" type="noConversion"/>
  </si>
  <si>
    <t>尺寸：A3；材质：铜版纸塑封；工期：3 天；数量：8个</t>
    <phoneticPr fontId="8" type="noConversion"/>
  </si>
  <si>
    <t>印刷店制作</t>
    <phoneticPr fontId="8" type="noConversion"/>
  </si>
  <si>
    <t>浙江太平洋酒店</t>
    <phoneticPr fontId="8" type="noConversion"/>
  </si>
  <si>
    <t>雷迪森酒店</t>
    <phoneticPr fontId="8" type="noConversion"/>
  </si>
  <si>
    <t>海莎酒店</t>
    <phoneticPr fontId="8" type="noConversion"/>
  </si>
  <si>
    <t>9月20日，晚宴，4桌共40人（按照10人1桌）；参考3000元/桌预留-运动健身</t>
    <phoneticPr fontId="8" type="noConversion"/>
  </si>
  <si>
    <t>9月20日，晚宴，3桌共30人（按照10人1桌）；参考3000元/桌预留-时尚</t>
    <phoneticPr fontId="8" type="noConversion"/>
  </si>
  <si>
    <t>9月20日，晚宴，3桌共30人（按照10人1桌）；参考3000元/桌预留-家庭生活</t>
    <phoneticPr fontId="8" type="noConversion"/>
  </si>
  <si>
    <t>张仪蕾</t>
    <phoneticPr fontId="8" type="noConversion"/>
  </si>
  <si>
    <t>zhangyilei.bella@bytedance.com</t>
    <phoneticPr fontId="8" type="noConversion"/>
  </si>
  <si>
    <t>符芳汀</t>
    <phoneticPr fontId="8" type="noConversion"/>
  </si>
  <si>
    <t>fufangting@bytedance.com</t>
    <phoneticPr fontId="8" type="noConversion"/>
  </si>
  <si>
    <t>酒店工作人员</t>
    <phoneticPr fontId="8" type="noConversion"/>
  </si>
  <si>
    <t>浙江太平洋酒店-150房晚-运动健身</t>
    <phoneticPr fontId="8" type="noConversion"/>
  </si>
  <si>
    <t>雷迪森酒店-26房晚-时尚</t>
    <phoneticPr fontId="8" type="noConversion"/>
  </si>
  <si>
    <t>海莎酒店-90房晚-家庭生活</t>
    <phoneticPr fontId="8" type="noConversion"/>
  </si>
  <si>
    <t>酒店往返场地接驳车</t>
    <phoneticPr fontId="8" type="noConversion"/>
  </si>
  <si>
    <t>杭州-海宁酒店接机</t>
    <phoneticPr fontId="8" type="noConversion"/>
  </si>
  <si>
    <t>预留费用，以实际报销金额为准。按总人数 80% 预估，预估2 天，每天 2 程-时尚</t>
    <phoneticPr fontId="8" type="noConversion"/>
  </si>
  <si>
    <t>预留费用，以实际报销金额为准。按总人数 80% 预估，预估2 天，每天 2 程-家庭生活</t>
    <phoneticPr fontId="8" type="noConversion"/>
  </si>
  <si>
    <t>自助午餐</t>
    <phoneticPr fontId="8" type="noConversion"/>
  </si>
  <si>
    <t>北京-杭州往返</t>
    <phoneticPr fontId="8" type="noConversion"/>
  </si>
  <si>
    <r>
      <t>2025抖音创作者大会</t>
    </r>
    <r>
      <rPr>
        <b/>
        <sz val="14"/>
        <color theme="1"/>
        <rFont val="微软雅黑"/>
        <family val="2"/>
        <charset val="134"/>
      </rPr>
      <t>消费决策会务接待报价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</si>
  <si>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r>
      <t xml:space="preserve">2025抖音创作者大会
</t>
    </r>
    <r>
      <rPr>
        <sz val="9"/>
        <color theme="1"/>
        <rFont val="微软雅黑"/>
        <family val="2"/>
        <charset val="134"/>
      </rPr>
      <t>消费决策</t>
    </r>
    <phoneticPr fontId="8" type="noConversion"/>
  </si>
  <si>
    <t>尺寸：9cm*5cm（待定）；材质：200g铜版纸；工期：2 天；数量：15-艺术摄影</t>
    <phoneticPr fontId="8" type="noConversion"/>
  </si>
  <si>
    <t>预留费用，实际出票为准-艺术摄影</t>
    <phoneticPr fontId="8" type="noConversion"/>
  </si>
  <si>
    <t>浙江太平洋酒店-77房晚-艺术摄影</t>
    <phoneticPr fontId="8" type="noConversion"/>
  </si>
  <si>
    <t>G#014</t>
  </si>
  <si>
    <t>9月 21 日午餐，参考景区内自助餐168元/人标准预留-艺术摄影</t>
    <phoneticPr fontId="8" type="noConversion"/>
  </si>
  <si>
    <t>9月 21 日午餐，参考景区内自助餐168元/人标准预留-美妆</t>
    <phoneticPr fontId="8" type="noConversion"/>
  </si>
  <si>
    <t>9月20日，晚宴，5桌共50人（按照10人1桌）；参考3000元/桌预留-艺术摄影</t>
    <phoneticPr fontId="8" type="noConversion"/>
  </si>
  <si>
    <t>尺寸：9cm*5cm（待定）；材质：200g铜版纸；工期：2 天；数量：60-美妆</t>
    <phoneticPr fontId="8" type="noConversion"/>
  </si>
  <si>
    <t>预留费用，实际出票为准-美妆；</t>
    <phoneticPr fontId="8" type="noConversion"/>
  </si>
  <si>
    <t>豪华大床/豪华双床</t>
    <phoneticPr fontId="8" type="noConversion"/>
  </si>
  <si>
    <t>580</t>
    <phoneticPr fontId="8" type="noConversion"/>
  </si>
  <si>
    <t>海莎酒店-232房晚-美妆</t>
    <phoneticPr fontId="8" type="noConversion"/>
  </si>
  <si>
    <t>华邑酒店-30房晚-美妆</t>
    <phoneticPr fontId="8" type="noConversion"/>
  </si>
  <si>
    <t>华邑酒店</t>
    <phoneticPr fontId="8" type="noConversion"/>
  </si>
  <si>
    <t>预留费用，以实际报销金额为准。按总人数 80% 预估，预估3 天，每天 2 程-美妆</t>
    <phoneticPr fontId="8" type="noConversion"/>
  </si>
  <si>
    <t>9月20日，晚宴，3桌共30人（按照10人1桌）；参考3000元/桌预留-美妆</t>
    <phoneticPr fontId="8" type="noConversion"/>
  </si>
  <si>
    <t>美妆-接机手举牌-2个</t>
    <phoneticPr fontId="8" type="noConversion"/>
  </si>
  <si>
    <t>美妆-车头牌-8个</t>
    <phoneticPr fontId="8" type="noConversion"/>
  </si>
  <si>
    <r>
      <rPr>
        <sz val="10"/>
        <color rgb="FF000000"/>
        <rFont val="Microsoft YaHei"/>
        <family val="2"/>
        <charset val="134"/>
      </rPr>
      <t>尺寸：</t>
    </r>
    <r>
      <rPr>
        <sz val="10"/>
        <color rgb="FF000000"/>
        <rFont val="Calibri"/>
        <family val="2"/>
      </rPr>
      <t>9cm*5cm</t>
    </r>
    <r>
      <rPr>
        <sz val="10"/>
        <color rgb="FF000000"/>
        <rFont val="Microsoft YaHei"/>
        <family val="2"/>
        <charset val="134"/>
      </rPr>
      <t>（待定）；材质：</t>
    </r>
    <r>
      <rPr>
        <sz val="10"/>
        <color rgb="FF000000"/>
        <rFont val="Calibri"/>
        <family val="2"/>
      </rPr>
      <t>200g</t>
    </r>
    <r>
      <rPr>
        <sz val="10"/>
        <color rgb="FF000000"/>
        <rFont val="Microsoft YaHei"/>
        <family val="2"/>
        <charset val="134"/>
      </rPr>
      <t>铜版纸；工期：</t>
    </r>
    <r>
      <rPr>
        <sz val="10"/>
        <color rgb="FF000000"/>
        <rFont val="Calibri"/>
        <family val="2"/>
      </rPr>
      <t xml:space="preserve">2 </t>
    </r>
    <r>
      <rPr>
        <sz val="10"/>
        <color rgb="FF000000"/>
        <rFont val="Microsoft YaHei"/>
        <family val="2"/>
        <charset val="134"/>
      </rPr>
      <t>天</t>
    </r>
    <r>
      <rPr>
        <sz val="10"/>
        <color rgb="FF000000"/>
        <rFont val="Microsoft YaHei"/>
        <family val="2"/>
      </rPr>
      <t>；数量 ：40</t>
    </r>
    <r>
      <rPr>
        <sz val="10"/>
        <color rgb="FF1F2329"/>
        <rFont val="Calibri"/>
        <family val="2"/>
      </rPr>
      <t>-</t>
    </r>
    <r>
      <rPr>
        <sz val="10"/>
        <color rgb="FF1F2329"/>
        <rFont val="Microsoft YaHei"/>
        <family val="2"/>
      </rPr>
      <t>运动健身</t>
    </r>
    <phoneticPr fontId="8" type="noConversion"/>
  </si>
  <si>
    <r>
      <rPr>
        <sz val="10"/>
        <color rgb="FF000000"/>
        <rFont val="Microsoft YaHei"/>
        <family val="2"/>
        <charset val="134"/>
      </rPr>
      <t>尺寸：</t>
    </r>
    <r>
      <rPr>
        <sz val="10"/>
        <color rgb="FF000000"/>
        <rFont val="Calibri"/>
        <family val="2"/>
      </rPr>
      <t>9cm*5cm</t>
    </r>
    <r>
      <rPr>
        <sz val="10"/>
        <color rgb="FF000000"/>
        <rFont val="Microsoft YaHei"/>
        <family val="2"/>
        <charset val="134"/>
      </rPr>
      <t>（待定）；材质：</t>
    </r>
    <r>
      <rPr>
        <sz val="10"/>
        <color rgb="FF000000"/>
        <rFont val="Calibri"/>
        <family val="2"/>
      </rPr>
      <t>200g</t>
    </r>
    <r>
      <rPr>
        <sz val="10"/>
        <color rgb="FF000000"/>
        <rFont val="Microsoft YaHei"/>
        <family val="2"/>
        <charset val="134"/>
      </rPr>
      <t>铜版纸；工期：</t>
    </r>
    <r>
      <rPr>
        <sz val="10"/>
        <color rgb="FF000000"/>
        <rFont val="Calibri"/>
        <family val="2"/>
      </rPr>
      <t xml:space="preserve">2 </t>
    </r>
    <r>
      <rPr>
        <sz val="10"/>
        <color rgb="FF000000"/>
        <rFont val="Microsoft YaHei"/>
        <family val="2"/>
        <charset val="134"/>
      </rPr>
      <t>天；数量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Microsoft YaHei"/>
        <family val="2"/>
        <charset val="134"/>
      </rPr>
      <t>：30</t>
    </r>
    <r>
      <rPr>
        <sz val="10"/>
        <color rgb="FF000000"/>
        <rFont val="Calibri"/>
        <family val="2"/>
      </rPr>
      <t>-</t>
    </r>
    <r>
      <rPr>
        <sz val="10"/>
        <color rgb="FF1F2329"/>
        <rFont val="Microsoft YaHei"/>
        <family val="2"/>
      </rPr>
      <t>时尚</t>
    </r>
    <phoneticPr fontId="8" type="noConversion"/>
  </si>
  <si>
    <r>
      <rPr>
        <sz val="10"/>
        <color rgb="FF000000"/>
        <rFont val="Microsoft YaHei"/>
        <family val="2"/>
        <charset val="134"/>
      </rPr>
      <t>尺寸：</t>
    </r>
    <r>
      <rPr>
        <sz val="10"/>
        <color rgb="FF000000"/>
        <rFont val="Calibri"/>
        <family val="2"/>
      </rPr>
      <t>9cm*5cm</t>
    </r>
    <r>
      <rPr>
        <sz val="10"/>
        <color rgb="FF000000"/>
        <rFont val="Microsoft YaHei"/>
        <family val="2"/>
        <charset val="134"/>
      </rPr>
      <t>（待定）；材质：</t>
    </r>
    <r>
      <rPr>
        <sz val="10"/>
        <color rgb="FF000000"/>
        <rFont val="Calibri"/>
        <family val="2"/>
      </rPr>
      <t>200g</t>
    </r>
    <r>
      <rPr>
        <sz val="10"/>
        <color rgb="FF000000"/>
        <rFont val="Microsoft YaHei"/>
        <family val="2"/>
        <charset val="134"/>
      </rPr>
      <t>铜版纸；工期：</t>
    </r>
    <r>
      <rPr>
        <sz val="10"/>
        <color rgb="FF000000"/>
        <rFont val="Calibri"/>
        <family val="2"/>
      </rPr>
      <t xml:space="preserve">2 </t>
    </r>
    <r>
      <rPr>
        <sz val="10"/>
        <color rgb="FF000000"/>
        <rFont val="Microsoft YaHei"/>
        <family val="2"/>
        <charset val="134"/>
      </rPr>
      <t>天；数量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Microsoft YaHei"/>
        <family val="2"/>
        <charset val="134"/>
      </rPr>
      <t>：20</t>
    </r>
    <r>
      <rPr>
        <sz val="10"/>
        <color rgb="FF000000"/>
        <rFont val="Calibri"/>
        <family val="2"/>
      </rPr>
      <t>-</t>
    </r>
    <r>
      <rPr>
        <sz val="10"/>
        <color rgb="FF1F2329"/>
        <rFont val="Microsoft YaHei"/>
        <family val="2"/>
      </rPr>
      <t>家庭生活</t>
    </r>
    <phoneticPr fontId="8" type="noConversion"/>
  </si>
  <si>
    <t>预留费用，实际出票为准-美妆</t>
    <phoneticPr fontId="8" type="noConversion"/>
  </si>
  <si>
    <t>美妆3人；gl8</t>
    <phoneticPr fontId="8" type="noConversion"/>
  </si>
  <si>
    <t>美妆5人；gl8</t>
    <phoneticPr fontId="8" type="noConversion"/>
  </si>
  <si>
    <t>运动健身&amp;艺术摄影；大巴</t>
    <phoneticPr fontId="8" type="noConversion"/>
  </si>
  <si>
    <t>嘉宾酒店往返场地打车，预留报销</t>
    <phoneticPr fontId="8" type="noConversion"/>
  </si>
  <si>
    <t>9.19~9.23，5人5天+1人1 天</t>
    <phoneticPr fontId="8" type="noConversion"/>
  </si>
  <si>
    <t>9.19~9.23；3间4晚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</si>
</sst>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5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10"/>
      <color rgb="FF000000"/>
      <name val="Microsoft YaHei"/>
      <family val="2"/>
      <charset val="134"/>
    </font>
    <font>
      <sz val="10"/>
      <color rgb="FF000000"/>
      <name val="Calibri"/>
      <family val="2"/>
    </font>
    <font>
      <sz val="10"/>
      <color rgb="FF000000"/>
      <name val="Microsoft YaHei"/>
      <family val="2"/>
    </font>
    <font>
      <sz val="10"/>
      <color rgb="FF1F2329"/>
      <name val="Calibri"/>
      <family val="2"/>
    </font>
    <font>
      <sz val="10"/>
      <color rgb="FF1F2329"/>
      <name val="Microsoft YaHei"/>
      <family val="2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5" fillId="0" borderId="15" xfId="26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6" fillId="3" borderId="5" xfId="17" applyFont="1" applyFill="1" applyBorder="1" applyAlignment="1" applyProtection="1">
      <alignment horizontal="center" vertical="center" wrapText="1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40617-&#28040;&#36153;&#20915;&#31574;-&#32654;&#22918;-&#31526;&#33459;&#27712;-0813.xlsx" TargetMode="External"/><Relationship Id="rId1" Type="http://schemas.microsoft.com/office/2006/relationships/xlExternalLinkPath/xlPathMissing" Target="&#12304;&#24247;&#36745;&#20250;&#23637;-&#25253;&#20215;&#12305;-PR2508040617-&#28040;&#36153;&#20915;&#31574;-&#32654;&#22918;-&#31526;&#33459;&#27712;-08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27169;&#29256;&#12304;&#24247;&#36745;&#20250;&#23637;-&#25253;&#20215;&#12305;-PRXX-&#19994;&#21153;&#32447;-POC-&#26085;&#26399;.xlsx" TargetMode="External"/><Relationship Id="rId1" Type="http://schemas.openxmlformats.org/officeDocument/2006/relationships/externalLinkPath" Target="&#27169;&#29256;&#12304;&#24247;&#36745;&#20250;&#23637;-&#25253;&#20215;&#12305;-PRXX-&#19994;&#21153;&#32447;-POC-&#26085;&#2639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40617-&#28040;&#36153;&#20915;&#31574;-&#32654;&#22918;-&#31526;&#33459;&#27712;-0814.xlsx" TargetMode="External"/><Relationship Id="rId1" Type="http://schemas.microsoft.com/office/2006/relationships/xlExternalLinkPath/xlPathMissing" Target="&#12304;&#24247;&#36745;&#20250;&#23637;-&#25253;&#20215;&#12305;-PR2508040617-&#28040;&#36153;&#20915;&#31574;-&#32654;&#22918;-&#31526;&#33459;&#27712;-081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60273-&#28040;&#36153;&#20915;&#31574;-&#33402;&#26415;&#25668;&#24433;-&#31526;&#33459;&#27712;-0815.xlsx" TargetMode="External"/><Relationship Id="rId1" Type="http://schemas.openxmlformats.org/officeDocument/2006/relationships/externalLinkPath" Target="&#12304;&#24247;&#36745;&#20250;&#23637;-&#25253;&#20215;&#12305;-PR2508060273-&#28040;&#36153;&#20915;&#31574;-&#33402;&#26415;&#25668;&#24433;-&#31526;&#33459;&#27712;-081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40617-&#28040;&#36153;&#20915;&#31574;-&#32654;&#22918;-&#31526;&#33459;&#27712;-0815.xlsx" TargetMode="External"/><Relationship Id="rId1" Type="http://schemas.openxmlformats.org/officeDocument/2006/relationships/externalLinkPath" Target="&#12304;&#24247;&#36745;&#20250;&#23637;-&#25253;&#20215;&#12305;-PR2508040617-&#28040;&#36153;&#20915;&#31574;-&#32654;&#22918;-&#31526;&#33459;&#27712;-08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fufangting@bytedance.com" TargetMode="External"/><Relationship Id="rId2" Type="http://schemas.openxmlformats.org/officeDocument/2006/relationships/hyperlink" Target="mailto:zhangyilei.bella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1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1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1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2" t="s">
        <v>140</v>
      </c>
      <c r="B6" s="153" t="s">
        <v>141</v>
      </c>
      <c r="C6" s="154"/>
    </row>
    <row r="7" spans="1:21" s="149" customFormat="1">
      <c r="A7" s="222"/>
      <c r="B7" s="153" t="s">
        <v>142</v>
      </c>
      <c r="C7" s="154"/>
    </row>
    <row r="8" spans="1:21" s="149" customFormat="1">
      <c r="A8" s="222"/>
      <c r="B8" s="154" t="s">
        <v>143</v>
      </c>
      <c r="C8" s="154"/>
    </row>
    <row r="9" spans="1:21" s="149" customFormat="1" ht="19" customHeight="1">
      <c r="A9" s="222"/>
      <c r="B9" s="153" t="s">
        <v>144</v>
      </c>
      <c r="C9" s="154"/>
    </row>
    <row r="10" spans="1:21" s="149" customFormat="1" ht="19" customHeight="1">
      <c r="A10" s="222"/>
      <c r="B10" s="153" t="s">
        <v>145</v>
      </c>
      <c r="C10" s="154"/>
    </row>
    <row r="11" spans="1:21" s="149" customFormat="1" ht="19" customHeight="1">
      <c r="A11" s="222" t="s">
        <v>146</v>
      </c>
      <c r="B11" s="153" t="s">
        <v>147</v>
      </c>
      <c r="C11" s="153"/>
    </row>
    <row r="12" spans="1:21" s="149" customFormat="1">
      <c r="A12" s="222"/>
      <c r="B12" s="153" t="s">
        <v>148</v>
      </c>
      <c r="C12" s="153"/>
    </row>
    <row r="13" spans="1:21" s="149" customFormat="1">
      <c r="A13" s="222"/>
      <c r="B13" s="153" t="s">
        <v>149</v>
      </c>
      <c r="C13" s="153"/>
    </row>
    <row r="14" spans="1:21" s="149" customFormat="1">
      <c r="A14" s="222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4" t="s">
        <v>89</v>
      </c>
      <c r="Q9" s="225"/>
      <c r="R9" s="226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4" t="s">
        <v>90</v>
      </c>
      <c r="Q18" s="225"/>
      <c r="R18" s="226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4" t="s">
        <v>91</v>
      </c>
      <c r="Q27" s="225"/>
      <c r="R27" s="226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4" t="s">
        <v>94</v>
      </c>
      <c r="Q36" s="225"/>
      <c r="R36" s="226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4" t="s">
        <v>95</v>
      </c>
      <c r="Q45" s="225"/>
      <c r="R45" s="226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4" t="s">
        <v>97</v>
      </c>
      <c r="Q51" s="225"/>
      <c r="R51" s="226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4" t="s">
        <v>96</v>
      </c>
      <c r="Q60" s="225"/>
      <c r="R60" s="226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4" t="s">
        <v>134</v>
      </c>
      <c r="Q69" s="225"/>
      <c r="R69" s="226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4" t="s">
        <v>120</v>
      </c>
      <c r="Q73" s="225"/>
      <c r="R73" s="226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7" t="s">
        <v>54</v>
      </c>
      <c r="Q75" s="227"/>
      <c r="R75" s="228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4" t="s">
        <v>121</v>
      </c>
      <c r="Q79" s="225"/>
      <c r="R79" s="226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7" t="s">
        <v>133</v>
      </c>
      <c r="Q82" s="227"/>
      <c r="R82" s="228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3"/>
      <c r="L84" s="223"/>
      <c r="M84" s="223"/>
      <c r="N84" s="223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3"/>
      <c r="L85" s="223"/>
      <c r="M85" s="223"/>
      <c r="N85" s="223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24" priority="2" operator="containsText" text="填写">
      <formula>NOT(ISERROR(SEARCH("填写",A2)))</formula>
    </cfRule>
  </conditionalFormatting>
  <conditionalFormatting sqref="E81">
    <cfRule type="containsText" dxfId="2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20" zoomScaleNormal="120" workbookViewId="0">
      <selection activeCell="J21" sqref="J21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0" t="s">
        <v>3049</v>
      </c>
      <c r="B1" s="231"/>
      <c r="C1" s="231"/>
      <c r="D1" s="231"/>
      <c r="E1" s="231"/>
      <c r="F1" s="231"/>
      <c r="G1" s="231"/>
      <c r="H1" s="232"/>
    </row>
    <row r="2" spans="1:8" ht="30">
      <c r="A2" s="4" t="s">
        <v>0</v>
      </c>
      <c r="B2" s="10" t="s">
        <v>3050</v>
      </c>
      <c r="C2" s="11" t="s">
        <v>1</v>
      </c>
      <c r="D2" s="233" t="s">
        <v>2952</v>
      </c>
      <c r="E2" s="234"/>
      <c r="F2" s="234"/>
      <c r="G2" s="235" t="s">
        <v>37</v>
      </c>
      <c r="H2" s="236"/>
    </row>
    <row r="3" spans="1:8">
      <c r="A3" s="3" t="s">
        <v>2</v>
      </c>
      <c r="B3" s="13" t="s">
        <v>3005</v>
      </c>
      <c r="C3" s="14" t="s">
        <v>3</v>
      </c>
      <c r="D3" s="233">
        <v>348</v>
      </c>
      <c r="E3" s="234"/>
      <c r="F3" s="234"/>
      <c r="G3" s="237"/>
      <c r="H3" s="238"/>
    </row>
    <row r="4" spans="1:8" ht="16">
      <c r="A4" s="3" t="s">
        <v>23</v>
      </c>
      <c r="B4" s="10" t="s">
        <v>3037</v>
      </c>
      <c r="C4" s="1" t="s">
        <v>4</v>
      </c>
      <c r="D4" s="12"/>
      <c r="E4" s="14" t="s">
        <v>5</v>
      </c>
      <c r="F4" s="219" t="s">
        <v>3038</v>
      </c>
      <c r="G4" s="36"/>
      <c r="H4" s="37" t="s">
        <v>17</v>
      </c>
    </row>
    <row r="5" spans="1:8" ht="16">
      <c r="A5" s="3" t="s">
        <v>24</v>
      </c>
      <c r="B5" s="10" t="s">
        <v>3035</v>
      </c>
      <c r="C5" s="1" t="s">
        <v>4</v>
      </c>
      <c r="D5" s="12"/>
      <c r="E5" s="14" t="s">
        <v>5</v>
      </c>
      <c r="F5" s="219" t="s">
        <v>3036</v>
      </c>
      <c r="G5" s="38"/>
      <c r="H5" s="37" t="s">
        <v>18</v>
      </c>
    </row>
    <row r="6" spans="1:8">
      <c r="A6" s="3" t="s">
        <v>6</v>
      </c>
      <c r="B6" s="239" t="s">
        <v>2951</v>
      </c>
      <c r="C6" s="240"/>
      <c r="D6" s="240"/>
      <c r="E6" s="240"/>
      <c r="F6" s="240"/>
      <c r="G6" s="39"/>
      <c r="H6" s="37" t="s">
        <v>19</v>
      </c>
    </row>
    <row r="7" spans="1:8">
      <c r="A7" s="3" t="s">
        <v>7</v>
      </c>
      <c r="B7" s="10" t="s">
        <v>2996</v>
      </c>
      <c r="C7" s="1" t="s">
        <v>4</v>
      </c>
      <c r="D7" s="12">
        <v>15811515220</v>
      </c>
      <c r="E7" s="14" t="s">
        <v>5</v>
      </c>
      <c r="F7" s="216" t="s">
        <v>2995</v>
      </c>
      <c r="G7" s="40"/>
      <c r="H7" s="37" t="s">
        <v>20</v>
      </c>
    </row>
    <row r="8" spans="1:8" ht="18">
      <c r="A8" s="229" t="s">
        <v>38</v>
      </c>
      <c r="B8" s="229"/>
      <c r="C8" s="229"/>
      <c r="D8" s="229"/>
      <c r="E8" s="229"/>
      <c r="F8" s="229"/>
      <c r="G8" s="229"/>
      <c r="H8" s="229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'2.报价结算清单'!P10</f>
        <v>280.66750000000002</v>
      </c>
      <c r="D10" s="6">
        <f>IFERROR(_xlfn.IFNA(C10/$C$21,""),"")</f>
        <v>2.2214614763798866E-4</v>
      </c>
      <c r="E10" s="8">
        <f>'2.报价结算清单'!Q10</f>
        <v>0</v>
      </c>
      <c r="F10" s="6" t="str">
        <f t="shared" ref="F10:F18" si="0">IFERROR(_xlfn.IFNA(E10/$E$21,""),"")</f>
        <v/>
      </c>
      <c r="G10" s="8">
        <f>IFERROR(E10-C10,"")</f>
        <v>-280.66750000000002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'2.报价结算清单'!P15</f>
        <v>13780</v>
      </c>
      <c r="D12" s="6">
        <f>IFERROR(_xlfn.IFNA(C12/$C$21,""),"")</f>
        <v>1.0906763036160167E-2</v>
      </c>
      <c r="E12" s="8">
        <f>'2.报价结算清单'!Q15</f>
        <v>0</v>
      </c>
      <c r="F12" s="6" t="str">
        <f t="shared" si="0"/>
        <v/>
      </c>
      <c r="G12" s="8">
        <f t="shared" si="2"/>
        <v>-13780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'2.报价结算清单'!P57</f>
        <v>1176868.7499999998</v>
      </c>
      <c r="D14" s="6">
        <f t="shared" si="1"/>
        <v>0.93148248047257021</v>
      </c>
      <c r="E14" s="8">
        <f>'2.报价结算清单'!Q57</f>
        <v>0</v>
      </c>
      <c r="F14" s="6" t="str">
        <f t="shared" si="0"/>
        <v/>
      </c>
      <c r="G14" s="8">
        <f t="shared" si="2"/>
        <v>-1176868.7499999998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3" t="s">
        <v>53</v>
      </c>
      <c r="B19" s="244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5" t="s">
        <v>87</v>
      </c>
      <c r="B20" s="244"/>
      <c r="C20" s="9" t="str">
        <f>'2.报价结算清单'!J66</f>
        <v>0</v>
      </c>
      <c r="D20" s="6">
        <f>IFERROR(_xlfn.IFNA(C20/$C$22,""),"")</f>
        <v>0</v>
      </c>
      <c r="E20" s="9" t="str">
        <f>'2.报价结算清单'!K66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43" t="s">
        <v>13</v>
      </c>
      <c r="B21" s="243"/>
      <c r="C21" s="9">
        <f>'2.报价结算清单'!P68</f>
        <v>1263436.2692499997</v>
      </c>
      <c r="D21" s="6">
        <f>IFERROR(_xlfn.IFNA(C21/$C$22,""),"")</f>
        <v>1</v>
      </c>
      <c r="E21" s="9">
        <f>'2.报价结算清单'!Q68</f>
        <v>0</v>
      </c>
      <c r="F21" s="6" t="str">
        <f>IFERROR(_xlfn.IFNA(E21/$E$22,""),"")</f>
        <v/>
      </c>
      <c r="G21" s="8">
        <f>IFERROR(E21-C21,"")</f>
        <v>-1263436.2692499997</v>
      </c>
      <c r="H21" s="5"/>
    </row>
    <row r="22" spans="1:8">
      <c r="A22" s="241" t="s">
        <v>42</v>
      </c>
      <c r="B22" s="241"/>
      <c r="C22" s="242">
        <f>'2.报价结算清单'!P68</f>
        <v>1263436.2692499997</v>
      </c>
      <c r="D22" s="242"/>
      <c r="E22" s="242">
        <f>'2.报价结算清单'!Q68</f>
        <v>0</v>
      </c>
      <c r="F22" s="242"/>
      <c r="G22" s="7">
        <f>IFERROR(E22-C22,"")</f>
        <v>-1263436.2692499997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  <hyperlink ref="F5" r:id="rId2" xr:uid="{6077FBBE-6981-DA4C-8E9E-8C6E38EC3EE4}"/>
    <hyperlink ref="F4" r:id="rId3" xr:uid="{1A14CA4F-E6C0-5E42-B803-F3D330DFDEAA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72"/>
  <sheetViews>
    <sheetView topLeftCell="F57" zoomScaleNormal="55" workbookViewId="0">
      <selection activeCell="K70" sqref="K70:N70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20.164062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2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2" s="179" customFormat="1" ht="22" customHeight="1">
      <c r="A2" s="173" t="s">
        <v>88</v>
      </c>
      <c r="B2" s="128" t="s">
        <v>2957</v>
      </c>
      <c r="C2" s="128" t="s">
        <v>3024</v>
      </c>
      <c r="D2" s="128" t="s">
        <v>3067</v>
      </c>
      <c r="E2" s="218" t="s">
        <v>132</v>
      </c>
      <c r="F2" s="174" t="s">
        <v>2453</v>
      </c>
      <c r="G2" s="128" t="str">
        <f>_xlfn.IFNA(IF(VLOOKUP($F2,'[1]3.框架内物料'!$A:$E,2,0)=0,"请勿填写",VLOOKUP($F2,'[1]3.框架内物料'!$A:$E,2,0)),"")</f>
        <v>M947580777174933506</v>
      </c>
      <c r="H2" s="202" t="str">
        <f>_xlfn.IFNA(VLOOKUP($F2,'[1]3.框架内物料'!$A:$E,4,0),"")</f>
        <v>搭建制作-制作-装饰材料-KT板-亚展A类板</v>
      </c>
      <c r="I2" s="128" t="str">
        <f>_xlfn.IFNA(VLOOKUP($F2,'[1]3.框架内物料'!$A:$E,5,0),"")</f>
        <v>平米</v>
      </c>
      <c r="J2" s="189">
        <f>_xlfn.IFNA(VLOOKUP($F2,'[1]3.框架内物料'!$A:$F,6,0),"")</f>
        <v>50.57</v>
      </c>
      <c r="K2" s="189">
        <f>_xlfn.IFNA(VLOOKUP($F2,'[1]3.框架内物料'!$A:$F,6,0),"")</f>
        <v>50.57</v>
      </c>
      <c r="L2" s="67">
        <v>0.375</v>
      </c>
      <c r="M2" s="67"/>
      <c r="N2" s="67">
        <v>2</v>
      </c>
      <c r="O2" s="67"/>
      <c r="P2" s="175">
        <f>IFERROR(N2*L2*J2,0)</f>
        <v>37.927500000000002</v>
      </c>
      <c r="Q2" s="175">
        <f>IFERROR(O2*M2*K2,0)</f>
        <v>0</v>
      </c>
      <c r="R2" s="176">
        <f>Q2-P2</f>
        <v>-37.927500000000002</v>
      </c>
      <c r="S2" s="177">
        <v>0.06</v>
      </c>
      <c r="T2" s="177">
        <v>0</v>
      </c>
      <c r="U2" s="178" t="s">
        <v>3028</v>
      </c>
      <c r="V2" s="178"/>
    </row>
    <row r="3" spans="1:22" s="179" customFormat="1" ht="22" customHeight="1">
      <c r="A3" s="173" t="s">
        <v>88</v>
      </c>
      <c r="B3" s="128" t="s">
        <v>2957</v>
      </c>
      <c r="C3" s="128" t="s">
        <v>3025</v>
      </c>
      <c r="D3" s="128" t="s">
        <v>3068</v>
      </c>
      <c r="E3" s="200" t="s">
        <v>129</v>
      </c>
      <c r="F3" s="174"/>
      <c r="G3" s="128" t="str">
        <f>_xlfn.IFNA(IF(VLOOKUP($F3,'[1]3.框架内物料'!$A:$E,2,0)=0,"请勿填写",VLOOKUP($F3,'[1]3.框架内物料'!$A:$E,2,0)),"")</f>
        <v/>
      </c>
      <c r="H3" s="202" t="s">
        <v>3027</v>
      </c>
      <c r="I3" s="128" t="s">
        <v>2953</v>
      </c>
      <c r="J3" s="189" t="s">
        <v>3026</v>
      </c>
      <c r="K3" s="189" t="str">
        <f>_xlfn.IFNA(VLOOKUP($F3,'[1]3.框架内物料'!$A:$F,6,0),"")</f>
        <v/>
      </c>
      <c r="L3" s="67">
        <v>8</v>
      </c>
      <c r="M3" s="67"/>
      <c r="N3" s="67">
        <v>1</v>
      </c>
      <c r="O3" s="67"/>
      <c r="P3" s="175">
        <f>IFERROR(N3*L3*J3,0)</f>
        <v>67.84</v>
      </c>
      <c r="Q3" s="175">
        <f t="shared" ref="Q3" si="0">IFERROR(O3*M3*K3,0)</f>
        <v>0</v>
      </c>
      <c r="R3" s="176">
        <f t="shared" ref="R3" si="1">Q3-P3</f>
        <v>-67.84</v>
      </c>
      <c r="S3" s="177">
        <v>0.06</v>
      </c>
      <c r="T3" s="177">
        <v>0</v>
      </c>
      <c r="U3" s="178" t="s">
        <v>3028</v>
      </c>
      <c r="V3" s="178"/>
    </row>
    <row r="4" spans="1:22" s="179" customFormat="1" ht="22" customHeight="1">
      <c r="A4" s="205" t="s">
        <v>88</v>
      </c>
      <c r="B4" s="201" t="s">
        <v>2957</v>
      </c>
      <c r="C4" s="201" t="s">
        <v>2983</v>
      </c>
      <c r="D4" s="201" t="s">
        <v>2988</v>
      </c>
      <c r="E4" s="200" t="s">
        <v>129</v>
      </c>
      <c r="F4" s="174"/>
      <c r="G4" s="128" t="str">
        <f>_xlfn.IFNA(IF(VLOOKUP($F4,'3.框架内物料'!$A:$E,2,0)=0,"请勿填写",VLOOKUP($F4,'3.框架内物料'!$A:$E,2,0)),"")</f>
        <v/>
      </c>
      <c r="H4" s="202" t="s">
        <v>3069</v>
      </c>
      <c r="I4" s="128" t="s">
        <v>2953</v>
      </c>
      <c r="J4" s="208" t="s">
        <v>2985</v>
      </c>
      <c r="K4" s="189" t="str">
        <f>_xlfn.IFNA(VLOOKUP($F4,'3.框架内物料'!$A:$F,6,0),"")</f>
        <v/>
      </c>
      <c r="L4" s="67">
        <v>40</v>
      </c>
      <c r="M4" s="67"/>
      <c r="N4" s="67">
        <v>1</v>
      </c>
      <c r="O4" s="67"/>
      <c r="P4" s="175">
        <f>IFERROR(N4*L4*J4,0)</f>
        <v>42.400000000000006</v>
      </c>
      <c r="Q4" s="175">
        <f>IFERROR(O4*M4*K4,0)</f>
        <v>0</v>
      </c>
      <c r="R4" s="176">
        <f>Q4-P4</f>
        <v>-42.400000000000006</v>
      </c>
      <c r="S4" s="177">
        <v>0.06</v>
      </c>
      <c r="T4" s="177">
        <v>0</v>
      </c>
      <c r="U4" s="178" t="s">
        <v>3028</v>
      </c>
      <c r="V4" s="178"/>
    </row>
    <row r="5" spans="1:22" s="179" customFormat="1" ht="22" customHeight="1">
      <c r="A5" s="205" t="s">
        <v>88</v>
      </c>
      <c r="B5" s="201" t="s">
        <v>2957</v>
      </c>
      <c r="C5" s="201" t="s">
        <v>2983</v>
      </c>
      <c r="D5" s="201" t="s">
        <v>2988</v>
      </c>
      <c r="E5" s="200" t="s">
        <v>129</v>
      </c>
      <c r="F5" s="174"/>
      <c r="G5" s="128" t="str">
        <f>_xlfn.IFNA(IF(VLOOKUP($F5,'3.框架内物料'!$A:$E,2,0)=0,"请勿填写",VLOOKUP($F5,'3.框架内物料'!$A:$E,2,0)),"")</f>
        <v/>
      </c>
      <c r="H5" s="202" t="s">
        <v>3070</v>
      </c>
      <c r="I5" s="128" t="s">
        <v>2953</v>
      </c>
      <c r="J5" s="208" t="s">
        <v>2985</v>
      </c>
      <c r="K5" s="189" t="str">
        <f>_xlfn.IFNA(VLOOKUP($F5,'3.框架内物料'!$A:$F,6,0),"")</f>
        <v/>
      </c>
      <c r="L5" s="67">
        <v>30</v>
      </c>
      <c r="M5" s="67"/>
      <c r="N5" s="67">
        <v>1</v>
      </c>
      <c r="O5" s="67"/>
      <c r="P5" s="175">
        <f>IFERROR(N5*L5*J5,0)</f>
        <v>31.8</v>
      </c>
      <c r="Q5" s="175">
        <f>IFERROR(O5*M5*K5,0)</f>
        <v>0</v>
      </c>
      <c r="R5" s="176">
        <f>Q5-P5</f>
        <v>-31.8</v>
      </c>
      <c r="S5" s="177">
        <v>0.06</v>
      </c>
      <c r="T5" s="177">
        <v>0</v>
      </c>
      <c r="U5" s="178" t="s">
        <v>3028</v>
      </c>
      <c r="V5" s="178"/>
    </row>
    <row r="6" spans="1:22" s="212" customFormat="1" ht="22" customHeight="1">
      <c r="A6" s="205" t="s">
        <v>88</v>
      </c>
      <c r="B6" s="201" t="s">
        <v>2957</v>
      </c>
      <c r="C6" s="201" t="s">
        <v>2983</v>
      </c>
      <c r="D6" s="201" t="s">
        <v>2988</v>
      </c>
      <c r="E6" s="200" t="s">
        <v>129</v>
      </c>
      <c r="F6" s="206"/>
      <c r="G6" s="201" t="str">
        <f>_xlfn.IFNA(IF(VLOOKUP($F6,'3.框架内物料'!$A:$E,2,0)=0,"请勿填写",VLOOKUP($F6,'3.框架内物料'!$A:$E,2,0)),"")</f>
        <v/>
      </c>
      <c r="H6" s="202" t="s">
        <v>3071</v>
      </c>
      <c r="I6" s="201" t="s">
        <v>2953</v>
      </c>
      <c r="J6" s="208" t="s">
        <v>2985</v>
      </c>
      <c r="K6" s="208" t="str">
        <f>_xlfn.IFNA(VLOOKUP($F6,'3.框架内物料'!$A:$F,6,0),"")</f>
        <v/>
      </c>
      <c r="L6" s="209">
        <v>20</v>
      </c>
      <c r="M6" s="209"/>
      <c r="N6" s="209">
        <v>1</v>
      </c>
      <c r="O6" s="209"/>
      <c r="P6" s="210">
        <f>IFERROR(N6*L6*J6,0)</f>
        <v>21.200000000000003</v>
      </c>
      <c r="Q6" s="210">
        <f>IFERROR(O6*M6*K6,0)</f>
        <v>0</v>
      </c>
      <c r="R6" s="211">
        <f>Q6-P6</f>
        <v>-21.200000000000003</v>
      </c>
      <c r="S6" s="177">
        <v>0.06</v>
      </c>
      <c r="T6" s="177">
        <v>0</v>
      </c>
      <c r="U6" s="178" t="s">
        <v>3028</v>
      </c>
      <c r="V6" s="205"/>
    </row>
    <row r="7" spans="1:22" s="212" customFormat="1" ht="22" customHeight="1">
      <c r="A7" s="205" t="s">
        <v>88</v>
      </c>
      <c r="B7" s="201" t="s">
        <v>2957</v>
      </c>
      <c r="C7" s="201" t="s">
        <v>2983</v>
      </c>
      <c r="D7" s="201" t="s">
        <v>2988</v>
      </c>
      <c r="E7" s="200" t="s">
        <v>129</v>
      </c>
      <c r="F7" s="206"/>
      <c r="G7" s="201" t="str">
        <f>_xlfn.IFNA(IF(VLOOKUP($F7,'[7]3.框架内物料'!$A:$E,2,0)=0,"请勿填写",VLOOKUP($F7,'[7]3.框架内物料'!$A:$E,2,0)),"")</f>
        <v/>
      </c>
      <c r="H7" s="202" t="s">
        <v>3058</v>
      </c>
      <c r="I7" s="201" t="s">
        <v>2953</v>
      </c>
      <c r="J7" s="208" t="s">
        <v>2985</v>
      </c>
      <c r="K7" s="208" t="str">
        <f>_xlfn.IFNA(VLOOKUP($F7,'[7]3.框架内物料'!$A:$F,6,0),"")</f>
        <v/>
      </c>
      <c r="L7" s="209">
        <v>60</v>
      </c>
      <c r="M7" s="209"/>
      <c r="N7" s="209">
        <v>1</v>
      </c>
      <c r="O7" s="209"/>
      <c r="P7" s="210">
        <f>IFERROR(N7*L7*J7,0)</f>
        <v>63.6</v>
      </c>
      <c r="Q7" s="210">
        <f>IFERROR(O7*M7*K7,0)</f>
        <v>0</v>
      </c>
      <c r="R7" s="211">
        <f>Q7-P7</f>
        <v>-63.6</v>
      </c>
      <c r="S7" s="177">
        <v>0.06</v>
      </c>
      <c r="T7" s="177">
        <v>0</v>
      </c>
      <c r="U7" s="205" t="s">
        <v>3028</v>
      </c>
      <c r="V7" s="205"/>
    </row>
    <row r="8" spans="1:22" s="212" customFormat="1" ht="22" customHeight="1">
      <c r="A8" s="205" t="s">
        <v>88</v>
      </c>
      <c r="B8" s="201" t="s">
        <v>2957</v>
      </c>
      <c r="C8" s="201" t="s">
        <v>2983</v>
      </c>
      <c r="D8" s="201" t="s">
        <v>2988</v>
      </c>
      <c r="E8" s="200" t="s">
        <v>129</v>
      </c>
      <c r="F8" s="206"/>
      <c r="G8" s="201" t="str">
        <f>_xlfn.IFNA(IF(VLOOKUP($F8,'[6]3.框架内物料'!$A:$E,2,0)=0,"请勿填写",VLOOKUP($F8,'[6]3.框架内物料'!$A:$E,2,0)),"")</f>
        <v/>
      </c>
      <c r="H8" s="207" t="s">
        <v>3051</v>
      </c>
      <c r="I8" s="201" t="s">
        <v>2953</v>
      </c>
      <c r="J8" s="208" t="s">
        <v>2985</v>
      </c>
      <c r="K8" s="208" t="str">
        <f>_xlfn.IFNA(VLOOKUP($F8,'[6]3.框架内物料'!$A:$F,6,0),"")</f>
        <v/>
      </c>
      <c r="L8" s="209">
        <v>15</v>
      </c>
      <c r="M8" s="209"/>
      <c r="N8" s="209">
        <v>1</v>
      </c>
      <c r="O8" s="209"/>
      <c r="P8" s="210">
        <f>IFERROR(N8*L8*J8,0)</f>
        <v>15.9</v>
      </c>
      <c r="Q8" s="210">
        <f t="shared" ref="Q8" si="2">IFERROR(O8*M8*K8,0)</f>
        <v>0</v>
      </c>
      <c r="R8" s="211">
        <f t="shared" ref="R8" si="3">Q8-P8</f>
        <v>-15.9</v>
      </c>
      <c r="S8" s="177">
        <v>0.06</v>
      </c>
      <c r="T8" s="177">
        <v>0</v>
      </c>
      <c r="U8" s="205" t="s">
        <v>3028</v>
      </c>
      <c r="V8" s="205"/>
    </row>
    <row r="9" spans="1:22" s="71" customFormat="1" ht="18">
      <c r="A9" s="57"/>
      <c r="B9" s="61"/>
      <c r="C9" s="61"/>
      <c r="D9" s="61"/>
      <c r="E9" s="61"/>
      <c r="F9" s="58"/>
      <c r="G9" s="58"/>
      <c r="H9" s="58"/>
      <c r="I9" s="58"/>
      <c r="J9" s="190"/>
      <c r="K9" s="190"/>
      <c r="L9" s="58"/>
      <c r="M9" s="58"/>
      <c r="N9" s="58"/>
      <c r="O9" s="58"/>
      <c r="P9" s="248" t="s">
        <v>89</v>
      </c>
      <c r="Q9" s="249"/>
      <c r="R9" s="250"/>
      <c r="S9" s="165"/>
      <c r="T9" s="165"/>
      <c r="U9" s="60"/>
      <c r="V9" s="60"/>
    </row>
    <row r="10" spans="1:22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191"/>
      <c r="K10" s="191"/>
      <c r="L10" s="55"/>
      <c r="M10" s="55"/>
      <c r="N10" s="55"/>
      <c r="O10" s="55"/>
      <c r="P10" s="158">
        <f>SUM(P2:P8)</f>
        <v>280.66750000000002</v>
      </c>
      <c r="Q10" s="158">
        <f>SUM(Q2:Q8)</f>
        <v>0</v>
      </c>
      <c r="R10" s="158">
        <f>Q10-P10</f>
        <v>-280.66750000000002</v>
      </c>
      <c r="S10" s="166"/>
      <c r="T10" s="171"/>
      <c r="U10" s="55"/>
      <c r="V10" s="56"/>
    </row>
    <row r="11" spans="1:22" s="181" customFormat="1" ht="34">
      <c r="A11" s="173" t="s">
        <v>84</v>
      </c>
      <c r="B11" s="128" t="s">
        <v>2997</v>
      </c>
      <c r="C11" s="128" t="s">
        <v>2997</v>
      </c>
      <c r="D11" s="128" t="s">
        <v>3023</v>
      </c>
      <c r="E11" s="128" t="s">
        <v>132</v>
      </c>
      <c r="F11" s="174" t="s">
        <v>2911</v>
      </c>
      <c r="G11" s="128" t="str">
        <f>_xlfn.IFNA(IF(VLOOKUP($F11,'[1]3.框架内物料'!$A:$E,2,0)=0,"请勿填写",VLOOKUP($F11,'[1]3.框架内物料'!$A:$E,2,0)),"")</f>
        <v>M939882634395557889</v>
      </c>
      <c r="H11" s="202" t="str">
        <f>_xlfn.IFNA(VLOOKUP($F11,'[1]3.框架内物料'!$A:$E,4,0),"")</f>
        <v>Onsite 人员-服务人员-地接上会服务人员-人员劳务费。不含住宿、交通、补贴等费用，每天不超过8小时</v>
      </c>
      <c r="I11" s="128" t="str">
        <f>_xlfn.IFNA(VLOOKUP($F11,'[1]3.框架内物料'!$A:$E,5,0),"")</f>
        <v>人/天</v>
      </c>
      <c r="J11" s="189">
        <f>_xlfn.IFNA(VLOOKUP($F11,'[1]3.框架内物料'!$A:$F,6,0),"")</f>
        <v>530</v>
      </c>
      <c r="K11" s="189">
        <f>_xlfn.IFNA(VLOOKUP($F11,'[1]3.框架内物料'!$A:$F,6,0),"")</f>
        <v>530</v>
      </c>
      <c r="L11" s="67">
        <v>1</v>
      </c>
      <c r="M11" s="67"/>
      <c r="N11" s="67">
        <v>1</v>
      </c>
      <c r="O11" s="67"/>
      <c r="P11" s="175">
        <f>IFERROR(N11*L11*J11,0)</f>
        <v>530</v>
      </c>
      <c r="Q11" s="175">
        <f t="shared" ref="Q11" si="4">IFERROR(O11*M11*K11,0)</f>
        <v>0</v>
      </c>
      <c r="R11" s="176">
        <f t="shared" ref="R11" si="5">Q11-P11</f>
        <v>-530</v>
      </c>
      <c r="S11" s="177">
        <v>0.06</v>
      </c>
      <c r="T11" s="177">
        <v>0</v>
      </c>
      <c r="U11" s="180"/>
      <c r="V11" s="178"/>
    </row>
    <row r="12" spans="1:22" s="181" customFormat="1" ht="34">
      <c r="A12" s="173" t="s">
        <v>84</v>
      </c>
      <c r="B12" s="128" t="s">
        <v>2997</v>
      </c>
      <c r="C12" s="128" t="s">
        <v>2997</v>
      </c>
      <c r="D12" s="128" t="s">
        <v>3039</v>
      </c>
      <c r="E12" s="128" t="s">
        <v>132</v>
      </c>
      <c r="F12" s="174" t="s">
        <v>2911</v>
      </c>
      <c r="G12" s="128" t="str">
        <f>_xlfn.IFNA(IF(VLOOKUP($F12,'3.框架内物料'!$A:$E,2,0)=0,"请勿填写",VLOOKUP($F12,'3.框架内物料'!$A:$E,2,0)),"")</f>
        <v>M939882634395557889</v>
      </c>
      <c r="H12" s="202" t="str">
        <f>_xlfn.IFNA(VLOOKUP($F12,'3.框架内物料'!$A:$E,4,0),"")</f>
        <v>Onsite 人员-服务人员-地接上会服务人员-人员劳务费。不含住宿、交通、补贴等费用，每天不超过8小时</v>
      </c>
      <c r="I12" s="128" t="str">
        <f>_xlfn.IFNA(VLOOKUP($F12,'3.框架内物料'!$A:$E,5,0),"")</f>
        <v>人/天</v>
      </c>
      <c r="J12" s="189">
        <f>_xlfn.IFNA(VLOOKUP($F12,'3.框架内物料'!$A:$F,6,0),"")</f>
        <v>530</v>
      </c>
      <c r="K12" s="189">
        <f>_xlfn.IFNA(VLOOKUP($F12,'3.框架内物料'!$A:$F,6,0),"")</f>
        <v>530</v>
      </c>
      <c r="L12" s="67">
        <v>4</v>
      </c>
      <c r="M12" s="67"/>
      <c r="N12" s="67">
        <v>5</v>
      </c>
      <c r="O12" s="67"/>
      <c r="P12" s="175">
        <f>IFERROR(N12*L12*J12,0)</f>
        <v>10600</v>
      </c>
      <c r="Q12" s="175">
        <f>IFERROR(O12*M12*K12,0)</f>
        <v>0</v>
      </c>
      <c r="R12" s="176">
        <f>Q12-P12</f>
        <v>-10600</v>
      </c>
      <c r="S12" s="177">
        <v>0.06</v>
      </c>
      <c r="T12" s="177">
        <v>0</v>
      </c>
      <c r="U12" s="180"/>
      <c r="V12" s="178"/>
    </row>
    <row r="13" spans="1:22" s="181" customFormat="1" ht="22" customHeight="1">
      <c r="A13" s="173" t="s">
        <v>84</v>
      </c>
      <c r="B13" s="128" t="s">
        <v>2997</v>
      </c>
      <c r="C13" s="128" t="s">
        <v>2997</v>
      </c>
      <c r="D13" s="128" t="s">
        <v>3039</v>
      </c>
      <c r="E13" s="128" t="s">
        <v>132</v>
      </c>
      <c r="F13" s="174" t="s">
        <v>2910</v>
      </c>
      <c r="G13" s="128" t="str">
        <f>_xlfn.IFNA(IF(VLOOKUP($F13,'[2]3.框架内物料'!$A:$E,2,0)=0,"请勿填写",VLOOKUP($F13,'[2]3.框架内物料'!$A:$E,2,0)),"")</f>
        <v>M939882641945305089</v>
      </c>
      <c r="H13" s="202" t="str">
        <f>_xlfn.IFNA(VLOOKUP($F13,'[2]3.框架内物料'!$A:$E,4,0),"")</f>
        <v>Onsite 人员-服务人员-项目助理-人员劳务费。不含住宿、交通、补贴等费用，每天不超过8小时</v>
      </c>
      <c r="I13" s="128" t="str">
        <f>_xlfn.IFNA(VLOOKUP($F13,'[2]3.框架内物料'!$A:$E,5,0),"")</f>
        <v>人/天</v>
      </c>
      <c r="J13" s="189">
        <f>_xlfn.IFNA(VLOOKUP($F13,'[2]3.框架内物料'!$A:$F,6,0),"")</f>
        <v>530</v>
      </c>
      <c r="K13" s="189">
        <f>_xlfn.IFNA(VLOOKUP($F13,'[2]3.框架内物料'!$A:$F,6,0),"")</f>
        <v>530</v>
      </c>
      <c r="L13" s="67">
        <v>1</v>
      </c>
      <c r="M13" s="67"/>
      <c r="N13" s="67">
        <v>5</v>
      </c>
      <c r="O13" s="67"/>
      <c r="P13" s="175">
        <f>IFERROR(N13*L13*J13,0)</f>
        <v>2650</v>
      </c>
      <c r="Q13" s="175">
        <f>IFERROR(O13*M13*K13,0)</f>
        <v>0</v>
      </c>
      <c r="R13" s="176">
        <f>Q13-P13</f>
        <v>-2650</v>
      </c>
      <c r="S13" s="177">
        <v>0.06</v>
      </c>
      <c r="T13" s="177">
        <v>0</v>
      </c>
      <c r="U13" s="180"/>
      <c r="V13" s="178"/>
    </row>
    <row r="14" spans="1:22" s="71" customFormat="1" ht="18">
      <c r="A14" s="57"/>
      <c r="B14" s="61"/>
      <c r="C14" s="61"/>
      <c r="D14" s="61"/>
      <c r="E14" s="61"/>
      <c r="F14" s="58"/>
      <c r="G14" s="58"/>
      <c r="H14" s="58"/>
      <c r="I14" s="58"/>
      <c r="J14" s="190"/>
      <c r="K14" s="190"/>
      <c r="L14" s="58"/>
      <c r="M14" s="58"/>
      <c r="N14" s="58"/>
      <c r="O14" s="58"/>
      <c r="P14" s="248" t="s">
        <v>91</v>
      </c>
      <c r="Q14" s="249"/>
      <c r="R14" s="250"/>
      <c r="S14" s="165"/>
      <c r="T14" s="165"/>
      <c r="U14" s="60"/>
      <c r="V14" s="60"/>
    </row>
    <row r="15" spans="1:22" s="71" customFormat="1" ht="18">
      <c r="A15" s="54"/>
      <c r="B15" s="62"/>
      <c r="C15" s="62"/>
      <c r="D15" s="62"/>
      <c r="E15" s="62"/>
      <c r="F15" s="55"/>
      <c r="G15" s="55"/>
      <c r="H15" s="55"/>
      <c r="I15" s="55"/>
      <c r="J15" s="191"/>
      <c r="K15" s="191"/>
      <c r="L15" s="55"/>
      <c r="M15" s="55"/>
      <c r="N15" s="55"/>
      <c r="O15" s="55"/>
      <c r="P15" s="158">
        <f>SUM(P11:P13)</f>
        <v>13780</v>
      </c>
      <c r="Q15" s="158">
        <f>SUM(Q11:Q13)</f>
        <v>0</v>
      </c>
      <c r="R15" s="158">
        <f>Q15-P15</f>
        <v>-13780</v>
      </c>
      <c r="S15" s="166"/>
      <c r="T15" s="171"/>
      <c r="U15" s="55"/>
      <c r="V15" s="56"/>
    </row>
    <row r="16" spans="1:22" s="181" customFormat="1" ht="22" customHeight="1">
      <c r="A16" s="173" t="s">
        <v>93</v>
      </c>
      <c r="B16" s="201" t="s">
        <v>2958</v>
      </c>
      <c r="C16" s="128" t="s">
        <v>2960</v>
      </c>
      <c r="D16" s="128" t="s">
        <v>2954</v>
      </c>
      <c r="E16" s="128" t="s">
        <v>129</v>
      </c>
      <c r="F16" s="174"/>
      <c r="G16" s="128" t="str">
        <f>_xlfn.IFNA(IF(VLOOKUP($F16,'3.框架内物料'!$A:$E,2,0)=0,"请勿填写",VLOOKUP($F16,'3.框架内物料'!$A:$E,2,0)),"")</f>
        <v/>
      </c>
      <c r="H16" s="202" t="s">
        <v>3006</v>
      </c>
      <c r="I16" s="128" t="s">
        <v>2955</v>
      </c>
      <c r="J16" s="189" t="s">
        <v>2956</v>
      </c>
      <c r="K16" s="189" t="str">
        <f>_xlfn.IFNA(VLOOKUP($F16,'3.框架内物料'!$A:$F,6,0),"")</f>
        <v/>
      </c>
      <c r="L16" s="67">
        <v>75</v>
      </c>
      <c r="M16" s="67"/>
      <c r="N16" s="67">
        <v>1</v>
      </c>
      <c r="O16" s="67"/>
      <c r="P16" s="175">
        <f t="shared" ref="P16:Q19" si="6">IFERROR(N16*L16*J16,0)</f>
        <v>187500</v>
      </c>
      <c r="Q16" s="175">
        <f t="shared" si="6"/>
        <v>0</v>
      </c>
      <c r="R16" s="176">
        <f>Q16-P16</f>
        <v>-187500</v>
      </c>
      <c r="S16" s="177">
        <v>0.06</v>
      </c>
      <c r="T16" s="177">
        <v>0</v>
      </c>
      <c r="U16" s="180"/>
      <c r="V16" s="178"/>
    </row>
    <row r="17" spans="1:25" s="181" customFormat="1" ht="22" customHeight="1">
      <c r="A17" s="173" t="s">
        <v>93</v>
      </c>
      <c r="B17" s="201" t="s">
        <v>2958</v>
      </c>
      <c r="C17" s="128" t="s">
        <v>2960</v>
      </c>
      <c r="D17" s="128" t="s">
        <v>2954</v>
      </c>
      <c r="E17" s="128" t="s">
        <v>129</v>
      </c>
      <c r="F17" s="174"/>
      <c r="G17" s="128" t="str">
        <f>_xlfn.IFNA(IF(VLOOKUP($F17,'3.框架内物料'!$A:$E,2,0)=0,"请勿填写",VLOOKUP($F17,'3.框架内物料'!$A:$E,2,0)),"")</f>
        <v/>
      </c>
      <c r="H17" s="202" t="s">
        <v>3007</v>
      </c>
      <c r="I17" s="128" t="s">
        <v>2955</v>
      </c>
      <c r="J17" s="189" t="s">
        <v>2956</v>
      </c>
      <c r="K17" s="189" t="str">
        <f>_xlfn.IFNA(VLOOKUP($F17,'3.框架内物料'!$A:$F,6,0),"")</f>
        <v/>
      </c>
      <c r="L17" s="67">
        <v>41</v>
      </c>
      <c r="M17" s="67"/>
      <c r="N17" s="67">
        <v>1</v>
      </c>
      <c r="O17" s="67"/>
      <c r="P17" s="175">
        <f t="shared" si="6"/>
        <v>102500</v>
      </c>
      <c r="Q17" s="175">
        <f t="shared" si="6"/>
        <v>0</v>
      </c>
      <c r="R17" s="176">
        <f>Q17-P17</f>
        <v>-102500</v>
      </c>
      <c r="S17" s="177">
        <v>0.06</v>
      </c>
      <c r="T17" s="177">
        <v>0</v>
      </c>
      <c r="U17" s="180"/>
      <c r="V17" s="178"/>
    </row>
    <row r="18" spans="1:25" s="181" customFormat="1" ht="22" customHeight="1">
      <c r="A18" s="173" t="s">
        <v>93</v>
      </c>
      <c r="B18" s="201" t="s">
        <v>2958</v>
      </c>
      <c r="C18" s="128" t="s">
        <v>2960</v>
      </c>
      <c r="D18" s="128" t="s">
        <v>2954</v>
      </c>
      <c r="E18" s="128" t="s">
        <v>129</v>
      </c>
      <c r="F18" s="174"/>
      <c r="G18" s="128" t="str">
        <f>_xlfn.IFNA(IF(VLOOKUP($F18,'3.框架内物料'!$A:$E,2,0)=0,"请勿填写",VLOOKUP($F18,'3.框架内物料'!$A:$E,2,0)),"")</f>
        <v/>
      </c>
      <c r="H18" s="202" t="s">
        <v>3008</v>
      </c>
      <c r="I18" s="128" t="s">
        <v>2955</v>
      </c>
      <c r="J18" s="189" t="s">
        <v>2956</v>
      </c>
      <c r="K18" s="189" t="str">
        <f>_xlfn.IFNA(VLOOKUP($F18,'3.框架内物料'!$A:$F,6,0),"")</f>
        <v/>
      </c>
      <c r="L18" s="67">
        <v>30</v>
      </c>
      <c r="M18" s="67"/>
      <c r="N18" s="67">
        <v>1</v>
      </c>
      <c r="O18" s="67"/>
      <c r="P18" s="175">
        <f t="shared" si="6"/>
        <v>75000</v>
      </c>
      <c r="Q18" s="175">
        <f t="shared" si="6"/>
        <v>0</v>
      </c>
      <c r="R18" s="176">
        <f>Q18-P18</f>
        <v>-75000</v>
      </c>
      <c r="S18" s="177">
        <v>0.06</v>
      </c>
      <c r="T18" s="177">
        <v>0</v>
      </c>
      <c r="U18" s="180"/>
      <c r="V18" s="178"/>
    </row>
    <row r="19" spans="1:25" s="181" customFormat="1" ht="22" customHeight="1">
      <c r="A19" s="173" t="s">
        <v>93</v>
      </c>
      <c r="B19" s="201" t="s">
        <v>2958</v>
      </c>
      <c r="C19" s="128" t="s">
        <v>2960</v>
      </c>
      <c r="D19" s="128" t="s">
        <v>2954</v>
      </c>
      <c r="E19" s="128" t="s">
        <v>129</v>
      </c>
      <c r="F19" s="174"/>
      <c r="G19" s="128" t="str">
        <f>_xlfn.IFNA(IF(VLOOKUP($F19,'[3]3.框架内物料'!$A:$E,2,0)=0,"请勿填写",VLOOKUP($F19,'[3]3.框架内物料'!$A:$E,2,0)),"")</f>
        <v/>
      </c>
      <c r="H19" s="202" t="s">
        <v>3059</v>
      </c>
      <c r="I19" s="128" t="s">
        <v>2955</v>
      </c>
      <c r="J19" s="189" t="s">
        <v>2956</v>
      </c>
      <c r="K19" s="189" t="str">
        <f>_xlfn.IFNA(VLOOKUP($F19,'[3]3.框架内物料'!$A:$F,6,0),"")</f>
        <v/>
      </c>
      <c r="L19" s="67">
        <v>80</v>
      </c>
      <c r="M19" s="67"/>
      <c r="N19" s="67">
        <v>1</v>
      </c>
      <c r="O19" s="67"/>
      <c r="P19" s="175">
        <f t="shared" si="6"/>
        <v>200000</v>
      </c>
      <c r="Q19" s="175">
        <f t="shared" si="6"/>
        <v>0</v>
      </c>
      <c r="R19" s="176">
        <f t="shared" ref="R19" si="7">Q19-P19</f>
        <v>-200000</v>
      </c>
      <c r="S19" s="177">
        <v>0.06</v>
      </c>
      <c r="T19" s="177">
        <v>0</v>
      </c>
      <c r="U19" s="180"/>
      <c r="V19" s="178"/>
    </row>
    <row r="20" spans="1:25" s="181" customFormat="1" ht="22" customHeight="1">
      <c r="A20" s="173" t="s">
        <v>93</v>
      </c>
      <c r="B20" s="201" t="s">
        <v>2958</v>
      </c>
      <c r="C20" s="128" t="s">
        <v>2960</v>
      </c>
      <c r="D20" s="128" t="s">
        <v>3021</v>
      </c>
      <c r="E20" s="128" t="s">
        <v>129</v>
      </c>
      <c r="F20" s="217"/>
      <c r="G20" s="217"/>
      <c r="H20" s="202" t="s">
        <v>3059</v>
      </c>
      <c r="I20" s="128" t="s">
        <v>2955</v>
      </c>
      <c r="J20" s="189" t="s">
        <v>3022</v>
      </c>
      <c r="K20" s="189"/>
      <c r="L20" s="67">
        <v>10</v>
      </c>
      <c r="M20" s="67"/>
      <c r="N20" s="67">
        <v>1</v>
      </c>
      <c r="O20" s="67"/>
      <c r="P20" s="175">
        <f t="shared" ref="P20:Q21" si="8">IFERROR(N20*L20*J20,0)</f>
        <v>50000</v>
      </c>
      <c r="Q20" s="175">
        <f t="shared" si="8"/>
        <v>0</v>
      </c>
      <c r="R20" s="176">
        <f t="shared" ref="R20:R21" si="9">Q20-P20</f>
        <v>-50000</v>
      </c>
      <c r="S20" s="177">
        <v>0.06</v>
      </c>
      <c r="T20" s="177">
        <v>0</v>
      </c>
      <c r="U20" s="180"/>
      <c r="V20" s="178"/>
    </row>
    <row r="21" spans="1:25" s="181" customFormat="1" ht="22" customHeight="1">
      <c r="A21" s="173" t="s">
        <v>93</v>
      </c>
      <c r="B21" s="201" t="s">
        <v>2958</v>
      </c>
      <c r="C21" s="128" t="s">
        <v>2960</v>
      </c>
      <c r="D21" s="128" t="s">
        <v>2954</v>
      </c>
      <c r="E21" s="128" t="s">
        <v>129</v>
      </c>
      <c r="F21" s="174"/>
      <c r="G21" s="128" t="str">
        <f>_xlfn.IFNA(IF(VLOOKUP($F21,'[6]3.框架内物料'!$A:$E,2,0)=0,"请勿填写",VLOOKUP($F21,'[6]3.框架内物料'!$A:$E,2,0)),"")</f>
        <v/>
      </c>
      <c r="H21" s="202" t="s">
        <v>3052</v>
      </c>
      <c r="I21" s="128" t="s">
        <v>2955</v>
      </c>
      <c r="J21" s="189" t="s">
        <v>2956</v>
      </c>
      <c r="K21" s="189" t="str">
        <f>_xlfn.IFNA(VLOOKUP($F21,'[6]3.框架内物料'!$A:$F,6,0),"")</f>
        <v/>
      </c>
      <c r="L21" s="67">
        <v>34</v>
      </c>
      <c r="M21" s="67"/>
      <c r="N21" s="67">
        <v>1</v>
      </c>
      <c r="O21" s="67"/>
      <c r="P21" s="175">
        <f t="shared" si="8"/>
        <v>85000</v>
      </c>
      <c r="Q21" s="175">
        <f t="shared" si="8"/>
        <v>0</v>
      </c>
      <c r="R21" s="176">
        <f t="shared" si="9"/>
        <v>-85000</v>
      </c>
      <c r="S21" s="177">
        <v>0.06</v>
      </c>
      <c r="T21" s="177">
        <v>0</v>
      </c>
      <c r="U21" s="180"/>
      <c r="V21" s="178"/>
    </row>
    <row r="22" spans="1:25" s="181" customFormat="1" ht="22" customHeight="1">
      <c r="A22" s="173" t="s">
        <v>93</v>
      </c>
      <c r="B22" s="201" t="s">
        <v>2958</v>
      </c>
      <c r="C22" s="128" t="s">
        <v>2998</v>
      </c>
      <c r="D22" s="128" t="s">
        <v>2987</v>
      </c>
      <c r="E22" s="128" t="s">
        <v>129</v>
      </c>
      <c r="F22" s="217"/>
      <c r="G22" s="217"/>
      <c r="H22" s="202" t="s">
        <v>3007</v>
      </c>
      <c r="I22" s="128" t="s">
        <v>2955</v>
      </c>
      <c r="J22" s="189" t="s">
        <v>2999</v>
      </c>
      <c r="K22" s="189"/>
      <c r="L22" s="67">
        <v>11</v>
      </c>
      <c r="M22" s="67"/>
      <c r="N22" s="67">
        <v>1</v>
      </c>
      <c r="O22" s="67"/>
      <c r="P22" s="175">
        <f t="shared" ref="P22:Q27" si="10">IFERROR(N22*L22*J22,0)</f>
        <v>15400</v>
      </c>
      <c r="Q22" s="175">
        <f t="shared" si="10"/>
        <v>0</v>
      </c>
      <c r="R22" s="176">
        <f>Q22-P22</f>
        <v>-15400</v>
      </c>
      <c r="S22" s="177">
        <v>0.06</v>
      </c>
      <c r="T22" s="177">
        <v>0</v>
      </c>
      <c r="U22" s="180"/>
      <c r="V22" s="178"/>
    </row>
    <row r="23" spans="1:25" s="181" customFormat="1" ht="22" customHeight="1">
      <c r="A23" s="173" t="s">
        <v>93</v>
      </c>
      <c r="B23" s="201" t="s">
        <v>2958</v>
      </c>
      <c r="C23" s="128" t="s">
        <v>2998</v>
      </c>
      <c r="D23" s="128" t="s">
        <v>2987</v>
      </c>
      <c r="E23" s="128" t="s">
        <v>129</v>
      </c>
      <c r="F23" s="217"/>
      <c r="G23" s="217"/>
      <c r="H23" s="202" t="s">
        <v>3008</v>
      </c>
      <c r="I23" s="128" t="s">
        <v>2955</v>
      </c>
      <c r="J23" s="189" t="s">
        <v>2999</v>
      </c>
      <c r="K23" s="189"/>
      <c r="L23" s="67">
        <v>10</v>
      </c>
      <c r="M23" s="67"/>
      <c r="N23" s="67">
        <v>1</v>
      </c>
      <c r="O23" s="67"/>
      <c r="P23" s="175">
        <f t="shared" si="10"/>
        <v>14000</v>
      </c>
      <c r="Q23" s="175">
        <f t="shared" si="10"/>
        <v>0</v>
      </c>
      <c r="R23" s="176">
        <f>Q23-P23</f>
        <v>-14000</v>
      </c>
      <c r="S23" s="177">
        <v>0.06</v>
      </c>
      <c r="T23" s="177">
        <v>0</v>
      </c>
      <c r="U23" s="180"/>
      <c r="V23" s="178"/>
    </row>
    <row r="24" spans="1:25" s="181" customFormat="1" ht="22" customHeight="1">
      <c r="A24" s="173" t="s">
        <v>93</v>
      </c>
      <c r="B24" s="201" t="s">
        <v>2958</v>
      </c>
      <c r="C24" s="128" t="s">
        <v>2998</v>
      </c>
      <c r="D24" s="128" t="s">
        <v>2987</v>
      </c>
      <c r="E24" s="128" t="s">
        <v>129</v>
      </c>
      <c r="F24" s="217"/>
      <c r="G24" s="217"/>
      <c r="H24" s="202" t="s">
        <v>3059</v>
      </c>
      <c r="I24" s="128" t="s">
        <v>2955</v>
      </c>
      <c r="J24" s="189" t="s">
        <v>2999</v>
      </c>
      <c r="K24" s="189"/>
      <c r="L24" s="67">
        <v>27</v>
      </c>
      <c r="M24" s="67"/>
      <c r="N24" s="67">
        <v>1</v>
      </c>
      <c r="O24" s="67"/>
      <c r="P24" s="175">
        <f t="shared" si="10"/>
        <v>37800</v>
      </c>
      <c r="Q24" s="175">
        <f t="shared" si="10"/>
        <v>0</v>
      </c>
      <c r="R24" s="176">
        <f t="shared" ref="R24" si="11">Q24-P24</f>
        <v>-37800</v>
      </c>
      <c r="S24" s="177">
        <v>0.06</v>
      </c>
      <c r="T24" s="177">
        <v>0</v>
      </c>
      <c r="U24" s="180"/>
      <c r="V24" s="178"/>
    </row>
    <row r="25" spans="1:25" s="181" customFormat="1" ht="22" customHeight="1">
      <c r="A25" s="173" t="s">
        <v>93</v>
      </c>
      <c r="B25" s="201" t="s">
        <v>2958</v>
      </c>
      <c r="C25" s="128" t="s">
        <v>2998</v>
      </c>
      <c r="D25" s="128" t="s">
        <v>2987</v>
      </c>
      <c r="E25" s="128" t="s">
        <v>129</v>
      </c>
      <c r="F25" s="217"/>
      <c r="G25" s="217"/>
      <c r="H25" s="202" t="s">
        <v>3052</v>
      </c>
      <c r="I25" s="128" t="s">
        <v>2955</v>
      </c>
      <c r="J25" s="189" t="s">
        <v>2999</v>
      </c>
      <c r="K25" s="189"/>
      <c r="L25" s="67">
        <v>4</v>
      </c>
      <c r="M25" s="67"/>
      <c r="N25" s="67">
        <v>1</v>
      </c>
      <c r="O25" s="67"/>
      <c r="P25" s="175">
        <f t="shared" si="10"/>
        <v>5600</v>
      </c>
      <c r="Q25" s="175">
        <f t="shared" si="10"/>
        <v>0</v>
      </c>
      <c r="R25" s="176">
        <f t="shared" ref="R25" si="12">Q25-P25</f>
        <v>-5600</v>
      </c>
      <c r="S25" s="177">
        <v>0.06</v>
      </c>
      <c r="T25" s="177">
        <v>0</v>
      </c>
      <c r="U25" s="180"/>
      <c r="V25" s="178"/>
    </row>
    <row r="26" spans="1:25" s="181" customFormat="1" ht="22" customHeight="1">
      <c r="A26" s="173" t="s">
        <v>93</v>
      </c>
      <c r="B26" s="201" t="s">
        <v>2958</v>
      </c>
      <c r="C26" s="128" t="s">
        <v>3000</v>
      </c>
      <c r="D26" s="128" t="s">
        <v>3001</v>
      </c>
      <c r="E26" s="128" t="s">
        <v>129</v>
      </c>
      <c r="F26" s="217"/>
      <c r="G26" s="217"/>
      <c r="H26" s="202" t="s">
        <v>3009</v>
      </c>
      <c r="I26" s="128" t="s">
        <v>2955</v>
      </c>
      <c r="J26" s="189" t="s">
        <v>3002</v>
      </c>
      <c r="K26" s="189"/>
      <c r="L26" s="67">
        <v>3</v>
      </c>
      <c r="M26" s="67"/>
      <c r="N26" s="67">
        <v>2</v>
      </c>
      <c r="O26" s="67"/>
      <c r="P26" s="175">
        <f t="shared" si="10"/>
        <v>6000</v>
      </c>
      <c r="Q26" s="175">
        <f t="shared" si="10"/>
        <v>0</v>
      </c>
      <c r="R26" s="176">
        <f>Q26-P26</f>
        <v>-6000</v>
      </c>
      <c r="S26" s="177">
        <v>0.06</v>
      </c>
      <c r="T26" s="177">
        <v>0</v>
      </c>
      <c r="U26" s="180"/>
      <c r="V26" s="178"/>
    </row>
    <row r="27" spans="1:25" s="181" customFormat="1" ht="22" customHeight="1">
      <c r="A27" s="173" t="s">
        <v>93</v>
      </c>
      <c r="B27" s="201" t="s">
        <v>2958</v>
      </c>
      <c r="C27" s="128" t="s">
        <v>3000</v>
      </c>
      <c r="D27" s="128" t="s">
        <v>3001</v>
      </c>
      <c r="E27" s="128" t="s">
        <v>129</v>
      </c>
      <c r="F27" s="217"/>
      <c r="G27" s="217"/>
      <c r="H27" s="202" t="s">
        <v>3010</v>
      </c>
      <c r="I27" s="128" t="s">
        <v>2955</v>
      </c>
      <c r="J27" s="189" t="s">
        <v>3002</v>
      </c>
      <c r="K27" s="189"/>
      <c r="L27" s="67">
        <v>5</v>
      </c>
      <c r="M27" s="67"/>
      <c r="N27" s="67">
        <v>2</v>
      </c>
      <c r="O27" s="67"/>
      <c r="P27" s="175">
        <f t="shared" si="10"/>
        <v>10000</v>
      </c>
      <c r="Q27" s="175">
        <f t="shared" si="10"/>
        <v>0</v>
      </c>
      <c r="R27" s="176">
        <f>Q27-P27</f>
        <v>-10000</v>
      </c>
      <c r="S27" s="177">
        <v>0.06</v>
      </c>
      <c r="T27" s="177">
        <v>0</v>
      </c>
      <c r="U27" s="180"/>
      <c r="V27" s="178"/>
    </row>
    <row r="28" spans="1:25" s="181" customFormat="1" ht="22" customHeight="1">
      <c r="A28" s="173" t="s">
        <v>93</v>
      </c>
      <c r="B28" s="201" t="s">
        <v>2958</v>
      </c>
      <c r="C28" s="128" t="s">
        <v>3000</v>
      </c>
      <c r="D28" s="128" t="s">
        <v>3001</v>
      </c>
      <c r="E28" s="128" t="s">
        <v>129</v>
      </c>
      <c r="F28" s="217"/>
      <c r="G28" s="217"/>
      <c r="H28" s="202" t="s">
        <v>3072</v>
      </c>
      <c r="I28" s="128" t="s">
        <v>2955</v>
      </c>
      <c r="J28" s="189" t="s">
        <v>3002</v>
      </c>
      <c r="K28" s="189"/>
      <c r="L28" s="67">
        <v>3</v>
      </c>
      <c r="M28" s="67"/>
      <c r="N28" s="67">
        <v>2</v>
      </c>
      <c r="O28" s="67"/>
      <c r="P28" s="175">
        <f t="shared" ref="P28:Q28" si="13">IFERROR(N28*L28*J28,0)</f>
        <v>6000</v>
      </c>
      <c r="Q28" s="175">
        <f t="shared" si="13"/>
        <v>0</v>
      </c>
      <c r="R28" s="176">
        <f t="shared" ref="R28" si="14">Q28-P28</f>
        <v>-6000</v>
      </c>
      <c r="S28" s="177">
        <v>0.06</v>
      </c>
      <c r="T28" s="177">
        <v>0</v>
      </c>
      <c r="U28" s="180"/>
      <c r="V28" s="178"/>
    </row>
    <row r="29" spans="1:25" s="214" customFormat="1" ht="22" customHeight="1">
      <c r="A29" s="205" t="s">
        <v>93</v>
      </c>
      <c r="B29" s="201" t="s">
        <v>2959</v>
      </c>
      <c r="C29" s="201" t="s">
        <v>3029</v>
      </c>
      <c r="D29" s="201" t="s">
        <v>2994</v>
      </c>
      <c r="E29" s="201" t="s">
        <v>129</v>
      </c>
      <c r="F29" s="206"/>
      <c r="G29" s="201" t="str">
        <f>_xlfn.IFNA(IF(VLOOKUP($F29,'3.框架内物料'!$A:$E,2,0)=0,"请勿填写",VLOOKUP($F29,'3.框架内物料'!$A:$E,2,0)),"")</f>
        <v/>
      </c>
      <c r="H29" s="207" t="s">
        <v>3040</v>
      </c>
      <c r="I29" s="201" t="s">
        <v>2971</v>
      </c>
      <c r="J29" s="208" t="s">
        <v>2982</v>
      </c>
      <c r="K29" s="208" t="str">
        <f>_xlfn.IFNA(VLOOKUP($F29,'3.框架内物料'!$A:$F,6,0),"")</f>
        <v/>
      </c>
      <c r="L29" s="67">
        <v>150</v>
      </c>
      <c r="M29" s="209"/>
      <c r="N29" s="209">
        <v>1</v>
      </c>
      <c r="O29" s="209"/>
      <c r="P29" s="210">
        <f t="shared" ref="P29:Q37" si="15">IFERROR(N29*L29*J29,0)</f>
        <v>52500</v>
      </c>
      <c r="Q29" s="210">
        <f t="shared" si="15"/>
        <v>0</v>
      </c>
      <c r="R29" s="211">
        <f>Q29-P29</f>
        <v>-52500</v>
      </c>
      <c r="S29" s="177">
        <v>0.06</v>
      </c>
      <c r="T29" s="177">
        <v>0</v>
      </c>
      <c r="U29" s="213"/>
      <c r="V29" s="205"/>
      <c r="Y29" s="215"/>
    </row>
    <row r="30" spans="1:25" s="214" customFormat="1" ht="17">
      <c r="A30" s="205" t="s">
        <v>93</v>
      </c>
      <c r="B30" s="201" t="s">
        <v>2959</v>
      </c>
      <c r="C30" s="201" t="s">
        <v>3029</v>
      </c>
      <c r="D30" s="201" t="s">
        <v>2994</v>
      </c>
      <c r="E30" s="201" t="s">
        <v>129</v>
      </c>
      <c r="F30" s="206"/>
      <c r="G30" s="201" t="str">
        <f>_xlfn.IFNA(IF(VLOOKUP($F30,'[6]3.框架内物料'!$A:$E,2,0)=0,"请勿填写",VLOOKUP($F30,'[6]3.框架内物料'!$A:$E,2,0)),"")</f>
        <v/>
      </c>
      <c r="H30" s="207" t="s">
        <v>3053</v>
      </c>
      <c r="I30" s="201" t="s">
        <v>2971</v>
      </c>
      <c r="J30" s="208" t="s">
        <v>2982</v>
      </c>
      <c r="K30" s="208" t="str">
        <f>_xlfn.IFNA(VLOOKUP($F30,'[6]3.框架内物料'!$A:$F,6,0),"")</f>
        <v/>
      </c>
      <c r="L30" s="209">
        <v>77</v>
      </c>
      <c r="M30" s="209"/>
      <c r="N30" s="209">
        <v>1</v>
      </c>
      <c r="O30" s="209"/>
      <c r="P30" s="210">
        <f t="shared" si="15"/>
        <v>26950</v>
      </c>
      <c r="Q30" s="210">
        <f t="shared" si="15"/>
        <v>0</v>
      </c>
      <c r="R30" s="211">
        <f t="shared" ref="R30" si="16">Q30-P30</f>
        <v>-26950</v>
      </c>
      <c r="S30" s="177">
        <v>0.06</v>
      </c>
      <c r="T30" s="177">
        <v>0</v>
      </c>
      <c r="U30" s="213"/>
      <c r="V30" s="205"/>
      <c r="Y30" s="215"/>
    </row>
    <row r="31" spans="1:25" s="214" customFormat="1" ht="22" customHeight="1">
      <c r="A31" s="205" t="s">
        <v>93</v>
      </c>
      <c r="B31" s="201" t="s">
        <v>2959</v>
      </c>
      <c r="C31" s="201" t="s">
        <v>3030</v>
      </c>
      <c r="D31" s="201" t="s">
        <v>2994</v>
      </c>
      <c r="E31" s="201" t="s">
        <v>129</v>
      </c>
      <c r="F31" s="206"/>
      <c r="G31" s="201" t="str">
        <f>_xlfn.IFNA(IF(VLOOKUP($F31,'3.框架内物料'!$A:$E,2,0)=0,"请勿填写",VLOOKUP($F31,'3.框架内物料'!$A:$E,2,0)),"")</f>
        <v/>
      </c>
      <c r="H31" s="207" t="s">
        <v>3041</v>
      </c>
      <c r="I31" s="201" t="s">
        <v>2971</v>
      </c>
      <c r="J31" s="208" t="s">
        <v>2993</v>
      </c>
      <c r="K31" s="208" t="str">
        <f>_xlfn.IFNA(VLOOKUP($F31,'3.框架内物料'!$A:$F,6,0),"")</f>
        <v/>
      </c>
      <c r="L31" s="67">
        <v>26</v>
      </c>
      <c r="M31" s="209"/>
      <c r="N31" s="209">
        <v>1</v>
      </c>
      <c r="O31" s="209"/>
      <c r="P31" s="210">
        <f t="shared" si="15"/>
        <v>11700</v>
      </c>
      <c r="Q31" s="210">
        <f t="shared" si="15"/>
        <v>0</v>
      </c>
      <c r="R31" s="211">
        <f>Q31-P31</f>
        <v>-11700</v>
      </c>
      <c r="S31" s="177">
        <v>0.06</v>
      </c>
      <c r="T31" s="177">
        <v>0</v>
      </c>
      <c r="U31" s="213"/>
      <c r="V31" s="205"/>
      <c r="Y31" s="215"/>
    </row>
    <row r="32" spans="1:25" s="214" customFormat="1" ht="17">
      <c r="A32" s="205" t="s">
        <v>93</v>
      </c>
      <c r="B32" s="201" t="s">
        <v>2959</v>
      </c>
      <c r="C32" s="201" t="s">
        <v>3064</v>
      </c>
      <c r="D32" s="201" t="s">
        <v>3060</v>
      </c>
      <c r="E32" s="201" t="s">
        <v>129</v>
      </c>
      <c r="F32" s="206"/>
      <c r="G32" s="201" t="str">
        <f>_xlfn.IFNA(IF(VLOOKUP($F32,'[7]3.框架内物料'!$A:$E,2,0)=0,"请勿填写",VLOOKUP($F32,'[7]3.框架内物料'!$A:$E,2,0)),"")</f>
        <v/>
      </c>
      <c r="H32" s="207" t="s">
        <v>3063</v>
      </c>
      <c r="I32" s="201" t="s">
        <v>2971</v>
      </c>
      <c r="J32" s="208" t="s">
        <v>3061</v>
      </c>
      <c r="K32" s="208" t="str">
        <f>_xlfn.IFNA(VLOOKUP($F32,'[7]3.框架内物料'!$A:$F,6,0),"")</f>
        <v/>
      </c>
      <c r="L32" s="209">
        <v>10</v>
      </c>
      <c r="M32" s="209"/>
      <c r="N32" s="209">
        <v>3</v>
      </c>
      <c r="O32" s="209"/>
      <c r="P32" s="210">
        <f t="shared" si="15"/>
        <v>17400</v>
      </c>
      <c r="Q32" s="210">
        <f t="shared" si="15"/>
        <v>0</v>
      </c>
      <c r="R32" s="211">
        <f t="shared" ref="R32" si="17">Q32-P32</f>
        <v>-17400</v>
      </c>
      <c r="S32" s="177">
        <v>0.06</v>
      </c>
      <c r="T32" s="177">
        <v>0</v>
      </c>
      <c r="U32" s="213"/>
      <c r="V32" s="205"/>
      <c r="Y32" s="215"/>
    </row>
    <row r="33" spans="1:25" s="214" customFormat="1" ht="17">
      <c r="A33" s="205" t="s">
        <v>93</v>
      </c>
      <c r="B33" s="201" t="s">
        <v>2959</v>
      </c>
      <c r="C33" s="201" t="s">
        <v>3031</v>
      </c>
      <c r="D33" s="201" t="s">
        <v>2994</v>
      </c>
      <c r="E33" s="201" t="s">
        <v>129</v>
      </c>
      <c r="F33" s="206"/>
      <c r="G33" s="201" t="str">
        <f>_xlfn.IFNA(IF(VLOOKUP($F33,'[7]3.框架内物料'!$A:$E,2,0)=0,"请勿填写",VLOOKUP($F33,'[7]3.框架内物料'!$A:$E,2,0)),"")</f>
        <v/>
      </c>
      <c r="H33" s="207" t="s">
        <v>3062</v>
      </c>
      <c r="I33" s="201" t="s">
        <v>2971</v>
      </c>
      <c r="J33" s="208" t="s">
        <v>3017</v>
      </c>
      <c r="K33" s="208" t="str">
        <f>_xlfn.IFNA(VLOOKUP($F33,'[7]3.框架内物料'!$A:$F,6,0),"")</f>
        <v/>
      </c>
      <c r="L33" s="209">
        <v>232</v>
      </c>
      <c r="M33" s="209"/>
      <c r="N33" s="209">
        <v>1</v>
      </c>
      <c r="O33" s="209"/>
      <c r="P33" s="210">
        <f>IFERROR(N33*L33*J33,0)</f>
        <v>69600</v>
      </c>
      <c r="Q33" s="210">
        <f>IFERROR(O33*M33*K33,0)</f>
        <v>0</v>
      </c>
      <c r="R33" s="211">
        <f>Q33-P33</f>
        <v>-69600</v>
      </c>
      <c r="S33" s="177">
        <v>0.06</v>
      </c>
      <c r="T33" s="177">
        <v>0</v>
      </c>
      <c r="U33" s="213"/>
      <c r="V33" s="205"/>
      <c r="Y33" s="215"/>
    </row>
    <row r="34" spans="1:25" s="214" customFormat="1" ht="22" customHeight="1">
      <c r="A34" s="205" t="s">
        <v>93</v>
      </c>
      <c r="B34" s="201" t="s">
        <v>2959</v>
      </c>
      <c r="C34" s="201" t="s">
        <v>3031</v>
      </c>
      <c r="D34" s="201" t="s">
        <v>2994</v>
      </c>
      <c r="E34" s="201" t="s">
        <v>129</v>
      </c>
      <c r="F34" s="206"/>
      <c r="G34" s="201" t="str">
        <f>_xlfn.IFNA(IF(VLOOKUP($F34,'3.框架内物料'!$A:$E,2,0)=0,"请勿填写",VLOOKUP($F34,'3.框架内物料'!$A:$E,2,0)),"")</f>
        <v/>
      </c>
      <c r="H34" s="207" t="s">
        <v>3042</v>
      </c>
      <c r="I34" s="201" t="s">
        <v>2971</v>
      </c>
      <c r="J34" s="208" t="s">
        <v>3017</v>
      </c>
      <c r="K34" s="208" t="str">
        <f>_xlfn.IFNA(VLOOKUP($F34,'3.框架内物料'!$A:$F,6,0),"")</f>
        <v/>
      </c>
      <c r="L34" s="67">
        <v>90</v>
      </c>
      <c r="M34" s="209"/>
      <c r="N34" s="209">
        <v>1</v>
      </c>
      <c r="O34" s="209"/>
      <c r="P34" s="210">
        <f t="shared" si="15"/>
        <v>27000</v>
      </c>
      <c r="Q34" s="210">
        <f t="shared" si="15"/>
        <v>0</v>
      </c>
      <c r="R34" s="211">
        <f>Q34-P34</f>
        <v>-27000</v>
      </c>
      <c r="S34" s="177">
        <v>0.06</v>
      </c>
      <c r="T34" s="177">
        <v>0</v>
      </c>
      <c r="U34" s="213"/>
      <c r="V34" s="205"/>
      <c r="Y34" s="215"/>
    </row>
    <row r="35" spans="1:25" s="179" customFormat="1" ht="22" customHeight="1">
      <c r="A35" s="173" t="s">
        <v>93</v>
      </c>
      <c r="B35" s="178" t="s">
        <v>2961</v>
      </c>
      <c r="C35" s="128" t="s">
        <v>3044</v>
      </c>
      <c r="D35" s="128" t="s">
        <v>3073</v>
      </c>
      <c r="E35" s="128" t="s">
        <v>132</v>
      </c>
      <c r="F35" s="174" t="s">
        <v>2918</v>
      </c>
      <c r="G35" s="128" t="str">
        <f>_xlfn.IFNA(IF(VLOOKUP($F35,'[1]3.框架内物料'!$A:$E,2,0)=0,"请勿填写",VLOOKUP($F35,'[1]3.框架内物料'!$A:$E,2,0)),"")</f>
        <v>M939882605761044482</v>
      </c>
      <c r="H35" s="202" t="str">
        <f>_xlfn.IFNA(VLOOKUP($F35,'[1]3.框架内物料'!$A:$E,4,0),"")</f>
        <v>接待用车-车辆-车辆物流-运营车辆-接送机-GL8，60公里内，高速费另计</v>
      </c>
      <c r="I35" s="128" t="str">
        <f>_xlfn.IFNA(VLOOKUP($F35,'[1]3.框架内物料'!$A:$E,5,0),"")</f>
        <v>辆/趟</v>
      </c>
      <c r="J35" s="189">
        <f>_xlfn.IFNA(VLOOKUP($F35,'[1]3.框架内物料'!$A:$F,6,0),"")</f>
        <v>530</v>
      </c>
      <c r="K35" s="189">
        <f>_xlfn.IFNA(VLOOKUP($F35,'[1]3.框架内物料'!$A:$F,6,0),"")</f>
        <v>530</v>
      </c>
      <c r="L35" s="67">
        <v>3</v>
      </c>
      <c r="M35" s="67"/>
      <c r="N35" s="67">
        <v>2</v>
      </c>
      <c r="O35" s="67"/>
      <c r="P35" s="175">
        <f t="shared" si="15"/>
        <v>3180</v>
      </c>
      <c r="Q35" s="175">
        <f t="shared" si="15"/>
        <v>0</v>
      </c>
      <c r="R35" s="176">
        <f>Q35-P35</f>
        <v>-3180</v>
      </c>
      <c r="S35" s="177">
        <v>0.06</v>
      </c>
      <c r="T35" s="177">
        <v>0</v>
      </c>
      <c r="U35" s="178"/>
      <c r="V35" s="178"/>
    </row>
    <row r="36" spans="1:25" s="212" customFormat="1" ht="34">
      <c r="A36" s="205" t="s">
        <v>33</v>
      </c>
      <c r="B36" s="205" t="s">
        <v>2961</v>
      </c>
      <c r="C36" s="201" t="s">
        <v>3043</v>
      </c>
      <c r="D36" s="128" t="s">
        <v>3074</v>
      </c>
      <c r="E36" s="201" t="s">
        <v>132</v>
      </c>
      <c r="F36" s="174" t="s">
        <v>2925</v>
      </c>
      <c r="G36" s="201" t="str">
        <f>_xlfn.IFNA(IF(VLOOKUP($F36,'[1]3.框架内物料'!$A:$E,2,0)=0,"请勿填写",VLOOKUP($F36,'[1]3.框架内物料'!$A:$E,2,0)),"")</f>
        <v>M939882596713930754</v>
      </c>
      <c r="H36" s="207" t="str">
        <f>_xlfn.IFNA(VLOOKUP($F36,'[1]3.框架内物料'!$A:$E,4,0),"")</f>
        <v>接待用车-车辆-车辆物流-运营车辆-商务乘用车-GL8，可使用同等类型车辆，1天8小时 or 100km计算，超出公里数及时间另计费</v>
      </c>
      <c r="I36" s="201" t="str">
        <f>_xlfn.IFNA(VLOOKUP($F36,'[1]3.框架内物料'!$A:$E,5,0),"")</f>
        <v>辆/天</v>
      </c>
      <c r="J36" s="208">
        <f>_xlfn.IFNA(VLOOKUP($F36,'[1]3.框架内物料'!$A:$F,6,0),"")</f>
        <v>1060</v>
      </c>
      <c r="K36" s="208">
        <f>_xlfn.IFNA(VLOOKUP($F36,'[1]3.框架内物料'!$A:$F,6,0),"")</f>
        <v>1060</v>
      </c>
      <c r="L36" s="67">
        <v>5</v>
      </c>
      <c r="M36" s="209"/>
      <c r="N36" s="220">
        <v>3</v>
      </c>
      <c r="O36" s="209"/>
      <c r="P36" s="210">
        <f t="shared" si="15"/>
        <v>15900</v>
      </c>
      <c r="Q36" s="210">
        <f t="shared" si="15"/>
        <v>0</v>
      </c>
      <c r="R36" s="211">
        <f>Q36-P36</f>
        <v>-15900</v>
      </c>
      <c r="S36" s="177">
        <v>0.06</v>
      </c>
      <c r="T36" s="177">
        <v>0</v>
      </c>
      <c r="U36" s="205"/>
      <c r="V36" s="205"/>
    </row>
    <row r="37" spans="1:25" s="212" customFormat="1" ht="34">
      <c r="A37" s="205" t="s">
        <v>33</v>
      </c>
      <c r="B37" s="205" t="s">
        <v>2961</v>
      </c>
      <c r="C37" s="201" t="s">
        <v>3043</v>
      </c>
      <c r="D37" s="128" t="s">
        <v>3075</v>
      </c>
      <c r="E37" s="128" t="s">
        <v>132</v>
      </c>
      <c r="F37" s="174" t="s">
        <v>3054</v>
      </c>
      <c r="G37" s="201" t="str">
        <f>_xlfn.IFNA(IF(VLOOKUP($F37,'[6]3.框架内物料'!$A:$E,2,0)=0,"请勿填写",VLOOKUP($F37,'[6]3.框架内物料'!$A:$E,2,0)),"")</f>
        <v>M939882641622343681</v>
      </c>
      <c r="H37" s="202" t="str">
        <f>_xlfn.IFNA(VLOOKUP($F37,'[6]3.框架内物料'!$A:$E,4,0),"")</f>
        <v>接待用车-车辆-车辆物流-运营车辆-50人座大巴车，1天8小时 or 100km计算，超出公里数及时间另计费</v>
      </c>
      <c r="I37" s="128" t="str">
        <f>_xlfn.IFNA(VLOOKUP($F37,'[6]3.框架内物料'!$A:$E,5,0),"")</f>
        <v>辆/天</v>
      </c>
      <c r="J37" s="189">
        <f>_xlfn.IFNA(VLOOKUP($F37,'[6]3.框架内物料'!$A:$F,6,0),"")</f>
        <v>1866.67</v>
      </c>
      <c r="K37" s="208">
        <f>_xlfn.IFNA(VLOOKUP($F37,'[6]3.框架内物料'!$A:$F,6,0),"")</f>
        <v>1866.67</v>
      </c>
      <c r="L37" s="209">
        <v>3</v>
      </c>
      <c r="M37" s="209"/>
      <c r="N37" s="209">
        <v>3</v>
      </c>
      <c r="O37" s="209"/>
      <c r="P37" s="210">
        <f t="shared" si="15"/>
        <v>16800.03</v>
      </c>
      <c r="Q37" s="210">
        <f t="shared" si="15"/>
        <v>0</v>
      </c>
      <c r="R37" s="211">
        <f t="shared" ref="R37" si="18">Q37-P37</f>
        <v>-16800.03</v>
      </c>
      <c r="S37" s="177">
        <v>0.06</v>
      </c>
      <c r="T37" s="177">
        <v>0</v>
      </c>
      <c r="U37" s="205"/>
      <c r="V37" s="205"/>
    </row>
    <row r="38" spans="1:25" s="212" customFormat="1" ht="17">
      <c r="A38" s="205" t="s">
        <v>33</v>
      </c>
      <c r="B38" s="205" t="s">
        <v>2961</v>
      </c>
      <c r="C38" s="201" t="s">
        <v>3003</v>
      </c>
      <c r="D38" s="128" t="s">
        <v>3076</v>
      </c>
      <c r="E38" s="201" t="s">
        <v>129</v>
      </c>
      <c r="F38" s="174"/>
      <c r="G38" s="201" t="str">
        <f>_xlfn.IFNA(IF(VLOOKUP($F38,'3.框架内物料'!$A:$E,2,0)=0,"请勿填写",VLOOKUP($F38,'3.框架内物料'!$A:$E,2,0)),"")</f>
        <v/>
      </c>
      <c r="H38" s="207" t="s">
        <v>3045</v>
      </c>
      <c r="I38" s="201" t="s">
        <v>2986</v>
      </c>
      <c r="J38" s="208" t="s">
        <v>3018</v>
      </c>
      <c r="K38" s="208" t="str">
        <f>_xlfn.IFNA(VLOOKUP($F38,'3.框架内物料'!$A:$F,6,0),"")</f>
        <v/>
      </c>
      <c r="L38" s="67">
        <v>44</v>
      </c>
      <c r="M38" s="209"/>
      <c r="N38" s="209">
        <v>4</v>
      </c>
      <c r="O38" s="209"/>
      <c r="P38" s="210">
        <f t="shared" ref="P38:P40" si="19">IFERROR(N38*L38*J38,0)</f>
        <v>5280</v>
      </c>
      <c r="Q38" s="210">
        <f t="shared" ref="Q38:Q40" si="20">IFERROR(O38*M38*K38,0)</f>
        <v>0</v>
      </c>
      <c r="R38" s="211">
        <f t="shared" ref="R38:R40" si="21">Q38-P38</f>
        <v>-5280</v>
      </c>
      <c r="S38" s="177">
        <v>0.06</v>
      </c>
      <c r="T38" s="177">
        <v>0</v>
      </c>
      <c r="U38" s="205"/>
      <c r="V38" s="205"/>
    </row>
    <row r="39" spans="1:25" s="212" customFormat="1" ht="17">
      <c r="A39" s="205" t="s">
        <v>33</v>
      </c>
      <c r="B39" s="205" t="s">
        <v>2961</v>
      </c>
      <c r="C39" s="201" t="s">
        <v>3003</v>
      </c>
      <c r="D39" s="128" t="s">
        <v>3076</v>
      </c>
      <c r="E39" s="201" t="s">
        <v>129</v>
      </c>
      <c r="F39" s="174"/>
      <c r="G39" s="201" t="str">
        <f>_xlfn.IFNA(IF(VLOOKUP($F39,'3.框架内物料'!$A:$E,2,0)=0,"请勿填写",VLOOKUP($F39,'3.框架内物料'!$A:$E,2,0)),"")</f>
        <v/>
      </c>
      <c r="H39" s="207" t="s">
        <v>3046</v>
      </c>
      <c r="I39" s="201" t="s">
        <v>2986</v>
      </c>
      <c r="J39" s="208" t="s">
        <v>3004</v>
      </c>
      <c r="K39" s="208" t="str">
        <f>_xlfn.IFNA(VLOOKUP($F39,'3.框架内物料'!$A:$F,6,0),"")</f>
        <v/>
      </c>
      <c r="L39" s="67">
        <v>36</v>
      </c>
      <c r="M39" s="209"/>
      <c r="N39" s="209">
        <v>4</v>
      </c>
      <c r="O39" s="209"/>
      <c r="P39" s="210">
        <f t="shared" si="19"/>
        <v>7200</v>
      </c>
      <c r="Q39" s="210">
        <f t="shared" si="20"/>
        <v>0</v>
      </c>
      <c r="R39" s="211">
        <f t="shared" si="21"/>
        <v>-7200</v>
      </c>
      <c r="S39" s="177">
        <v>0.06</v>
      </c>
      <c r="T39" s="177">
        <v>0</v>
      </c>
      <c r="U39" s="205"/>
      <c r="V39" s="205"/>
    </row>
    <row r="40" spans="1:25" s="212" customFormat="1" ht="17">
      <c r="A40" s="205" t="s">
        <v>33</v>
      </c>
      <c r="B40" s="205" t="s">
        <v>2961</v>
      </c>
      <c r="C40" s="201" t="s">
        <v>3003</v>
      </c>
      <c r="D40" s="128" t="s">
        <v>3076</v>
      </c>
      <c r="E40" s="201" t="s">
        <v>129</v>
      </c>
      <c r="F40" s="174"/>
      <c r="G40" s="201" t="str">
        <f>_xlfn.IFNA(IF(VLOOKUP($F40,'[7]3.框架内物料'!$A:$E,2,0)=0,"请勿填写",VLOOKUP($F40,'[7]3.框架内物料'!$A:$E,2,0)),"")</f>
        <v/>
      </c>
      <c r="H40" s="207" t="s">
        <v>3065</v>
      </c>
      <c r="I40" s="201" t="s">
        <v>2986</v>
      </c>
      <c r="J40" s="208" t="s">
        <v>3004</v>
      </c>
      <c r="K40" s="208" t="str">
        <f>_xlfn.IFNA(VLOOKUP($F40,'[7]3.框架内物料'!$A:$F,6,0),"")</f>
        <v/>
      </c>
      <c r="L40" s="209">
        <v>100</v>
      </c>
      <c r="M40" s="209"/>
      <c r="N40" s="209">
        <v>6</v>
      </c>
      <c r="O40" s="209"/>
      <c r="P40" s="210">
        <f t="shared" si="19"/>
        <v>30000</v>
      </c>
      <c r="Q40" s="210">
        <f t="shared" si="20"/>
        <v>0</v>
      </c>
      <c r="R40" s="211">
        <f t="shared" si="21"/>
        <v>-30000</v>
      </c>
      <c r="S40" s="177">
        <v>0.06</v>
      </c>
      <c r="T40" s="177">
        <v>0</v>
      </c>
      <c r="U40" s="205"/>
      <c r="V40" s="205"/>
    </row>
    <row r="41" spans="1:25" s="179" customFormat="1" ht="22" customHeight="1">
      <c r="A41" s="173" t="s">
        <v>93</v>
      </c>
      <c r="B41" s="178" t="s">
        <v>2962</v>
      </c>
      <c r="C41" s="128" t="s">
        <v>2981</v>
      </c>
      <c r="D41" s="128" t="s">
        <v>3047</v>
      </c>
      <c r="E41" s="128" t="s">
        <v>129</v>
      </c>
      <c r="F41" s="174"/>
      <c r="G41" s="128" t="str">
        <f>_xlfn.IFNA(IF(VLOOKUP($F41,'3.框架内物料'!$A:$E,2,0)=0,"请勿填写",VLOOKUP($F41,'3.框架内物料'!$A:$E,2,0)),"")</f>
        <v/>
      </c>
      <c r="H41" s="207" t="s">
        <v>3011</v>
      </c>
      <c r="I41" s="128" t="s">
        <v>2964</v>
      </c>
      <c r="J41" s="189" t="s">
        <v>2984</v>
      </c>
      <c r="K41" s="189" t="str">
        <f>_xlfn.IFNA(VLOOKUP($F41,'3.框架内物料'!$A:$F,6,0),"")</f>
        <v/>
      </c>
      <c r="L41" s="67">
        <v>40</v>
      </c>
      <c r="M41" s="67"/>
      <c r="N41" s="67">
        <v>1</v>
      </c>
      <c r="O41" s="67"/>
      <c r="P41" s="175">
        <f>IFERROR(N41*L41*J41,0)</f>
        <v>7123.2000000000007</v>
      </c>
      <c r="Q41" s="175">
        <f>IFERROR(O41*M41*K41,0)</f>
        <v>0</v>
      </c>
      <c r="R41" s="176">
        <f>Q41-P41</f>
        <v>-7123.2000000000007</v>
      </c>
      <c r="S41" s="177">
        <v>0.06</v>
      </c>
      <c r="T41" s="177">
        <v>0</v>
      </c>
      <c r="U41" s="178"/>
      <c r="V41" s="178"/>
    </row>
    <row r="42" spans="1:25" s="179" customFormat="1" ht="22" customHeight="1">
      <c r="A42" s="173" t="s">
        <v>93</v>
      </c>
      <c r="B42" s="178" t="s">
        <v>2962</v>
      </c>
      <c r="C42" s="128" t="s">
        <v>2981</v>
      </c>
      <c r="D42" s="128" t="s">
        <v>3047</v>
      </c>
      <c r="E42" s="128" t="s">
        <v>129</v>
      </c>
      <c r="F42" s="174"/>
      <c r="G42" s="128" t="str">
        <f>_xlfn.IFNA(IF(VLOOKUP($F42,'3.框架内物料'!$A:$E,2,0)=0,"请勿填写",VLOOKUP($F42,'3.框架内物料'!$A:$E,2,0)),"")</f>
        <v/>
      </c>
      <c r="H42" s="207" t="s">
        <v>3012</v>
      </c>
      <c r="I42" s="128" t="s">
        <v>2964</v>
      </c>
      <c r="J42" s="189" t="s">
        <v>2984</v>
      </c>
      <c r="K42" s="189" t="str">
        <f>_xlfn.IFNA(VLOOKUP($F42,'3.框架内物料'!$A:$F,6,0),"")</f>
        <v/>
      </c>
      <c r="L42" s="67">
        <v>30</v>
      </c>
      <c r="M42" s="67"/>
      <c r="N42" s="67">
        <v>1</v>
      </c>
      <c r="O42" s="67"/>
      <c r="P42" s="175">
        <f t="shared" ref="P42:P45" si="22">IFERROR(N42*L42*J42,0)</f>
        <v>5342.4000000000005</v>
      </c>
      <c r="Q42" s="175">
        <f t="shared" ref="Q42:Q45" si="23">IFERROR(O42*M42*K42,0)</f>
        <v>0</v>
      </c>
      <c r="R42" s="176">
        <f t="shared" ref="R42:R45" si="24">Q42-P42</f>
        <v>-5342.4000000000005</v>
      </c>
      <c r="S42" s="177">
        <v>0.06</v>
      </c>
      <c r="T42" s="177">
        <v>0</v>
      </c>
      <c r="U42" s="178"/>
      <c r="V42" s="178"/>
    </row>
    <row r="43" spans="1:25" s="179" customFormat="1" ht="22" customHeight="1">
      <c r="A43" s="173" t="s">
        <v>93</v>
      </c>
      <c r="B43" s="178" t="s">
        <v>2962</v>
      </c>
      <c r="C43" s="128" t="s">
        <v>2981</v>
      </c>
      <c r="D43" s="128" t="s">
        <v>3047</v>
      </c>
      <c r="E43" s="128" t="s">
        <v>129</v>
      </c>
      <c r="F43" s="174"/>
      <c r="G43" s="128" t="str">
        <f>_xlfn.IFNA(IF(VLOOKUP($F43,'3.框架内物料'!$A:$E,2,0)=0,"请勿填写",VLOOKUP($F43,'3.框架内物料'!$A:$E,2,0)),"")</f>
        <v/>
      </c>
      <c r="H43" s="207" t="s">
        <v>3013</v>
      </c>
      <c r="I43" s="128" t="s">
        <v>2964</v>
      </c>
      <c r="J43" s="189" t="s">
        <v>2984</v>
      </c>
      <c r="K43" s="189" t="str">
        <f>_xlfn.IFNA(VLOOKUP($F43,'3.框架内物料'!$A:$F,6,0),"")</f>
        <v/>
      </c>
      <c r="L43" s="67">
        <v>20</v>
      </c>
      <c r="M43" s="67"/>
      <c r="N43" s="67">
        <v>1</v>
      </c>
      <c r="O43" s="67"/>
      <c r="P43" s="175">
        <f t="shared" si="22"/>
        <v>3561.6000000000004</v>
      </c>
      <c r="Q43" s="175">
        <f t="shared" si="23"/>
        <v>0</v>
      </c>
      <c r="R43" s="176">
        <f t="shared" si="24"/>
        <v>-3561.6000000000004</v>
      </c>
      <c r="S43" s="177">
        <v>0.06</v>
      </c>
      <c r="T43" s="177">
        <v>0</v>
      </c>
      <c r="U43" s="178"/>
      <c r="V43" s="178"/>
    </row>
    <row r="44" spans="1:25" s="179" customFormat="1" ht="22" customHeight="1">
      <c r="A44" s="173" t="s">
        <v>93</v>
      </c>
      <c r="B44" s="178" t="s">
        <v>2962</v>
      </c>
      <c r="C44" s="128" t="s">
        <v>2981</v>
      </c>
      <c r="D44" s="128" t="s">
        <v>3047</v>
      </c>
      <c r="E44" s="128" t="s">
        <v>129</v>
      </c>
      <c r="F44" s="174"/>
      <c r="G44" s="128" t="str">
        <f>_xlfn.IFNA(IF(VLOOKUP($F44,'[1]3.框架内物料'!$A:$E,2,0)=0,"请勿填写",VLOOKUP($F44,'[1]3.框架内物料'!$A:$E,2,0)),"")</f>
        <v/>
      </c>
      <c r="H44" s="207" t="s">
        <v>3056</v>
      </c>
      <c r="I44" s="128" t="s">
        <v>2964</v>
      </c>
      <c r="J44" s="189" t="s">
        <v>2984</v>
      </c>
      <c r="K44" s="189" t="str">
        <f>_xlfn.IFNA(VLOOKUP($F44,'[1]3.框架内物料'!$A:$F,6,0),"")</f>
        <v/>
      </c>
      <c r="L44" s="67">
        <v>60</v>
      </c>
      <c r="M44" s="67"/>
      <c r="N44" s="67">
        <v>1</v>
      </c>
      <c r="O44" s="67"/>
      <c r="P44" s="175">
        <f t="shared" si="22"/>
        <v>10684.800000000001</v>
      </c>
      <c r="Q44" s="175">
        <f t="shared" si="23"/>
        <v>0</v>
      </c>
      <c r="R44" s="176">
        <f t="shared" si="24"/>
        <v>-10684.800000000001</v>
      </c>
      <c r="S44" s="177">
        <v>0.06</v>
      </c>
      <c r="T44" s="177">
        <v>0</v>
      </c>
      <c r="U44" s="178"/>
      <c r="V44" s="178"/>
    </row>
    <row r="45" spans="1:25" s="179" customFormat="1" ht="22" customHeight="1">
      <c r="A45" s="173" t="s">
        <v>93</v>
      </c>
      <c r="B45" s="178" t="s">
        <v>2962</v>
      </c>
      <c r="C45" s="128" t="s">
        <v>2981</v>
      </c>
      <c r="D45" s="128" t="s">
        <v>3047</v>
      </c>
      <c r="E45" s="128" t="s">
        <v>129</v>
      </c>
      <c r="F45" s="174"/>
      <c r="G45" s="128" t="str">
        <f>_xlfn.IFNA(IF(VLOOKUP($F45,'[6]3.框架内物料'!$A:$E,2,0)=0,"请勿填写",VLOOKUP($F45,'[6]3.框架内物料'!$A:$E,2,0)),"")</f>
        <v/>
      </c>
      <c r="H45" s="207" t="s">
        <v>3055</v>
      </c>
      <c r="I45" s="128" t="s">
        <v>2964</v>
      </c>
      <c r="J45" s="189" t="s">
        <v>2984</v>
      </c>
      <c r="K45" s="189" t="str">
        <f>_xlfn.IFNA(VLOOKUP($F45,'[6]3.框架内物料'!$A:$F,6,0),"")</f>
        <v/>
      </c>
      <c r="L45" s="67">
        <v>15</v>
      </c>
      <c r="M45" s="67"/>
      <c r="N45" s="67">
        <v>1</v>
      </c>
      <c r="O45" s="67"/>
      <c r="P45" s="175">
        <f t="shared" si="22"/>
        <v>2671.2000000000003</v>
      </c>
      <c r="Q45" s="175">
        <f t="shared" si="23"/>
        <v>0</v>
      </c>
      <c r="R45" s="176">
        <f t="shared" si="24"/>
        <v>-2671.2000000000003</v>
      </c>
      <c r="S45" s="177">
        <v>0.06</v>
      </c>
      <c r="T45" s="177">
        <v>0</v>
      </c>
      <c r="U45" s="178"/>
      <c r="V45" s="178"/>
    </row>
    <row r="46" spans="1:25" s="179" customFormat="1" ht="22" customHeight="1">
      <c r="A46" s="173" t="s">
        <v>93</v>
      </c>
      <c r="B46" s="178" t="s">
        <v>2962</v>
      </c>
      <c r="C46" s="128" t="s">
        <v>2963</v>
      </c>
      <c r="D46" s="128" t="s">
        <v>2980</v>
      </c>
      <c r="E46" s="128" t="s">
        <v>129</v>
      </c>
      <c r="F46" s="174"/>
      <c r="G46" s="128" t="str">
        <f>_xlfn.IFNA(IF(VLOOKUP($F46,'3.框架内物料'!$A:$E,2,0)=0,"请勿填写",VLOOKUP($F46,'3.框架内物料'!$A:$E,2,0)),"")</f>
        <v/>
      </c>
      <c r="H46" s="207" t="s">
        <v>3032</v>
      </c>
      <c r="I46" s="128" t="s">
        <v>2964</v>
      </c>
      <c r="J46" s="189" t="s">
        <v>2965</v>
      </c>
      <c r="K46" s="189" t="str">
        <f>_xlfn.IFNA(VLOOKUP($F46,'3.框架内物料'!$A:$F,6,0),"")</f>
        <v/>
      </c>
      <c r="L46" s="67">
        <v>4</v>
      </c>
      <c r="M46" s="67"/>
      <c r="N46" s="67">
        <v>1</v>
      </c>
      <c r="O46" s="67"/>
      <c r="P46" s="175">
        <f>IFERROR(N46*L46*J46,0)</f>
        <v>12720</v>
      </c>
      <c r="Q46" s="175">
        <f t="shared" ref="Q46:Q55" si="25">IFERROR(O46*M46*K46,0)</f>
        <v>0</v>
      </c>
      <c r="R46" s="176">
        <f t="shared" ref="R46" si="26">Q46-P46</f>
        <v>-12720</v>
      </c>
      <c r="S46" s="177">
        <v>0.06</v>
      </c>
      <c r="T46" s="177">
        <v>0</v>
      </c>
      <c r="U46" s="178"/>
      <c r="V46" s="178"/>
    </row>
    <row r="47" spans="1:25" s="179" customFormat="1" ht="22" customHeight="1">
      <c r="A47" s="173" t="s">
        <v>93</v>
      </c>
      <c r="B47" s="178" t="s">
        <v>2962</v>
      </c>
      <c r="C47" s="128" t="s">
        <v>2963</v>
      </c>
      <c r="D47" s="128" t="s">
        <v>2980</v>
      </c>
      <c r="E47" s="128" t="s">
        <v>129</v>
      </c>
      <c r="F47" s="174"/>
      <c r="G47" s="128" t="str">
        <f>_xlfn.IFNA(IF(VLOOKUP($F47,'3.框架内物料'!$A:$E,2,0)=0,"请勿填写",VLOOKUP($F47,'3.框架内物料'!$A:$E,2,0)),"")</f>
        <v/>
      </c>
      <c r="H47" s="207" t="s">
        <v>3033</v>
      </c>
      <c r="I47" s="128" t="s">
        <v>2964</v>
      </c>
      <c r="J47" s="189" t="s">
        <v>2965</v>
      </c>
      <c r="K47" s="189" t="str">
        <f>_xlfn.IFNA(VLOOKUP($F47,'3.框架内物料'!$A:$F,6,0),"")</f>
        <v/>
      </c>
      <c r="L47" s="67">
        <v>3</v>
      </c>
      <c r="M47" s="67"/>
      <c r="N47" s="67">
        <v>1</v>
      </c>
      <c r="O47" s="67"/>
      <c r="P47" s="175">
        <f t="shared" ref="P47:P51" si="27">IFERROR(N47*L47*J47,0)</f>
        <v>9540</v>
      </c>
      <c r="Q47" s="175">
        <f t="shared" ref="Q47:Q51" si="28">IFERROR(O47*M47*K47,0)</f>
        <v>0</v>
      </c>
      <c r="R47" s="176">
        <f t="shared" ref="R47:R51" si="29">Q47-P47</f>
        <v>-9540</v>
      </c>
      <c r="S47" s="177">
        <v>0.06</v>
      </c>
      <c r="T47" s="177">
        <v>0</v>
      </c>
      <c r="U47" s="178"/>
      <c r="V47" s="178"/>
    </row>
    <row r="48" spans="1:25" s="179" customFormat="1" ht="22" customHeight="1">
      <c r="A48" s="173" t="s">
        <v>93</v>
      </c>
      <c r="B48" s="178" t="s">
        <v>2962</v>
      </c>
      <c r="C48" s="128" t="s">
        <v>2963</v>
      </c>
      <c r="D48" s="128" t="s">
        <v>2980</v>
      </c>
      <c r="E48" s="128" t="s">
        <v>129</v>
      </c>
      <c r="F48" s="174"/>
      <c r="G48" s="128" t="str">
        <f>_xlfn.IFNA(IF(VLOOKUP($F48,'3.框架内物料'!$A:$E,2,0)=0,"请勿填写",VLOOKUP($F48,'3.框架内物料'!$A:$E,2,0)),"")</f>
        <v/>
      </c>
      <c r="H48" s="207" t="s">
        <v>3034</v>
      </c>
      <c r="I48" s="128" t="s">
        <v>2964</v>
      </c>
      <c r="J48" s="189" t="s">
        <v>2965</v>
      </c>
      <c r="K48" s="189" t="str">
        <f>_xlfn.IFNA(VLOOKUP($F48,'3.框架内物料'!$A:$F,6,0),"")</f>
        <v/>
      </c>
      <c r="L48" s="67">
        <v>3</v>
      </c>
      <c r="M48" s="67"/>
      <c r="N48" s="67">
        <v>1</v>
      </c>
      <c r="O48" s="67"/>
      <c r="P48" s="175">
        <f t="shared" si="27"/>
        <v>9540</v>
      </c>
      <c r="Q48" s="175">
        <f t="shared" si="28"/>
        <v>0</v>
      </c>
      <c r="R48" s="176">
        <f t="shared" si="29"/>
        <v>-9540</v>
      </c>
      <c r="S48" s="177">
        <v>0.06</v>
      </c>
      <c r="T48" s="177">
        <v>0</v>
      </c>
      <c r="U48" s="178"/>
      <c r="V48" s="178"/>
    </row>
    <row r="49" spans="1:22" s="179" customFormat="1" ht="22" customHeight="1">
      <c r="A49" s="173" t="s">
        <v>93</v>
      </c>
      <c r="B49" s="178" t="s">
        <v>2962</v>
      </c>
      <c r="C49" s="128" t="s">
        <v>2963</v>
      </c>
      <c r="D49" s="128" t="s">
        <v>2980</v>
      </c>
      <c r="E49" s="128" t="s">
        <v>129</v>
      </c>
      <c r="F49" s="174"/>
      <c r="G49" s="128" t="str">
        <f>_xlfn.IFNA(IF(VLOOKUP($F49,'[7]3.框架内物料'!$A:$E,2,0)=0,"请勿填写",VLOOKUP($F49,'[7]3.框架内物料'!$A:$E,2,0)),"")</f>
        <v/>
      </c>
      <c r="H49" s="202" t="s">
        <v>3066</v>
      </c>
      <c r="I49" s="128" t="s">
        <v>2964</v>
      </c>
      <c r="J49" s="189" t="s">
        <v>2965</v>
      </c>
      <c r="K49" s="189" t="str">
        <f>_xlfn.IFNA(VLOOKUP($F49,'[7]3.框架内物料'!$A:$F,6,0),"")</f>
        <v/>
      </c>
      <c r="L49" s="67">
        <v>3</v>
      </c>
      <c r="M49" s="67"/>
      <c r="N49" s="67">
        <v>1</v>
      </c>
      <c r="O49" s="67"/>
      <c r="P49" s="175">
        <f t="shared" si="27"/>
        <v>9540</v>
      </c>
      <c r="Q49" s="175">
        <f t="shared" si="28"/>
        <v>0</v>
      </c>
      <c r="R49" s="176">
        <f t="shared" si="29"/>
        <v>-9540</v>
      </c>
      <c r="S49" s="177">
        <v>0.06</v>
      </c>
      <c r="T49" s="177">
        <v>0</v>
      </c>
      <c r="U49" s="178"/>
      <c r="V49" s="178"/>
    </row>
    <row r="50" spans="1:22" s="179" customFormat="1" ht="22" customHeight="1">
      <c r="A50" s="173" t="s">
        <v>93</v>
      </c>
      <c r="B50" s="178" t="s">
        <v>2962</v>
      </c>
      <c r="C50" s="128" t="s">
        <v>2963</v>
      </c>
      <c r="D50" s="128" t="s">
        <v>2980</v>
      </c>
      <c r="E50" s="128" t="s">
        <v>129</v>
      </c>
      <c r="F50" s="174"/>
      <c r="G50" s="128" t="str">
        <f>_xlfn.IFNA(IF(VLOOKUP($F50,'[6]3.框架内物料'!$A:$E,2,0)=0,"请勿填写",VLOOKUP($F50,'[6]3.框架内物料'!$A:$E,2,0)),"")</f>
        <v/>
      </c>
      <c r="H50" s="202" t="s">
        <v>3057</v>
      </c>
      <c r="I50" s="128" t="s">
        <v>2964</v>
      </c>
      <c r="J50" s="189" t="s">
        <v>2965</v>
      </c>
      <c r="K50" s="189" t="str">
        <f>_xlfn.IFNA(VLOOKUP($F50,'[6]3.框架内物料'!$A:$F,6,0),"")</f>
        <v/>
      </c>
      <c r="L50" s="67">
        <v>5</v>
      </c>
      <c r="M50" s="67"/>
      <c r="N50" s="67">
        <v>1</v>
      </c>
      <c r="O50" s="67"/>
      <c r="P50" s="175">
        <f t="shared" si="27"/>
        <v>15900</v>
      </c>
      <c r="Q50" s="175">
        <f t="shared" si="28"/>
        <v>0</v>
      </c>
      <c r="R50" s="176">
        <f t="shared" si="29"/>
        <v>-15900</v>
      </c>
      <c r="S50" s="177">
        <v>0.06</v>
      </c>
      <c r="T50" s="177">
        <v>0</v>
      </c>
      <c r="U50" s="178"/>
      <c r="V50" s="178"/>
    </row>
    <row r="51" spans="1:22" s="179" customFormat="1" ht="22" customHeight="1">
      <c r="A51" s="173" t="s">
        <v>93</v>
      </c>
      <c r="B51" s="178" t="s">
        <v>3014</v>
      </c>
      <c r="C51" s="128" t="s">
        <v>3015</v>
      </c>
      <c r="D51" s="128" t="s">
        <v>2987</v>
      </c>
      <c r="E51" s="128" t="s">
        <v>129</v>
      </c>
      <c r="F51" s="217"/>
      <c r="G51" s="217"/>
      <c r="H51" s="207" t="s">
        <v>3048</v>
      </c>
      <c r="I51" s="128" t="s">
        <v>2986</v>
      </c>
      <c r="J51" s="189" t="s">
        <v>3016</v>
      </c>
      <c r="K51" s="189"/>
      <c r="L51" s="67">
        <v>1</v>
      </c>
      <c r="M51" s="67"/>
      <c r="N51" s="67">
        <v>2</v>
      </c>
      <c r="O51" s="67"/>
      <c r="P51" s="175">
        <f t="shared" si="27"/>
        <v>1428.88</v>
      </c>
      <c r="Q51" s="175">
        <f t="shared" si="28"/>
        <v>0</v>
      </c>
      <c r="R51" s="176">
        <f t="shared" si="29"/>
        <v>-1428.88</v>
      </c>
      <c r="S51" s="177">
        <v>0.06</v>
      </c>
      <c r="T51" s="177">
        <v>0</v>
      </c>
      <c r="U51" s="178"/>
      <c r="V51" s="178"/>
    </row>
    <row r="52" spans="1:22" s="212" customFormat="1" ht="22" customHeight="1">
      <c r="A52" s="205" t="s">
        <v>93</v>
      </c>
      <c r="B52" s="205" t="s">
        <v>2966</v>
      </c>
      <c r="C52" s="201" t="s">
        <v>2968</v>
      </c>
      <c r="D52" s="128" t="s">
        <v>3078</v>
      </c>
      <c r="E52" s="201" t="s">
        <v>129</v>
      </c>
      <c r="F52" s="206"/>
      <c r="G52" s="201"/>
      <c r="H52" s="202" t="s">
        <v>3020</v>
      </c>
      <c r="I52" s="201" t="s">
        <v>2971</v>
      </c>
      <c r="J52" s="208" t="s">
        <v>2982</v>
      </c>
      <c r="K52" s="208"/>
      <c r="L52" s="209">
        <v>3</v>
      </c>
      <c r="M52" s="209"/>
      <c r="N52" s="209">
        <v>4</v>
      </c>
      <c r="O52" s="209"/>
      <c r="P52" s="175">
        <f>IFERROR(N52*L52*J52,0)</f>
        <v>4200</v>
      </c>
      <c r="Q52" s="210">
        <f t="shared" si="25"/>
        <v>0</v>
      </c>
      <c r="R52" s="211">
        <f t="shared" ref="R52:R55" si="30">Q52-P52</f>
        <v>-4200</v>
      </c>
      <c r="S52" s="177">
        <v>0.06</v>
      </c>
      <c r="T52" s="177">
        <v>0</v>
      </c>
      <c r="U52" s="205"/>
      <c r="V52" s="205"/>
    </row>
    <row r="53" spans="1:22" s="212" customFormat="1" ht="22" customHeight="1">
      <c r="A53" s="205" t="s">
        <v>93</v>
      </c>
      <c r="B53" s="205" t="s">
        <v>2967</v>
      </c>
      <c r="C53" s="201" t="s">
        <v>2969</v>
      </c>
      <c r="D53" s="128" t="s">
        <v>3077</v>
      </c>
      <c r="E53" s="201" t="s">
        <v>129</v>
      </c>
      <c r="F53" s="206"/>
      <c r="G53" s="201"/>
      <c r="H53" s="202" t="s">
        <v>3020</v>
      </c>
      <c r="I53" s="201" t="s">
        <v>2972</v>
      </c>
      <c r="J53" s="208" t="s">
        <v>2977</v>
      </c>
      <c r="K53" s="208"/>
      <c r="L53" s="209">
        <v>26</v>
      </c>
      <c r="M53" s="209"/>
      <c r="N53" s="209">
        <v>1</v>
      </c>
      <c r="O53" s="209"/>
      <c r="P53" s="175">
        <f>IFERROR(N53*L53*J53,0)</f>
        <v>2600</v>
      </c>
      <c r="Q53" s="210">
        <f t="shared" si="25"/>
        <v>0</v>
      </c>
      <c r="R53" s="211">
        <f t="shared" si="30"/>
        <v>-2600</v>
      </c>
      <c r="S53" s="177">
        <v>0.06</v>
      </c>
      <c r="T53" s="177">
        <v>0</v>
      </c>
      <c r="U53" s="205"/>
      <c r="V53" s="205"/>
    </row>
    <row r="54" spans="1:22" s="212" customFormat="1" ht="22" customHeight="1">
      <c r="A54" s="205" t="s">
        <v>93</v>
      </c>
      <c r="B54" s="205" t="s">
        <v>2967</v>
      </c>
      <c r="C54" s="201" t="s">
        <v>2970</v>
      </c>
      <c r="D54" s="128" t="s">
        <v>3077</v>
      </c>
      <c r="E54" s="201" t="s">
        <v>129</v>
      </c>
      <c r="F54" s="206"/>
      <c r="G54" s="201"/>
      <c r="H54" s="202" t="s">
        <v>3020</v>
      </c>
      <c r="I54" s="201" t="s">
        <v>2972</v>
      </c>
      <c r="J54" s="208" t="s">
        <v>2977</v>
      </c>
      <c r="K54" s="208"/>
      <c r="L54" s="209">
        <v>26</v>
      </c>
      <c r="M54" s="209"/>
      <c r="N54" s="209">
        <v>1</v>
      </c>
      <c r="O54" s="209"/>
      <c r="P54" s="175">
        <f>IFERROR(N54*L54*J54,0)</f>
        <v>2600</v>
      </c>
      <c r="Q54" s="210">
        <f t="shared" ref="Q54" si="31">IFERROR(O54*M54*K54,0)</f>
        <v>0</v>
      </c>
      <c r="R54" s="211">
        <f t="shared" ref="R54" si="32">Q54-P54</f>
        <v>-2600</v>
      </c>
      <c r="S54" s="177">
        <v>0.06</v>
      </c>
      <c r="T54" s="177">
        <v>0</v>
      </c>
      <c r="U54" s="205"/>
      <c r="V54" s="205"/>
    </row>
    <row r="55" spans="1:22" s="212" customFormat="1" ht="22" customHeight="1">
      <c r="A55" s="205" t="s">
        <v>93</v>
      </c>
      <c r="B55" s="205" t="s">
        <v>2989</v>
      </c>
      <c r="C55" s="205" t="s">
        <v>2989</v>
      </c>
      <c r="D55" s="201" t="s">
        <v>2990</v>
      </c>
      <c r="E55" s="201" t="s">
        <v>129</v>
      </c>
      <c r="F55" s="206"/>
      <c r="G55" s="201"/>
      <c r="H55" s="207" t="s">
        <v>2991</v>
      </c>
      <c r="I55" s="201" t="s">
        <v>2972</v>
      </c>
      <c r="J55" s="208" t="s">
        <v>2992</v>
      </c>
      <c r="K55" s="208"/>
      <c r="L55" s="209">
        <v>348</v>
      </c>
      <c r="M55" s="209"/>
      <c r="N55" s="209">
        <v>30</v>
      </c>
      <c r="O55" s="209"/>
      <c r="P55" s="175">
        <f>IFERROR(N55*L55*J55,0)</f>
        <v>1106.6399999999999</v>
      </c>
      <c r="Q55" s="210">
        <f t="shared" si="25"/>
        <v>0</v>
      </c>
      <c r="R55" s="211">
        <f t="shared" si="30"/>
        <v>-1106.6399999999999</v>
      </c>
      <c r="S55" s="177">
        <v>0.06</v>
      </c>
      <c r="T55" s="177">
        <v>0</v>
      </c>
      <c r="U55" s="205"/>
      <c r="V55" s="205"/>
    </row>
    <row r="56" spans="1:22" s="75" customFormat="1" ht="18">
      <c r="A56" s="57"/>
      <c r="B56" s="61"/>
      <c r="C56" s="61"/>
      <c r="D56" s="61"/>
      <c r="E56" s="61"/>
      <c r="F56" s="58"/>
      <c r="G56" s="58"/>
      <c r="H56" s="58"/>
      <c r="I56" s="58"/>
      <c r="J56" s="190"/>
      <c r="K56" s="190"/>
      <c r="L56" s="58"/>
      <c r="M56" s="58"/>
      <c r="N56" s="58"/>
      <c r="O56" s="58"/>
      <c r="P56" s="248" t="s">
        <v>95</v>
      </c>
      <c r="Q56" s="249"/>
      <c r="R56" s="250"/>
      <c r="S56" s="165"/>
      <c r="T56" s="165"/>
      <c r="U56" s="60"/>
      <c r="V56" s="60"/>
    </row>
    <row r="57" spans="1:22" s="75" customFormat="1" ht="18">
      <c r="A57" s="54"/>
      <c r="B57" s="62"/>
      <c r="C57" s="62"/>
      <c r="D57" s="62"/>
      <c r="E57" s="62"/>
      <c r="F57" s="55"/>
      <c r="G57" s="55"/>
      <c r="H57" s="55"/>
      <c r="I57" s="55"/>
      <c r="J57" s="191"/>
      <c r="K57" s="191"/>
      <c r="L57" s="55"/>
      <c r="M57" s="55"/>
      <c r="N57" s="55"/>
      <c r="O57" s="55"/>
      <c r="P57" s="158">
        <f>SUM(P16:P55)</f>
        <v>1176868.7499999998</v>
      </c>
      <c r="Q57" s="158">
        <f>SUM(Q16:Q55)</f>
        <v>0</v>
      </c>
      <c r="R57" s="158">
        <f>Q57-P57</f>
        <v>-1176868.7499999998</v>
      </c>
      <c r="S57" s="166"/>
      <c r="T57" s="171"/>
      <c r="U57" s="55"/>
      <c r="V57" s="56"/>
    </row>
    <row r="58" spans="1:22" s="181" customFormat="1" ht="22" customHeight="1">
      <c r="A58" s="182" t="s">
        <v>2939</v>
      </c>
      <c r="B58" s="178" t="s">
        <v>2978</v>
      </c>
      <c r="C58" s="178" t="s">
        <v>2978</v>
      </c>
      <c r="D58" s="178" t="s">
        <v>2978</v>
      </c>
      <c r="E58" s="128" t="s">
        <v>132</v>
      </c>
      <c r="F58" s="174" t="s">
        <v>2942</v>
      </c>
      <c r="G58" s="128" t="str">
        <f>_xlfn.IFNA(IF(VLOOKUP($F58,'[4]3.框架内物料'!$A:$E,2,0)=0,"请勿填写",VLOOKUP($F58,'[4]3.框架内物料'!$A:$E,2,0)),"")</f>
        <v>M939882581652185090</v>
      </c>
      <c r="H58" s="202" t="str">
        <f>_xlfn.IFNA(VLOOKUP($F58,'[4]3.框架内物料'!$A:$E,4,0),"")</f>
        <v>服务费税费-项目服务费-项目服务费-制作搭建、AVL设备、第三方人员服务费-服务费比例</v>
      </c>
      <c r="I58" s="128" t="str">
        <f>_xlfn.IFNA(VLOOKUP($F58,'[4]3.框架内物料'!$A:$E,5,0),"")</f>
        <v>项</v>
      </c>
      <c r="J58" s="189">
        <f>_xlfn.IFNA(VLOOKUP($F58,'[4]3.框架内物料'!$A:$F,6,0),"")</f>
        <v>0.1</v>
      </c>
      <c r="K58" s="189">
        <f>_xlfn.IFNA(VLOOKUP($F58,'[4]3.框架内物料'!$A:$F,6,0),"")</f>
        <v>0.1</v>
      </c>
      <c r="L58" s="67">
        <f>P10+P15-P13</f>
        <v>11410.6675</v>
      </c>
      <c r="M58" s="67"/>
      <c r="N58" s="67">
        <v>1</v>
      </c>
      <c r="O58" s="67"/>
      <c r="P58" s="175">
        <f>IFERROR(N58*L58*J58,0)</f>
        <v>1141.06675</v>
      </c>
      <c r="Q58" s="175">
        <f t="shared" ref="Q58:Q61" si="33">IFERROR(O58*M58*K58,0)</f>
        <v>0</v>
      </c>
      <c r="R58" s="183">
        <f t="shared" ref="R58" si="34">Q58-P58</f>
        <v>-1141.06675</v>
      </c>
      <c r="S58" s="177">
        <v>0.06</v>
      </c>
      <c r="T58" s="177">
        <v>0</v>
      </c>
      <c r="U58" s="180"/>
      <c r="V58" s="178"/>
    </row>
    <row r="59" spans="1:22" s="181" customFormat="1" ht="22" customHeight="1">
      <c r="A59" s="182" t="s">
        <v>2939</v>
      </c>
      <c r="B59" s="178" t="s">
        <v>2978</v>
      </c>
      <c r="C59" s="178" t="s">
        <v>2978</v>
      </c>
      <c r="D59" s="178" t="s">
        <v>2978</v>
      </c>
      <c r="E59" s="128" t="s">
        <v>132</v>
      </c>
      <c r="F59" s="174" t="s">
        <v>2941</v>
      </c>
      <c r="G59" s="128" t="str">
        <f>_xlfn.IFNA(IF(VLOOKUP($F59,'[4]3.框架内物料'!$A:$E,2,0)=0,"请勿填写",VLOOKUP($F59,'[4]3.框架内物料'!$A:$E,2,0)),"")</f>
        <v>M939882610784714754</v>
      </c>
      <c r="H59" s="202" t="str">
        <f>_xlfn.IFNA(VLOOKUP($F59,'[4]3.框架内物料'!$A:$E,4,0),"")</f>
        <v>服务费税费-项目服务费-项目服务费-机票、用车、用餐等第三方资源-服务费比例</v>
      </c>
      <c r="I59" s="128" t="str">
        <f>_xlfn.IFNA(VLOOKUP($F59,'[4]3.框架内物料'!$A:$E,5,0),"")</f>
        <v>项</v>
      </c>
      <c r="J59" s="189">
        <f>_xlfn.IFNA(VLOOKUP($F59,'[4]3.框架内物料'!$A:$F,6,0),"")</f>
        <v>0.06</v>
      </c>
      <c r="K59" s="189">
        <f>_xlfn.IFNA(VLOOKUP($F59,'[4]3.框架内物料'!$A:$F,6,0),"")</f>
        <v>0.06</v>
      </c>
      <c r="L59" s="67">
        <f>P57-P29-P30-P31-P32-P33-P34-P52</f>
        <v>967518.74999999977</v>
      </c>
      <c r="M59" s="67"/>
      <c r="N59" s="67">
        <v>1</v>
      </c>
      <c r="O59" s="67"/>
      <c r="P59" s="175">
        <f>IFERROR(N59*L59*J59,0)</f>
        <v>58051.124999999985</v>
      </c>
      <c r="Q59" s="175">
        <f t="shared" si="33"/>
        <v>0</v>
      </c>
      <c r="R59" s="183">
        <f t="shared" ref="R59" si="35">Q59-P59</f>
        <v>-58051.124999999985</v>
      </c>
      <c r="S59" s="177">
        <v>0.06</v>
      </c>
      <c r="T59" s="177">
        <v>0</v>
      </c>
      <c r="U59" s="180" t="s">
        <v>2975</v>
      </c>
      <c r="V59" s="178"/>
    </row>
    <row r="60" spans="1:22" s="181" customFormat="1" ht="22" customHeight="1">
      <c r="A60" s="182" t="s">
        <v>2939</v>
      </c>
      <c r="B60" s="178" t="s">
        <v>2978</v>
      </c>
      <c r="C60" s="178" t="s">
        <v>2978</v>
      </c>
      <c r="D60" s="178" t="s">
        <v>2978</v>
      </c>
      <c r="E60" s="128" t="s">
        <v>132</v>
      </c>
      <c r="F60" s="174" t="s">
        <v>2941</v>
      </c>
      <c r="G60" s="128" t="str">
        <f>_xlfn.IFNA(IF(VLOOKUP($F60,'[4]3.框架内物料'!$A:$E,2,0)=0,"请勿填写",VLOOKUP($F60,'[4]3.框架内物料'!$A:$E,2,0)),"")</f>
        <v>M939882610784714754</v>
      </c>
      <c r="H60" s="202" t="str">
        <f>_xlfn.IFNA(VLOOKUP($F60,'[4]3.框架内物料'!$A:$E,4,0),"")</f>
        <v>服务费税费-项目服务费-项目服务费-机票、用车、用餐等第三方资源-服务费比例</v>
      </c>
      <c r="I60" s="128" t="str">
        <f>_xlfn.IFNA(VLOOKUP($F60,'[4]3.框架内物料'!$A:$E,5,0),"")</f>
        <v>项</v>
      </c>
      <c r="J60" s="189">
        <f>_xlfn.IFNA(VLOOKUP($F60,'[4]3.框架内物料'!$A:$F,6,0),"")</f>
        <v>0.06</v>
      </c>
      <c r="K60" s="189">
        <f>_xlfn.IFNA(VLOOKUP($F60,'[4]3.框架内物料'!$A:$F,6,0),"")</f>
        <v>0.06</v>
      </c>
      <c r="L60" s="67">
        <f>P29+P30+P31+P32+P33+P34+P52</f>
        <v>209350</v>
      </c>
      <c r="M60" s="67"/>
      <c r="N60" s="67">
        <v>1</v>
      </c>
      <c r="O60" s="67"/>
      <c r="P60" s="175">
        <f>IFERROR(N60*L60*J60,0)</f>
        <v>12561</v>
      </c>
      <c r="Q60" s="175">
        <f t="shared" si="33"/>
        <v>0</v>
      </c>
      <c r="R60" s="183">
        <f t="shared" ref="R60" si="36">Q60-P60</f>
        <v>-12561</v>
      </c>
      <c r="S60" s="177">
        <v>0.06</v>
      </c>
      <c r="T60" s="177">
        <v>0</v>
      </c>
      <c r="U60" s="180" t="s">
        <v>2974</v>
      </c>
      <c r="V60" s="178"/>
    </row>
    <row r="61" spans="1:22" s="181" customFormat="1" ht="22" customHeight="1">
      <c r="A61" s="182" t="s">
        <v>2946</v>
      </c>
      <c r="B61" s="178" t="s">
        <v>2979</v>
      </c>
      <c r="C61" s="178" t="s">
        <v>2979</v>
      </c>
      <c r="D61" s="178" t="s">
        <v>2979</v>
      </c>
      <c r="E61" s="128" t="s">
        <v>132</v>
      </c>
      <c r="F61" s="174" t="s">
        <v>2945</v>
      </c>
      <c r="G61" s="128" t="str">
        <f>_xlfn.IFNA(IF(VLOOKUP($F61,'[4]3.框架内物料'!$A:$E,2,0)=0,"请勿填写",VLOOKUP($F61,'[4]3.框架内物料'!$A:$E,2,0)),"")</f>
        <v>M939882723582132226</v>
      </c>
      <c r="H61" s="202" t="str">
        <f>_xlfn.IFNA(VLOOKUP($F61,'[4]3.框架内物料'!$A:$E,4,0),"")</f>
        <v>服务费税费-项目税费-项目税费-机票、用车、用餐等第三方资源-增值税比例</v>
      </c>
      <c r="I61" s="128" t="str">
        <f>_xlfn.IFNA(VLOOKUP($F61,'[4]3.框架内物料'!$A:$E,5,0),"")</f>
        <v>项</v>
      </c>
      <c r="J61" s="189">
        <f>_xlfn.IFNA(VLOOKUP($F61,'[4]3.框架内物料'!$A:$F,6,0),"")</f>
        <v>0.06</v>
      </c>
      <c r="K61" s="189">
        <f>_xlfn.IFNA(VLOOKUP($F61,'[4]3.框架内物料'!$A:$F,6,0),"")</f>
        <v>0.06</v>
      </c>
      <c r="L61" s="67">
        <f>P60</f>
        <v>12561</v>
      </c>
      <c r="M61" s="67"/>
      <c r="N61" s="67">
        <v>1</v>
      </c>
      <c r="O61" s="67"/>
      <c r="P61" s="175">
        <f>IFERROR(N61*L61*J61,0)</f>
        <v>753.66</v>
      </c>
      <c r="Q61" s="175">
        <f t="shared" si="33"/>
        <v>0</v>
      </c>
      <c r="R61" s="183">
        <f t="shared" ref="R61" si="37">Q61-P61</f>
        <v>-753.66</v>
      </c>
      <c r="S61" s="177">
        <v>0.06</v>
      </c>
      <c r="T61" s="177">
        <v>0</v>
      </c>
      <c r="U61" s="180" t="s">
        <v>2973</v>
      </c>
      <c r="V61" s="178"/>
    </row>
    <row r="62" spans="1:22" s="75" customFormat="1" ht="18">
      <c r="A62" s="57"/>
      <c r="B62" s="61"/>
      <c r="C62" s="61"/>
      <c r="D62" s="61"/>
      <c r="E62" s="61"/>
      <c r="F62" s="58"/>
      <c r="G62" s="58"/>
      <c r="H62" s="58"/>
      <c r="I62" s="58"/>
      <c r="J62" s="190"/>
      <c r="K62" s="190"/>
      <c r="L62" s="58"/>
      <c r="M62" s="58"/>
      <c r="N62" s="58"/>
      <c r="O62" s="58"/>
      <c r="P62" s="248" t="s">
        <v>121</v>
      </c>
      <c r="Q62" s="249"/>
      <c r="R62" s="250"/>
      <c r="S62" s="165"/>
      <c r="T62" s="165"/>
      <c r="U62" s="60"/>
      <c r="V62" s="60" t="s">
        <v>170</v>
      </c>
    </row>
    <row r="63" spans="1:22" s="75" customFormat="1" ht="18">
      <c r="A63" s="54"/>
      <c r="B63" s="62"/>
      <c r="C63" s="62"/>
      <c r="D63" s="62"/>
      <c r="E63" s="62"/>
      <c r="F63" s="55"/>
      <c r="G63" s="55"/>
      <c r="H63" s="55"/>
      <c r="I63" s="55"/>
      <c r="J63" s="191"/>
      <c r="K63" s="191"/>
      <c r="L63" s="55"/>
      <c r="M63" s="55"/>
      <c r="N63" s="55"/>
      <c r="O63" s="55"/>
      <c r="P63" s="158">
        <f>SUM(P58:P61)</f>
        <v>72506.851749999987</v>
      </c>
      <c r="Q63" s="158">
        <f>SUM(Q58:Q61)</f>
        <v>0</v>
      </c>
      <c r="R63" s="158">
        <f>Q63-P63</f>
        <v>-72506.851749999987</v>
      </c>
      <c r="S63" s="166"/>
      <c r="T63" s="171"/>
      <c r="U63" s="55"/>
      <c r="V63" s="56"/>
    </row>
    <row r="64" spans="1:22" s="75" customFormat="1" ht="18">
      <c r="A64" s="59"/>
      <c r="B64" s="85"/>
      <c r="C64" s="85"/>
      <c r="D64" s="85"/>
      <c r="E64" s="85"/>
      <c r="F64" s="86"/>
      <c r="G64" s="85"/>
      <c r="H64" s="203"/>
      <c r="I64" s="85"/>
      <c r="J64" s="192"/>
      <c r="K64" s="193"/>
      <c r="L64" s="89"/>
      <c r="M64" s="89"/>
      <c r="N64" s="89"/>
      <c r="O64" s="89"/>
      <c r="P64" s="246" t="s">
        <v>169</v>
      </c>
      <c r="Q64" s="246"/>
      <c r="R64" s="247"/>
      <c r="S64" s="167"/>
      <c r="T64" s="167"/>
      <c r="U64" s="141"/>
      <c r="V64" s="141"/>
    </row>
    <row r="65" spans="1:22" ht="18">
      <c r="A65" s="90"/>
      <c r="B65" s="92"/>
      <c r="C65" s="92"/>
      <c r="D65" s="92"/>
      <c r="E65" s="92"/>
      <c r="F65" s="91"/>
      <c r="G65" s="91"/>
      <c r="H65" s="91"/>
      <c r="I65" s="91"/>
      <c r="J65" s="194"/>
      <c r="K65" s="194"/>
      <c r="L65" s="91"/>
      <c r="M65" s="91"/>
      <c r="N65" s="91"/>
      <c r="O65" s="91"/>
      <c r="P65" s="159">
        <f>SUM(P63,P57,P15,P10)</f>
        <v>1263436.2692499997</v>
      </c>
      <c r="Q65" s="159">
        <f>SUM(Q63,Q57,Q15,Q10)</f>
        <v>0</v>
      </c>
      <c r="R65" s="159">
        <f>Q65-P65</f>
        <v>-1263436.2692499997</v>
      </c>
      <c r="S65" s="168"/>
      <c r="T65" s="172"/>
      <c r="U65" s="94"/>
      <c r="V65" s="95"/>
    </row>
    <row r="66" spans="1:22" s="181" customFormat="1" ht="74.5" customHeight="1">
      <c r="A66" s="173" t="s">
        <v>126</v>
      </c>
      <c r="B66" s="184"/>
      <c r="C66" s="184"/>
      <c r="D66" s="184"/>
      <c r="E66" s="173" t="s">
        <v>126</v>
      </c>
      <c r="F66" s="184"/>
      <c r="G66" s="184"/>
      <c r="H66" s="185" t="s">
        <v>127</v>
      </c>
      <c r="I66" s="128" t="s">
        <v>15</v>
      </c>
      <c r="J66" s="199" t="s">
        <v>2976</v>
      </c>
      <c r="K66" s="199" t="s">
        <v>2976</v>
      </c>
      <c r="L66" s="186">
        <v>1</v>
      </c>
      <c r="M66" s="186">
        <v>1</v>
      </c>
      <c r="N66" s="186">
        <v>1</v>
      </c>
      <c r="O66" s="186">
        <v>1</v>
      </c>
      <c r="P66" s="175">
        <f>J66*L66*N66</f>
        <v>0</v>
      </c>
      <c r="Q66" s="176">
        <f>K66*M66*O66</f>
        <v>0</v>
      </c>
      <c r="R66" s="176">
        <f>Q66-P66</f>
        <v>0</v>
      </c>
      <c r="S66" s="177">
        <v>0.06</v>
      </c>
      <c r="T66" s="177">
        <v>0</v>
      </c>
      <c r="U66" s="180"/>
      <c r="V66" s="180"/>
    </row>
    <row r="67" spans="1:22" s="75" customFormat="1" ht="18">
      <c r="A67" s="59"/>
      <c r="B67" s="85"/>
      <c r="C67" s="85"/>
      <c r="D67" s="85"/>
      <c r="E67" s="85"/>
      <c r="F67" s="86"/>
      <c r="G67" s="85"/>
      <c r="H67" s="203"/>
      <c r="I67" s="85"/>
      <c r="J67" s="192"/>
      <c r="K67" s="193"/>
      <c r="L67" s="89"/>
      <c r="M67" s="89"/>
      <c r="N67" s="89"/>
      <c r="O67" s="89"/>
      <c r="P67" s="246" t="s">
        <v>133</v>
      </c>
      <c r="Q67" s="246"/>
      <c r="R67" s="247"/>
      <c r="S67" s="167"/>
      <c r="T67" s="167"/>
      <c r="U67" s="141"/>
      <c r="V67" s="141"/>
    </row>
    <row r="68" spans="1:22" ht="18">
      <c r="A68" s="90"/>
      <c r="B68" s="92"/>
      <c r="C68" s="92"/>
      <c r="D68" s="92"/>
      <c r="E68" s="92"/>
      <c r="F68" s="91"/>
      <c r="G68" s="91"/>
      <c r="H68" s="91"/>
      <c r="I68" s="91"/>
      <c r="J68" s="194"/>
      <c r="K68" s="194"/>
      <c r="L68" s="91"/>
      <c r="M68" s="91"/>
      <c r="N68" s="91"/>
      <c r="O68" s="91"/>
      <c r="P68" s="159">
        <f>SUM(P65,P66)</f>
        <v>1263436.2692499997</v>
      </c>
      <c r="Q68" s="159">
        <f>SUM(Q65,Q66)</f>
        <v>0</v>
      </c>
      <c r="R68" s="159">
        <f>Q68-P68</f>
        <v>-1263436.2692499997</v>
      </c>
      <c r="S68" s="168"/>
      <c r="T68" s="172"/>
      <c r="U68" s="94"/>
      <c r="V68" s="95"/>
    </row>
    <row r="69" spans="1:22" ht="54" customHeight="1">
      <c r="A69" s="99"/>
      <c r="C69" s="100"/>
      <c r="D69" s="100"/>
      <c r="E69" s="100"/>
      <c r="F69" s="99"/>
      <c r="G69" s="99"/>
      <c r="H69" s="99"/>
      <c r="I69" s="99"/>
      <c r="J69" s="195"/>
      <c r="K69" s="223"/>
      <c r="L69" s="223"/>
      <c r="M69" s="223"/>
      <c r="N69" s="223"/>
      <c r="P69" s="160">
        <f>SUMIF(E1:E65,"框架内",P1:P65)/(P68-P66)</f>
        <v>9.6724157936785474E-2</v>
      </c>
      <c r="Q69" s="160" t="e">
        <f>SUMIF(E1:E65,"框架内",Q1:Q65)/(Q68-Q66)</f>
        <v>#DIV/0!</v>
      </c>
      <c r="R69" s="161" t="s">
        <v>100</v>
      </c>
      <c r="S69" s="169"/>
      <c r="T69" s="169"/>
    </row>
    <row r="70" spans="1:22" ht="54" customHeight="1">
      <c r="A70" s="99"/>
      <c r="C70" s="100"/>
      <c r="D70" s="100"/>
      <c r="E70" s="100"/>
      <c r="F70" s="99"/>
      <c r="G70" s="99"/>
      <c r="H70" s="99"/>
      <c r="I70" s="99"/>
      <c r="J70" s="195"/>
      <c r="K70" s="223"/>
      <c r="L70" s="223"/>
      <c r="M70" s="223"/>
      <c r="N70" s="223"/>
      <c r="P70" s="160">
        <f ca="1">SUMIF(E1:E66,"框架外",P1:P65)/(P68-P66)</f>
        <v>0</v>
      </c>
      <c r="Q70" s="160" t="e">
        <f ca="1">SUMIF(E1:E66,"框架外",Q1:Q65)/(Q68-Q66)</f>
        <v>#DIV/0!</v>
      </c>
      <c r="R70" s="161" t="s">
        <v>99</v>
      </c>
      <c r="S70" s="169"/>
      <c r="T70" s="169"/>
    </row>
    <row r="71" spans="1:22" ht="54" customHeight="1">
      <c r="A71" s="99"/>
      <c r="C71" s="100"/>
      <c r="D71" s="100"/>
      <c r="E71" s="100"/>
      <c r="F71" s="99"/>
      <c r="G71" s="99"/>
      <c r="H71" s="99"/>
      <c r="I71" s="99"/>
      <c r="J71" s="195"/>
      <c r="P71" s="160">
        <f ca="1">SUMIF(E1:E66,"据实结算",P1:P65)/(P68-P66)</f>
        <v>0.90327584206321454</v>
      </c>
      <c r="Q71" s="160" t="e">
        <f ca="1">SUMIF(E1:E66,"据实结算",Q1:Q65)/(Q68-Q66)</f>
        <v>#DIV/0!</v>
      </c>
      <c r="R71" s="161" t="s">
        <v>98</v>
      </c>
      <c r="S71" s="169"/>
      <c r="T71" s="169"/>
    </row>
    <row r="72" spans="1:22">
      <c r="K72" s="198"/>
      <c r="L72" s="104"/>
      <c r="M72" s="104"/>
      <c r="N72" s="104"/>
    </row>
  </sheetData>
  <sheetProtection formatCells="0" formatColumns="0" formatRows="0" insertRows="0" insertHyperlinks="0" deleteRows="0" autoFilter="0"/>
  <mergeCells count="8">
    <mergeCell ref="K69:N69"/>
    <mergeCell ref="K70:N70"/>
    <mergeCell ref="P67:R67"/>
    <mergeCell ref="P9:R9"/>
    <mergeCell ref="P14:R14"/>
    <mergeCell ref="P64:R64"/>
    <mergeCell ref="P56:R56"/>
    <mergeCell ref="P62:R62"/>
  </mergeCells>
  <phoneticPr fontId="8" type="noConversion"/>
  <conditionalFormatting sqref="A2:A7 A9:A20 A22:A23 A26:A29 A31 A38:A39 A46:A48 A34:A36 A41:A44 A51:A57">
    <cfRule type="containsText" dxfId="22" priority="20" operator="containsText" text="填写">
      <formula>NOT(ISERROR(SEARCH("填写",A2)))</formula>
    </cfRule>
  </conditionalFormatting>
  <conditionalFormatting sqref="A58:A61">
    <cfRule type="containsText" dxfId="21" priority="31" operator="containsText" text="填写">
      <formula>NOT(ISERROR(SEARCH("填写",A58)))</formula>
    </cfRule>
  </conditionalFormatting>
  <conditionalFormatting sqref="A62:A64">
    <cfRule type="containsText" dxfId="20" priority="41" operator="containsText" text="填写">
      <formula>NOT(ISERROR(SEARCH("填写",A62)))</formula>
    </cfRule>
  </conditionalFormatting>
  <conditionalFormatting sqref="A66:A67">
    <cfRule type="containsText" dxfId="19" priority="42" operator="containsText" text="填写">
      <formula>NOT(ISERROR(SEARCH("填写",A66)))</formula>
    </cfRule>
  </conditionalFormatting>
  <conditionalFormatting sqref="E66">
    <cfRule type="containsText" dxfId="18" priority="43" operator="containsText" text="填写">
      <formula>NOT(ISERROR(SEARCH("填写",E66)))</formula>
    </cfRule>
  </conditionalFormatting>
  <conditionalFormatting sqref="A8">
    <cfRule type="containsText" dxfId="17" priority="19" operator="containsText" text="填写">
      <formula>NOT(ISERROR(SEARCH("填写",A8)))</formula>
    </cfRule>
  </conditionalFormatting>
  <conditionalFormatting sqref="A21">
    <cfRule type="containsText" dxfId="15" priority="17" operator="containsText" text="填写">
      <formula>NOT(ISERROR(SEARCH("填写",A21)))</formula>
    </cfRule>
  </conditionalFormatting>
  <conditionalFormatting sqref="A25">
    <cfRule type="containsText" dxfId="14" priority="16" operator="containsText" text="填写">
      <formula>NOT(ISERROR(SEARCH("填写",A25)))</formula>
    </cfRule>
  </conditionalFormatting>
  <conditionalFormatting sqref="A30">
    <cfRule type="containsText" dxfId="13" priority="15" operator="containsText" text="填写">
      <formula>NOT(ISERROR(SEARCH("填写",A30)))</formula>
    </cfRule>
  </conditionalFormatting>
  <conditionalFormatting sqref="A37">
    <cfRule type="containsText" dxfId="12" priority="14" operator="containsText" text="填写">
      <formula>NOT(ISERROR(SEARCH("填写",A37)))</formula>
    </cfRule>
  </conditionalFormatting>
  <conditionalFormatting sqref="A45">
    <cfRule type="containsText" dxfId="11" priority="13" operator="containsText" text="填写">
      <formula>NOT(ISERROR(SEARCH("填写",A45)))</formula>
    </cfRule>
  </conditionalFormatting>
  <conditionalFormatting sqref="A50">
    <cfRule type="containsText" dxfId="10" priority="12" operator="containsText" text="填写">
      <formula>NOT(ISERROR(SEARCH("填写",A50)))</formula>
    </cfRule>
  </conditionalFormatting>
  <conditionalFormatting sqref="A7">
    <cfRule type="containsText" dxfId="8" priority="9" operator="containsText" text="填写">
      <formula>NOT(ISERROR(SEARCH("填写",A7)))</formula>
    </cfRule>
  </conditionalFormatting>
  <conditionalFormatting sqref="A24">
    <cfRule type="containsText" dxfId="6" priority="7" operator="containsText" text="填写">
      <formula>NOT(ISERROR(SEARCH("填写",A24)))</formula>
    </cfRule>
  </conditionalFormatting>
  <conditionalFormatting sqref="A32:A33">
    <cfRule type="containsText" dxfId="5" priority="6" operator="containsText" text="填写">
      <formula>NOT(ISERROR(SEARCH("填写",A32)))</formula>
    </cfRule>
  </conditionalFormatting>
  <conditionalFormatting sqref="A40">
    <cfRule type="containsText" dxfId="4" priority="5" operator="containsText" text="填写">
      <formula>NOT(ISERROR(SEARCH("填写",A40)))</formula>
    </cfRule>
  </conditionalFormatting>
  <conditionalFormatting sqref="A49">
    <cfRule type="containsText" dxfId="3" priority="4" operator="containsText" text="填写">
      <formula>NOT(ISERROR(SEARCH("填写",A49)))</formula>
    </cfRule>
  </conditionalFormatting>
  <dataValidations count="7">
    <dataValidation type="list" allowBlank="1" showInputMessage="1" showErrorMessage="1" sqref="H68" xr:uid="{00000000-0002-0000-0100-000000000000}">
      <formula1>"是,否"</formula1>
    </dataValidation>
    <dataValidation type="list" allowBlank="1" showInputMessage="1" showErrorMessage="1" sqref="K68" xr:uid="{C24F6F68-857E-5647-839A-4F75562B89C0}">
      <formula1>"0%,1%,3%,6%,13%"</formula1>
    </dataValidation>
    <dataValidation type="list" allowBlank="1" showInputMessage="1" showErrorMessage="1" sqref="D68" xr:uid="{9D1B43E1-175E-4C49-8176-43558324F529}">
      <formula1>"CNY, USD, JPY , HKD"</formula1>
    </dataValidation>
    <dataValidation type="list" allowBlank="1" showInputMessage="1" showErrorMessage="1" sqref="S66 S58:S61 S2:S8 S11:S13 S16:S55" xr:uid="{D7CC39CF-95DC-A64C-A7F7-4CBF33920DCC}">
      <formula1>"0%,1%,3%,6%,9%"</formula1>
    </dataValidation>
    <dataValidation type="list" allowBlank="1" showInputMessage="1" showErrorMessage="1" sqref="A66 E21 E2:E19 E29:E1048576" xr:uid="{E31F6826-CA0D-4785-A20D-8ABED6E0F88E}">
      <formula1>"框架内,框架外,据实结算"</formula1>
    </dataValidation>
    <dataValidation type="list" allowBlank="1" showInputMessage="1" showErrorMessage="1" sqref="A67:A1048576 A2:A65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F16:F18 F67 F64 F58:F61 F34 F46:F48 F41:F43 F4:F7 F29 F31 F52:F55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07" activePane="bottomLeft" state="frozen"/>
      <selection activeCell="C23" sqref="C23:D23"/>
      <selection pane="bottomLeft" activeCell="A531" sqref="A53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SUMIF('[5]2.报价结算清单'!$F$2:$F$578,$A2,'[5]2.报价结算清单'!$L$2:$L$578)</f>
        <v>#VALUE!</v>
      </c>
      <c r="H2" s="17" t="e">
        <f>SUMIF('[5]2.报价结算清单'!$F$2:$F$578,$A2,'[5]2.报价结算清单'!$N$2:$N$578)</f>
        <v>#VALUE!</v>
      </c>
      <c r="I2" s="20" t="e">
        <f>SUMIF('[5]2.报价结算清单'!$F$2:$F$578,A2,'[5]2.报价结算清单'!$P$2:$P$578)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SUMIF('[5]2.报价结算清单'!$F$2:$F$578,$A3,'[5]2.报价结算清单'!$L$2:$L$578)</f>
        <v>#VALUE!</v>
      </c>
      <c r="H3" s="17" t="e">
        <f>SUMIF('[5]2.报价结算清单'!$F$2:$F$578,$A3,'[5]2.报价结算清单'!$N$2:$N$578)</f>
        <v>#VALUE!</v>
      </c>
      <c r="I3" s="20" t="e">
        <f>SUMIF('[5]2.报价结算清单'!$F$2:$F$578,A3,'[5]2.报价结算清单'!$P$2:$P$578)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SUMIF('[5]2.报价结算清单'!$F$2:$F$578,$A4,'[5]2.报价结算清单'!$L$2:$L$578)</f>
        <v>#VALUE!</v>
      </c>
      <c r="H4" s="17" t="e">
        <f>SUMIF('[5]2.报价结算清单'!$F$2:$F$578,$A4,'[5]2.报价结算清单'!$N$2:$N$578)</f>
        <v>#VALUE!</v>
      </c>
      <c r="I4" s="20" t="e">
        <f>SUMIF('[5]2.报价结算清单'!$F$2:$F$578,A4,'[5]2.报价结算清单'!$P$2:$P$578)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SUMIF('[5]2.报价结算清单'!$F$2:$F$578,$A5,'[5]2.报价结算清单'!$L$2:$L$578)</f>
        <v>#VALUE!</v>
      </c>
      <c r="H5" s="17" t="e">
        <f>SUMIF('[5]2.报价结算清单'!$F$2:$F$578,$A5,'[5]2.报价结算清单'!$N$2:$N$578)</f>
        <v>#VALUE!</v>
      </c>
      <c r="I5" s="20" t="e">
        <f>SUMIF('[5]2.报价结算清单'!$F$2:$F$578,A5,'[5]2.报价结算清单'!$P$2:$P$578)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SUMIF('[5]2.报价结算清单'!$F$2:$F$578,$A6,'[5]2.报价结算清单'!$L$2:$L$578)</f>
        <v>#VALUE!</v>
      </c>
      <c r="H6" s="17" t="e">
        <f>SUMIF('[5]2.报价结算清单'!$F$2:$F$578,$A6,'[5]2.报价结算清单'!$N$2:$N$578)</f>
        <v>#VALUE!</v>
      </c>
      <c r="I6" s="20" t="e">
        <f>SUMIF('[5]2.报价结算清单'!$F$2:$F$578,A6,'[5]2.报价结算清单'!$P$2:$P$578)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SUMIF('[5]2.报价结算清单'!$F$2:$F$578,$A7,'[5]2.报价结算清单'!$L$2:$L$578)</f>
        <v>#VALUE!</v>
      </c>
      <c r="H7" s="17" t="e">
        <f>SUMIF('[5]2.报价结算清单'!$F$2:$F$578,$A7,'[5]2.报价结算清单'!$N$2:$N$578)</f>
        <v>#VALUE!</v>
      </c>
      <c r="I7" s="20" t="e">
        <f>SUMIF('[5]2.报价结算清单'!$F$2:$F$578,A7,'[5]2.报价结算清单'!$P$2:$P$578)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SUMIF('[5]2.报价结算清单'!$F$2:$F$578,$A8,'[5]2.报价结算清单'!$L$2:$L$578)</f>
        <v>#VALUE!</v>
      </c>
      <c r="H8" s="17" t="e">
        <f>SUMIF('[5]2.报价结算清单'!$F$2:$F$578,$A8,'[5]2.报价结算清单'!$N$2:$N$578)</f>
        <v>#VALUE!</v>
      </c>
      <c r="I8" s="20" t="e">
        <f>SUMIF('[5]2.报价结算清单'!$F$2:$F$578,A8,'[5]2.报价结算清单'!$P$2:$P$578)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SUMIF('[5]2.报价结算清单'!$F$2:$F$578,$A9,'[5]2.报价结算清单'!$L$2:$L$578)</f>
        <v>#VALUE!</v>
      </c>
      <c r="H9" s="17" t="e">
        <f>SUMIF('[5]2.报价结算清单'!$F$2:$F$578,$A9,'[5]2.报价结算清单'!$N$2:$N$578)</f>
        <v>#VALUE!</v>
      </c>
      <c r="I9" s="20" t="e">
        <f>SUMIF('[5]2.报价结算清单'!$F$2:$F$578,A9,'[5]2.报价结算清单'!$P$2:$P$578)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SUMIF('[5]2.报价结算清单'!$F$2:$F$578,$A10,'[5]2.报价结算清单'!$L$2:$L$578)</f>
        <v>#VALUE!</v>
      </c>
      <c r="H10" s="17" t="e">
        <f>SUMIF('[5]2.报价结算清单'!$F$2:$F$578,$A10,'[5]2.报价结算清单'!$N$2:$N$578)</f>
        <v>#VALUE!</v>
      </c>
      <c r="I10" s="20" t="e">
        <f>SUMIF('[5]2.报价结算清单'!$F$2:$F$578,A10,'[5]2.报价结算清单'!$P$2:$P$578)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SUMIF('[5]2.报价结算清单'!$F$2:$F$578,$A11,'[5]2.报价结算清单'!$L$2:$L$578)</f>
        <v>#VALUE!</v>
      </c>
      <c r="H11" s="17" t="e">
        <f>SUMIF('[5]2.报价结算清单'!$F$2:$F$578,$A11,'[5]2.报价结算清单'!$N$2:$N$578)</f>
        <v>#VALUE!</v>
      </c>
      <c r="I11" s="20" t="e">
        <f>SUMIF('[5]2.报价结算清单'!$F$2:$F$578,A11,'[5]2.报价结算清单'!$P$2:$P$578)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SUMIF('[5]2.报价结算清单'!$F$2:$F$578,$A12,'[5]2.报价结算清单'!$L$2:$L$578)</f>
        <v>#VALUE!</v>
      </c>
      <c r="H12" s="17" t="e">
        <f>SUMIF('[5]2.报价结算清单'!$F$2:$F$578,$A12,'[5]2.报价结算清单'!$N$2:$N$578)</f>
        <v>#VALUE!</v>
      </c>
      <c r="I12" s="20" t="e">
        <f>SUMIF('[5]2.报价结算清单'!$F$2:$F$578,A12,'[5]2.报价结算清单'!$P$2:$P$578)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SUMIF('[5]2.报价结算清单'!$F$2:$F$578,$A13,'[5]2.报价结算清单'!$L$2:$L$578)</f>
        <v>#VALUE!</v>
      </c>
      <c r="H13" s="17" t="e">
        <f>SUMIF('[5]2.报价结算清单'!$F$2:$F$578,$A13,'[5]2.报价结算清单'!$N$2:$N$578)</f>
        <v>#VALUE!</v>
      </c>
      <c r="I13" s="20" t="e">
        <f>SUMIF('[5]2.报价结算清单'!$F$2:$F$578,A13,'[5]2.报价结算清单'!$P$2:$P$578)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SUMIF('[5]2.报价结算清单'!$F$2:$F$578,$A14,'[5]2.报价结算清单'!$L$2:$L$578)</f>
        <v>#VALUE!</v>
      </c>
      <c r="H14" s="17" t="e">
        <f>SUMIF('[5]2.报价结算清单'!$F$2:$F$578,$A14,'[5]2.报价结算清单'!$N$2:$N$578)</f>
        <v>#VALUE!</v>
      </c>
      <c r="I14" s="20" t="e">
        <f>SUMIF('[5]2.报价结算清单'!$F$2:$F$578,A14,'[5]2.报价结算清单'!$P$2:$P$578)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SUMIF('[5]2.报价结算清单'!$F$2:$F$578,$A15,'[5]2.报价结算清单'!$L$2:$L$578)</f>
        <v>#VALUE!</v>
      </c>
      <c r="H15" s="17" t="e">
        <f>SUMIF('[5]2.报价结算清单'!$F$2:$F$578,$A15,'[5]2.报价结算清单'!$N$2:$N$578)</f>
        <v>#VALUE!</v>
      </c>
      <c r="I15" s="20" t="e">
        <f>SUMIF('[5]2.报价结算清单'!$F$2:$F$578,A15,'[5]2.报价结算清单'!$P$2:$P$578)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SUMIF('[5]2.报价结算清单'!$F$2:$F$578,$A16,'[5]2.报价结算清单'!$L$2:$L$578)</f>
        <v>#VALUE!</v>
      </c>
      <c r="H16" s="17" t="e">
        <f>SUMIF('[5]2.报价结算清单'!$F$2:$F$578,$A16,'[5]2.报价结算清单'!$N$2:$N$578)</f>
        <v>#VALUE!</v>
      </c>
      <c r="I16" s="20" t="e">
        <f>SUMIF('[5]2.报价结算清单'!$F$2:$F$578,A16,'[5]2.报价结算清单'!$P$2:$P$578)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SUMIF('[5]2.报价结算清单'!$F$2:$F$578,$A17,'[5]2.报价结算清单'!$L$2:$L$578)</f>
        <v>#VALUE!</v>
      </c>
      <c r="H17" s="17" t="e">
        <f>SUMIF('[5]2.报价结算清单'!$F$2:$F$578,$A17,'[5]2.报价结算清单'!$N$2:$N$578)</f>
        <v>#VALUE!</v>
      </c>
      <c r="I17" s="20" t="e">
        <f>SUMIF('[5]2.报价结算清单'!$F$2:$F$578,A17,'[5]2.报价结算清单'!$P$2:$P$578)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SUMIF('[5]2.报价结算清单'!$F$2:$F$578,$A18,'[5]2.报价结算清单'!$L$2:$L$578)</f>
        <v>#VALUE!</v>
      </c>
      <c r="H18" s="17" t="e">
        <f>SUMIF('[5]2.报价结算清单'!$F$2:$F$578,$A18,'[5]2.报价结算清单'!$N$2:$N$578)</f>
        <v>#VALUE!</v>
      </c>
      <c r="I18" s="20" t="e">
        <f>SUMIF('[5]2.报价结算清单'!$F$2:$F$578,A18,'[5]2.报价结算清单'!$P$2:$P$578)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SUMIF('[5]2.报价结算清单'!$F$2:$F$578,$A19,'[5]2.报价结算清单'!$L$2:$L$578)</f>
        <v>#VALUE!</v>
      </c>
      <c r="H19" s="17" t="e">
        <f>SUMIF('[5]2.报价结算清单'!$F$2:$F$578,$A19,'[5]2.报价结算清单'!$N$2:$N$578)</f>
        <v>#VALUE!</v>
      </c>
      <c r="I19" s="20" t="e">
        <f>SUMIF('[5]2.报价结算清单'!$F$2:$F$578,A19,'[5]2.报价结算清单'!$P$2:$P$578)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SUMIF('[5]2.报价结算清单'!$F$2:$F$578,$A20,'[5]2.报价结算清单'!$L$2:$L$578)</f>
        <v>#VALUE!</v>
      </c>
      <c r="H20" s="17" t="e">
        <f>SUMIF('[5]2.报价结算清单'!$F$2:$F$578,$A20,'[5]2.报价结算清单'!$N$2:$N$578)</f>
        <v>#VALUE!</v>
      </c>
      <c r="I20" s="20" t="e">
        <f>SUMIF('[5]2.报价结算清单'!$F$2:$F$578,A20,'[5]2.报价结算清单'!$P$2:$P$578)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SUMIF('[5]2.报价结算清单'!$F$2:$F$578,$A21,'[5]2.报价结算清单'!$L$2:$L$578)</f>
        <v>#VALUE!</v>
      </c>
      <c r="H21" s="17" t="e">
        <f>SUMIF('[5]2.报价结算清单'!$F$2:$F$578,$A21,'[5]2.报价结算清单'!$N$2:$N$578)</f>
        <v>#VALUE!</v>
      </c>
      <c r="I21" s="20" t="e">
        <f>SUMIF('[5]2.报价结算清单'!$F$2:$F$578,A21,'[5]2.报价结算清单'!$P$2:$P$578)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SUMIF('[5]2.报价结算清单'!$F$2:$F$578,$A22,'[5]2.报价结算清单'!$L$2:$L$578)</f>
        <v>#VALUE!</v>
      </c>
      <c r="H22" s="17" t="e">
        <f>SUMIF('[5]2.报价结算清单'!$F$2:$F$578,$A22,'[5]2.报价结算清单'!$N$2:$N$578)</f>
        <v>#VALUE!</v>
      </c>
      <c r="I22" s="20" t="e">
        <f>SUMIF('[5]2.报价结算清单'!$F$2:$F$578,A22,'[5]2.报价结算清单'!$P$2:$P$578)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SUMIF('[5]2.报价结算清单'!$F$2:$F$578,$A23,'[5]2.报价结算清单'!$L$2:$L$578)</f>
        <v>#VALUE!</v>
      </c>
      <c r="H23" s="17" t="e">
        <f>SUMIF('[5]2.报价结算清单'!$F$2:$F$578,$A23,'[5]2.报价结算清单'!$N$2:$N$578)</f>
        <v>#VALUE!</v>
      </c>
      <c r="I23" s="20" t="e">
        <f>SUMIF('[5]2.报价结算清单'!$F$2:$F$578,A23,'[5]2.报价结算清单'!$P$2:$P$578)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SUMIF('[5]2.报价结算清单'!$F$2:$F$578,$A24,'[5]2.报价结算清单'!$L$2:$L$578)</f>
        <v>#VALUE!</v>
      </c>
      <c r="H24" s="17" t="e">
        <f>SUMIF('[5]2.报价结算清单'!$F$2:$F$578,$A24,'[5]2.报价结算清单'!$N$2:$N$578)</f>
        <v>#VALUE!</v>
      </c>
      <c r="I24" s="20" t="e">
        <f>SUMIF('[5]2.报价结算清单'!$F$2:$F$578,A24,'[5]2.报价结算清单'!$P$2:$P$578)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SUMIF('[5]2.报价结算清单'!$F$2:$F$578,$A25,'[5]2.报价结算清单'!$L$2:$L$578)</f>
        <v>#VALUE!</v>
      </c>
      <c r="H25" s="17" t="e">
        <f>SUMIF('[5]2.报价结算清单'!$F$2:$F$578,$A25,'[5]2.报价结算清单'!$N$2:$N$578)</f>
        <v>#VALUE!</v>
      </c>
      <c r="I25" s="20" t="e">
        <f>SUMIF('[5]2.报价结算清单'!$F$2:$F$578,A25,'[5]2.报价结算清单'!$P$2:$P$578)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SUMIF('[5]2.报价结算清单'!$F$2:$F$578,$A26,'[5]2.报价结算清单'!$L$2:$L$578)</f>
        <v>#VALUE!</v>
      </c>
      <c r="H26" s="17" t="e">
        <f>SUMIF('[5]2.报价结算清单'!$F$2:$F$578,$A26,'[5]2.报价结算清单'!$N$2:$N$578)</f>
        <v>#VALUE!</v>
      </c>
      <c r="I26" s="20" t="e">
        <f>SUMIF('[5]2.报价结算清单'!$F$2:$F$578,A26,'[5]2.报价结算清单'!$P$2:$P$578)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SUMIF('[5]2.报价结算清单'!$F$2:$F$578,$A27,'[5]2.报价结算清单'!$L$2:$L$578)</f>
        <v>#VALUE!</v>
      </c>
      <c r="H27" s="17" t="e">
        <f>SUMIF('[5]2.报价结算清单'!$F$2:$F$578,$A27,'[5]2.报价结算清单'!$N$2:$N$578)</f>
        <v>#VALUE!</v>
      </c>
      <c r="I27" s="20" t="e">
        <f>SUMIF('[5]2.报价结算清单'!$F$2:$F$578,A27,'[5]2.报价结算清单'!$P$2:$P$578)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SUMIF('[5]2.报价结算清单'!$F$2:$F$578,$A28,'[5]2.报价结算清单'!$L$2:$L$578)</f>
        <v>#VALUE!</v>
      </c>
      <c r="H28" s="17" t="e">
        <f>SUMIF('[5]2.报价结算清单'!$F$2:$F$578,$A28,'[5]2.报价结算清单'!$N$2:$N$578)</f>
        <v>#VALUE!</v>
      </c>
      <c r="I28" s="20" t="e">
        <f>SUMIF('[5]2.报价结算清单'!$F$2:$F$578,A28,'[5]2.报价结算清单'!$P$2:$P$578)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SUMIF('[5]2.报价结算清单'!$F$2:$F$578,$A29,'[5]2.报价结算清单'!$L$2:$L$578)</f>
        <v>#VALUE!</v>
      </c>
      <c r="H29" s="17" t="e">
        <f>SUMIF('[5]2.报价结算清单'!$F$2:$F$578,$A29,'[5]2.报价结算清单'!$N$2:$N$578)</f>
        <v>#VALUE!</v>
      </c>
      <c r="I29" s="20" t="e">
        <f>SUMIF('[5]2.报价结算清单'!$F$2:$F$578,A29,'[5]2.报价结算清单'!$P$2:$P$578)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SUMIF('[5]2.报价结算清单'!$F$2:$F$578,$A30,'[5]2.报价结算清单'!$L$2:$L$578)</f>
        <v>#VALUE!</v>
      </c>
      <c r="H30" s="17" t="e">
        <f>SUMIF('[5]2.报价结算清单'!$F$2:$F$578,$A30,'[5]2.报价结算清单'!$N$2:$N$578)</f>
        <v>#VALUE!</v>
      </c>
      <c r="I30" s="20" t="e">
        <f>SUMIF('[5]2.报价结算清单'!$F$2:$F$578,A30,'[5]2.报价结算清单'!$P$2:$P$578)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SUMIF('[5]2.报价结算清单'!$F$2:$F$578,$A31,'[5]2.报价结算清单'!$L$2:$L$578)</f>
        <v>#VALUE!</v>
      </c>
      <c r="H31" s="17" t="e">
        <f>SUMIF('[5]2.报价结算清单'!$F$2:$F$578,$A31,'[5]2.报价结算清单'!$N$2:$N$578)</f>
        <v>#VALUE!</v>
      </c>
      <c r="I31" s="20" t="e">
        <f>SUMIF('[5]2.报价结算清单'!$F$2:$F$578,A31,'[5]2.报价结算清单'!$P$2:$P$578)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SUMIF('[5]2.报价结算清单'!$F$2:$F$578,$A32,'[5]2.报价结算清单'!$L$2:$L$578)</f>
        <v>#VALUE!</v>
      </c>
      <c r="H32" s="17" t="e">
        <f>SUMIF('[5]2.报价结算清单'!$F$2:$F$578,$A32,'[5]2.报价结算清单'!$N$2:$N$578)</f>
        <v>#VALUE!</v>
      </c>
      <c r="I32" s="20" t="e">
        <f>SUMIF('[5]2.报价结算清单'!$F$2:$F$578,A32,'[5]2.报价结算清单'!$P$2:$P$578)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SUMIF('[5]2.报价结算清单'!$F$2:$F$578,$A33,'[5]2.报价结算清单'!$L$2:$L$578)</f>
        <v>#VALUE!</v>
      </c>
      <c r="H33" s="17" t="e">
        <f>SUMIF('[5]2.报价结算清单'!$F$2:$F$578,$A33,'[5]2.报价结算清单'!$N$2:$N$578)</f>
        <v>#VALUE!</v>
      </c>
      <c r="I33" s="20" t="e">
        <f>SUMIF('[5]2.报价结算清单'!$F$2:$F$578,A33,'[5]2.报价结算清单'!$P$2:$P$578)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SUMIF('[5]2.报价结算清单'!$F$2:$F$578,$A34,'[5]2.报价结算清单'!$L$2:$L$578)</f>
        <v>#VALUE!</v>
      </c>
      <c r="H34" s="17" t="e">
        <f>SUMIF('[5]2.报价结算清单'!$F$2:$F$578,$A34,'[5]2.报价结算清单'!$N$2:$N$578)</f>
        <v>#VALUE!</v>
      </c>
      <c r="I34" s="20" t="e">
        <f>SUMIF('[5]2.报价结算清单'!$F$2:$F$578,A34,'[5]2.报价结算清单'!$P$2:$P$578)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SUMIF('[5]2.报价结算清单'!$F$2:$F$578,$A35,'[5]2.报价结算清单'!$L$2:$L$578)</f>
        <v>#VALUE!</v>
      </c>
      <c r="H35" s="17" t="e">
        <f>SUMIF('[5]2.报价结算清单'!$F$2:$F$578,$A35,'[5]2.报价结算清单'!$N$2:$N$578)</f>
        <v>#VALUE!</v>
      </c>
      <c r="I35" s="20" t="e">
        <f>SUMIF('[5]2.报价结算清单'!$F$2:$F$578,A35,'[5]2.报价结算清单'!$P$2:$P$578)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SUMIF('[5]2.报价结算清单'!$F$2:$F$578,$A36,'[5]2.报价结算清单'!$L$2:$L$578)</f>
        <v>#VALUE!</v>
      </c>
      <c r="H36" s="17" t="e">
        <f>SUMIF('[5]2.报价结算清单'!$F$2:$F$578,$A36,'[5]2.报价结算清单'!$N$2:$N$578)</f>
        <v>#VALUE!</v>
      </c>
      <c r="I36" s="20" t="e">
        <f>SUMIF('[5]2.报价结算清单'!$F$2:$F$578,A36,'[5]2.报价结算清单'!$P$2:$P$578)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SUMIF('[5]2.报价结算清单'!$F$2:$F$578,$A37,'[5]2.报价结算清单'!$L$2:$L$578)</f>
        <v>#VALUE!</v>
      </c>
      <c r="H37" s="17" t="e">
        <f>SUMIF('[5]2.报价结算清单'!$F$2:$F$578,$A37,'[5]2.报价结算清单'!$N$2:$N$578)</f>
        <v>#VALUE!</v>
      </c>
      <c r="I37" s="20" t="e">
        <f>SUMIF('[5]2.报价结算清单'!$F$2:$F$578,A37,'[5]2.报价结算清单'!$P$2:$P$578)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SUMIF('[5]2.报价结算清单'!$F$2:$F$578,$A38,'[5]2.报价结算清单'!$L$2:$L$578)</f>
        <v>#VALUE!</v>
      </c>
      <c r="H38" s="17" t="e">
        <f>SUMIF('[5]2.报价结算清单'!$F$2:$F$578,$A38,'[5]2.报价结算清单'!$N$2:$N$578)</f>
        <v>#VALUE!</v>
      </c>
      <c r="I38" s="20" t="e">
        <f>SUMIF('[5]2.报价结算清单'!$F$2:$F$578,A38,'[5]2.报价结算清单'!$P$2:$P$578)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SUMIF('[5]2.报价结算清单'!$F$2:$F$578,$A39,'[5]2.报价结算清单'!$L$2:$L$578)</f>
        <v>#VALUE!</v>
      </c>
      <c r="H39" s="17" t="e">
        <f>SUMIF('[5]2.报价结算清单'!$F$2:$F$578,$A39,'[5]2.报价结算清单'!$N$2:$N$578)</f>
        <v>#VALUE!</v>
      </c>
      <c r="I39" s="20" t="e">
        <f>SUMIF('[5]2.报价结算清单'!$F$2:$F$578,A39,'[5]2.报价结算清单'!$P$2:$P$578)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SUMIF('[5]2.报价结算清单'!$F$2:$F$578,$A40,'[5]2.报价结算清单'!$L$2:$L$578)</f>
        <v>#VALUE!</v>
      </c>
      <c r="H40" s="17" t="e">
        <f>SUMIF('[5]2.报价结算清单'!$F$2:$F$578,$A40,'[5]2.报价结算清单'!$N$2:$N$578)</f>
        <v>#VALUE!</v>
      </c>
      <c r="I40" s="20" t="e">
        <f>SUMIF('[5]2.报价结算清单'!$F$2:$F$578,A40,'[5]2.报价结算清单'!$P$2:$P$578)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SUMIF('[5]2.报价结算清单'!$F$2:$F$578,$A41,'[5]2.报价结算清单'!$L$2:$L$578)</f>
        <v>#VALUE!</v>
      </c>
      <c r="H41" s="17" t="e">
        <f>SUMIF('[5]2.报价结算清单'!$F$2:$F$578,$A41,'[5]2.报价结算清单'!$N$2:$N$578)</f>
        <v>#VALUE!</v>
      </c>
      <c r="I41" s="20" t="e">
        <f>SUMIF('[5]2.报价结算清单'!$F$2:$F$578,A41,'[5]2.报价结算清单'!$P$2:$P$578)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SUMIF('[5]2.报价结算清单'!$F$2:$F$578,$A42,'[5]2.报价结算清单'!$L$2:$L$578)</f>
        <v>#VALUE!</v>
      </c>
      <c r="H42" s="17" t="e">
        <f>SUMIF('[5]2.报价结算清单'!$F$2:$F$578,$A42,'[5]2.报价结算清单'!$N$2:$N$578)</f>
        <v>#VALUE!</v>
      </c>
      <c r="I42" s="20" t="e">
        <f>SUMIF('[5]2.报价结算清单'!$F$2:$F$578,A42,'[5]2.报价结算清单'!$P$2:$P$578)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SUMIF('[5]2.报价结算清单'!$F$2:$F$578,$A43,'[5]2.报价结算清单'!$L$2:$L$578)</f>
        <v>#VALUE!</v>
      </c>
      <c r="H43" s="17" t="e">
        <f>SUMIF('[5]2.报价结算清单'!$F$2:$F$578,$A43,'[5]2.报价结算清单'!$N$2:$N$578)</f>
        <v>#VALUE!</v>
      </c>
      <c r="I43" s="20" t="e">
        <f>SUMIF('[5]2.报价结算清单'!$F$2:$F$578,A43,'[5]2.报价结算清单'!$P$2:$P$578)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SUMIF('[5]2.报价结算清单'!$F$2:$F$578,$A44,'[5]2.报价结算清单'!$L$2:$L$578)</f>
        <v>#VALUE!</v>
      </c>
      <c r="H44" s="17" t="e">
        <f>SUMIF('[5]2.报价结算清单'!$F$2:$F$578,$A44,'[5]2.报价结算清单'!$N$2:$N$578)</f>
        <v>#VALUE!</v>
      </c>
      <c r="I44" s="20" t="e">
        <f>SUMIF('[5]2.报价结算清单'!$F$2:$F$578,A44,'[5]2.报价结算清单'!$P$2:$P$578)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SUMIF('[5]2.报价结算清单'!$F$2:$F$578,$A45,'[5]2.报价结算清单'!$L$2:$L$578)</f>
        <v>#VALUE!</v>
      </c>
      <c r="H45" s="17" t="e">
        <f>SUMIF('[5]2.报价结算清单'!$F$2:$F$578,$A45,'[5]2.报价结算清单'!$N$2:$N$578)</f>
        <v>#VALUE!</v>
      </c>
      <c r="I45" s="20" t="e">
        <f>SUMIF('[5]2.报价结算清单'!$F$2:$F$578,A45,'[5]2.报价结算清单'!$P$2:$P$578)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SUMIF('[5]2.报价结算清单'!$F$2:$F$578,$A46,'[5]2.报价结算清单'!$L$2:$L$578)</f>
        <v>#VALUE!</v>
      </c>
      <c r="H46" s="17" t="e">
        <f>SUMIF('[5]2.报价结算清单'!$F$2:$F$578,$A46,'[5]2.报价结算清单'!$N$2:$N$578)</f>
        <v>#VALUE!</v>
      </c>
      <c r="I46" s="20" t="e">
        <f>SUMIF('[5]2.报价结算清单'!$F$2:$F$578,A46,'[5]2.报价结算清单'!$P$2:$P$578)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SUMIF('[5]2.报价结算清单'!$F$2:$F$578,$A47,'[5]2.报价结算清单'!$L$2:$L$578)</f>
        <v>#VALUE!</v>
      </c>
      <c r="H47" s="17" t="e">
        <f>SUMIF('[5]2.报价结算清单'!$F$2:$F$578,$A47,'[5]2.报价结算清单'!$N$2:$N$578)</f>
        <v>#VALUE!</v>
      </c>
      <c r="I47" s="20" t="e">
        <f>SUMIF('[5]2.报价结算清单'!$F$2:$F$578,A47,'[5]2.报价结算清单'!$P$2:$P$578)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SUMIF('[5]2.报价结算清单'!$F$2:$F$578,$A48,'[5]2.报价结算清单'!$L$2:$L$578)</f>
        <v>#VALUE!</v>
      </c>
      <c r="H48" s="17" t="e">
        <f>SUMIF('[5]2.报价结算清单'!$F$2:$F$578,$A48,'[5]2.报价结算清单'!$N$2:$N$578)</f>
        <v>#VALUE!</v>
      </c>
      <c r="I48" s="20" t="e">
        <f>SUMIF('[5]2.报价结算清单'!$F$2:$F$578,A48,'[5]2.报价结算清单'!$P$2:$P$578)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SUMIF('[5]2.报价结算清单'!$F$2:$F$578,$A49,'[5]2.报价结算清单'!$L$2:$L$578)</f>
        <v>#VALUE!</v>
      </c>
      <c r="H49" s="17" t="e">
        <f>SUMIF('[5]2.报价结算清单'!$F$2:$F$578,$A49,'[5]2.报价结算清单'!$N$2:$N$578)</f>
        <v>#VALUE!</v>
      </c>
      <c r="I49" s="20" t="e">
        <f>SUMIF('[5]2.报价结算清单'!$F$2:$F$578,A49,'[5]2.报价结算清单'!$P$2:$P$578)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SUMIF('[5]2.报价结算清单'!$F$2:$F$578,$A50,'[5]2.报价结算清单'!$L$2:$L$578)</f>
        <v>#VALUE!</v>
      </c>
      <c r="H50" s="17" t="e">
        <f>SUMIF('[5]2.报价结算清单'!$F$2:$F$578,$A50,'[5]2.报价结算清单'!$N$2:$N$578)</f>
        <v>#VALUE!</v>
      </c>
      <c r="I50" s="20" t="e">
        <f>SUMIF('[5]2.报价结算清单'!$F$2:$F$578,A50,'[5]2.报价结算清单'!$P$2:$P$578)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SUMIF('[5]2.报价结算清单'!$F$2:$F$578,$A51,'[5]2.报价结算清单'!$L$2:$L$578)</f>
        <v>#VALUE!</v>
      </c>
      <c r="H51" s="17" t="e">
        <f>SUMIF('[5]2.报价结算清单'!$F$2:$F$578,$A51,'[5]2.报价结算清单'!$N$2:$N$578)</f>
        <v>#VALUE!</v>
      </c>
      <c r="I51" s="20" t="e">
        <f>SUMIF('[5]2.报价结算清单'!$F$2:$F$578,A51,'[5]2.报价结算清单'!$P$2:$P$578)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SUMIF('[5]2.报价结算清单'!$F$2:$F$578,$A52,'[5]2.报价结算清单'!$L$2:$L$578)</f>
        <v>#VALUE!</v>
      </c>
      <c r="H52" s="17" t="e">
        <f>SUMIF('[5]2.报价结算清单'!$F$2:$F$578,$A52,'[5]2.报价结算清单'!$N$2:$N$578)</f>
        <v>#VALUE!</v>
      </c>
      <c r="I52" s="20" t="e">
        <f>SUMIF('[5]2.报价结算清单'!$F$2:$F$578,A52,'[5]2.报价结算清单'!$P$2:$P$578)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SUMIF('[5]2.报价结算清单'!$F$2:$F$578,$A53,'[5]2.报价结算清单'!$L$2:$L$578)</f>
        <v>#VALUE!</v>
      </c>
      <c r="H53" s="17" t="e">
        <f>SUMIF('[5]2.报价结算清单'!$F$2:$F$578,$A53,'[5]2.报价结算清单'!$N$2:$N$578)</f>
        <v>#VALUE!</v>
      </c>
      <c r="I53" s="20" t="e">
        <f>SUMIF('[5]2.报价结算清单'!$F$2:$F$578,A53,'[5]2.报价结算清单'!$P$2:$P$578)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SUMIF('[5]2.报价结算清单'!$F$2:$F$578,$A54,'[5]2.报价结算清单'!$L$2:$L$578)</f>
        <v>#VALUE!</v>
      </c>
      <c r="H54" s="17" t="e">
        <f>SUMIF('[5]2.报价结算清单'!$F$2:$F$578,$A54,'[5]2.报价结算清单'!$N$2:$N$578)</f>
        <v>#VALUE!</v>
      </c>
      <c r="I54" s="20" t="e">
        <f>SUMIF('[5]2.报价结算清单'!$F$2:$F$578,A54,'[5]2.报价结算清单'!$P$2:$P$578)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SUMIF('[5]2.报价结算清单'!$F$2:$F$578,$A55,'[5]2.报价结算清单'!$L$2:$L$578)</f>
        <v>#VALUE!</v>
      </c>
      <c r="H55" s="17" t="e">
        <f>SUMIF('[5]2.报价结算清单'!$F$2:$F$578,$A55,'[5]2.报价结算清单'!$N$2:$N$578)</f>
        <v>#VALUE!</v>
      </c>
      <c r="I55" s="20" t="e">
        <f>SUMIF('[5]2.报价结算清单'!$F$2:$F$578,A55,'[5]2.报价结算清单'!$P$2:$P$578)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SUMIF('[5]2.报价结算清单'!$F$2:$F$578,$A56,'[5]2.报价结算清单'!$L$2:$L$578)</f>
        <v>#VALUE!</v>
      </c>
      <c r="H56" s="17" t="e">
        <f>SUMIF('[5]2.报价结算清单'!$F$2:$F$578,$A56,'[5]2.报价结算清单'!$N$2:$N$578)</f>
        <v>#VALUE!</v>
      </c>
      <c r="I56" s="20" t="e">
        <f>SUMIF('[5]2.报价结算清单'!$F$2:$F$578,A56,'[5]2.报价结算清单'!$P$2:$P$578)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SUMIF('[5]2.报价结算清单'!$F$2:$F$578,$A57,'[5]2.报价结算清单'!$L$2:$L$578)</f>
        <v>#VALUE!</v>
      </c>
      <c r="H57" s="17" t="e">
        <f>SUMIF('[5]2.报价结算清单'!$F$2:$F$578,$A57,'[5]2.报价结算清单'!$N$2:$N$578)</f>
        <v>#VALUE!</v>
      </c>
      <c r="I57" s="20" t="e">
        <f>SUMIF('[5]2.报价结算清单'!$F$2:$F$578,A57,'[5]2.报价结算清单'!$P$2:$P$578)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SUMIF('[5]2.报价结算清单'!$F$2:$F$578,$A58,'[5]2.报价结算清单'!$L$2:$L$578)</f>
        <v>#VALUE!</v>
      </c>
      <c r="H58" s="17" t="e">
        <f>SUMIF('[5]2.报价结算清单'!$F$2:$F$578,$A58,'[5]2.报价结算清单'!$N$2:$N$578)</f>
        <v>#VALUE!</v>
      </c>
      <c r="I58" s="20" t="e">
        <f>SUMIF('[5]2.报价结算清单'!$F$2:$F$578,A58,'[5]2.报价结算清单'!$P$2:$P$578)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SUMIF('[5]2.报价结算清单'!$F$2:$F$578,$A59,'[5]2.报价结算清单'!$L$2:$L$578)</f>
        <v>#VALUE!</v>
      </c>
      <c r="H59" s="17" t="e">
        <f>SUMIF('[5]2.报价结算清单'!$F$2:$F$578,$A59,'[5]2.报价结算清单'!$N$2:$N$578)</f>
        <v>#VALUE!</v>
      </c>
      <c r="I59" s="20" t="e">
        <f>SUMIF('[5]2.报价结算清单'!$F$2:$F$578,A59,'[5]2.报价结算清单'!$P$2:$P$578)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SUMIF('[5]2.报价结算清单'!$F$2:$F$578,$A60,'[5]2.报价结算清单'!$L$2:$L$578)</f>
        <v>#VALUE!</v>
      </c>
      <c r="H60" s="17" t="e">
        <f>SUMIF('[5]2.报价结算清单'!$F$2:$F$578,$A60,'[5]2.报价结算清单'!$N$2:$N$578)</f>
        <v>#VALUE!</v>
      </c>
      <c r="I60" s="20" t="e">
        <f>SUMIF('[5]2.报价结算清单'!$F$2:$F$578,A60,'[5]2.报价结算清单'!$P$2:$P$578)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SUMIF('[5]2.报价结算清单'!$F$2:$F$578,$A61,'[5]2.报价结算清单'!$L$2:$L$578)</f>
        <v>#VALUE!</v>
      </c>
      <c r="H61" s="17" t="e">
        <f>SUMIF('[5]2.报价结算清单'!$F$2:$F$578,$A61,'[5]2.报价结算清单'!$N$2:$N$578)</f>
        <v>#VALUE!</v>
      </c>
      <c r="I61" s="20" t="e">
        <f>SUMIF('[5]2.报价结算清单'!$F$2:$F$578,A61,'[5]2.报价结算清单'!$P$2:$P$578)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SUMIF('[5]2.报价结算清单'!$F$2:$F$578,$A62,'[5]2.报价结算清单'!$L$2:$L$578)</f>
        <v>#VALUE!</v>
      </c>
      <c r="H62" s="17" t="e">
        <f>SUMIF('[5]2.报价结算清单'!$F$2:$F$578,$A62,'[5]2.报价结算清单'!$N$2:$N$578)</f>
        <v>#VALUE!</v>
      </c>
      <c r="I62" s="20" t="e">
        <f>SUMIF('[5]2.报价结算清单'!$F$2:$F$578,A62,'[5]2.报价结算清单'!$P$2:$P$578)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SUMIF('[5]2.报价结算清单'!$F$2:$F$578,$A63,'[5]2.报价结算清单'!$L$2:$L$578)</f>
        <v>#VALUE!</v>
      </c>
      <c r="H63" s="17" t="e">
        <f>SUMIF('[5]2.报价结算清单'!$F$2:$F$578,$A63,'[5]2.报价结算清单'!$N$2:$N$578)</f>
        <v>#VALUE!</v>
      </c>
      <c r="I63" s="20" t="e">
        <f>SUMIF('[5]2.报价结算清单'!$F$2:$F$578,A63,'[5]2.报价结算清单'!$P$2:$P$578)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SUMIF('[5]2.报价结算清单'!$F$2:$F$578,$A64,'[5]2.报价结算清单'!$L$2:$L$578)</f>
        <v>#VALUE!</v>
      </c>
      <c r="H64" s="17" t="e">
        <f>SUMIF('[5]2.报价结算清单'!$F$2:$F$578,$A64,'[5]2.报价结算清单'!$N$2:$N$578)</f>
        <v>#VALUE!</v>
      </c>
      <c r="I64" s="20" t="e">
        <f>SUMIF('[5]2.报价结算清单'!$F$2:$F$578,A64,'[5]2.报价结算清单'!$P$2:$P$578)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SUMIF('[5]2.报价结算清单'!$F$2:$F$578,$A65,'[5]2.报价结算清单'!$L$2:$L$578)</f>
        <v>#VALUE!</v>
      </c>
      <c r="H65" s="17" t="e">
        <f>SUMIF('[5]2.报价结算清单'!$F$2:$F$578,$A65,'[5]2.报价结算清单'!$N$2:$N$578)</f>
        <v>#VALUE!</v>
      </c>
      <c r="I65" s="20" t="e">
        <f>SUMIF('[5]2.报价结算清单'!$F$2:$F$578,A65,'[5]2.报价结算清单'!$P$2:$P$578)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SUMIF('[5]2.报价结算清单'!$F$2:$F$578,$A66,'[5]2.报价结算清单'!$L$2:$L$578)</f>
        <v>#VALUE!</v>
      </c>
      <c r="H66" s="17" t="e">
        <f>SUMIF('[5]2.报价结算清单'!$F$2:$F$578,$A66,'[5]2.报价结算清单'!$N$2:$N$578)</f>
        <v>#VALUE!</v>
      </c>
      <c r="I66" s="20" t="e">
        <f>SUMIF('[5]2.报价结算清单'!$F$2:$F$578,A66,'[5]2.报价结算清单'!$P$2:$P$578)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SUMIF('[5]2.报价结算清单'!$F$2:$F$578,$A67,'[5]2.报价结算清单'!$L$2:$L$578)</f>
        <v>#VALUE!</v>
      </c>
      <c r="H67" s="17" t="e">
        <f>SUMIF('[5]2.报价结算清单'!$F$2:$F$578,$A67,'[5]2.报价结算清单'!$N$2:$N$578)</f>
        <v>#VALUE!</v>
      </c>
      <c r="I67" s="20" t="e">
        <f>SUMIF('[5]2.报价结算清单'!$F$2:$F$578,A67,'[5]2.报价结算清单'!$P$2:$P$578)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SUMIF('[5]2.报价结算清单'!$F$2:$F$578,$A68,'[5]2.报价结算清单'!$L$2:$L$578)</f>
        <v>#VALUE!</v>
      </c>
      <c r="H68" s="17" t="e">
        <f>SUMIF('[5]2.报价结算清单'!$F$2:$F$578,$A68,'[5]2.报价结算清单'!$N$2:$N$578)</f>
        <v>#VALUE!</v>
      </c>
      <c r="I68" s="20" t="e">
        <f>SUMIF('[5]2.报价结算清单'!$F$2:$F$578,A68,'[5]2.报价结算清单'!$P$2:$P$578)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SUMIF('[5]2.报价结算清单'!$F$2:$F$578,$A69,'[5]2.报价结算清单'!$L$2:$L$578)</f>
        <v>#VALUE!</v>
      </c>
      <c r="H69" s="17" t="e">
        <f>SUMIF('[5]2.报价结算清单'!$F$2:$F$578,$A69,'[5]2.报价结算清单'!$N$2:$N$578)</f>
        <v>#VALUE!</v>
      </c>
      <c r="I69" s="20" t="e">
        <f>SUMIF('[5]2.报价结算清单'!$F$2:$F$578,A69,'[5]2.报价结算清单'!$P$2:$P$578)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SUMIF('[5]2.报价结算清单'!$F$2:$F$578,$A70,'[5]2.报价结算清单'!$L$2:$L$578)</f>
        <v>#VALUE!</v>
      </c>
      <c r="H70" s="17" t="e">
        <f>SUMIF('[5]2.报价结算清单'!$F$2:$F$578,$A70,'[5]2.报价结算清单'!$N$2:$N$578)</f>
        <v>#VALUE!</v>
      </c>
      <c r="I70" s="20" t="e">
        <f>SUMIF('[5]2.报价结算清单'!$F$2:$F$578,A70,'[5]2.报价结算清单'!$P$2:$P$578)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SUMIF('[5]2.报价结算清单'!$F$2:$F$578,$A71,'[5]2.报价结算清单'!$L$2:$L$578)</f>
        <v>#VALUE!</v>
      </c>
      <c r="H71" s="17" t="e">
        <f>SUMIF('[5]2.报价结算清单'!$F$2:$F$578,$A71,'[5]2.报价结算清单'!$N$2:$N$578)</f>
        <v>#VALUE!</v>
      </c>
      <c r="I71" s="20" t="e">
        <f>SUMIF('[5]2.报价结算清单'!$F$2:$F$578,A71,'[5]2.报价结算清单'!$P$2:$P$578)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SUMIF('[5]2.报价结算清单'!$F$2:$F$578,$A72,'[5]2.报价结算清单'!$L$2:$L$578)</f>
        <v>#VALUE!</v>
      </c>
      <c r="H72" s="17" t="e">
        <f>SUMIF('[5]2.报价结算清单'!$F$2:$F$578,$A72,'[5]2.报价结算清单'!$N$2:$N$578)</f>
        <v>#VALUE!</v>
      </c>
      <c r="I72" s="20" t="e">
        <f>SUMIF('[5]2.报价结算清单'!$F$2:$F$578,A72,'[5]2.报价结算清单'!$P$2:$P$578)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SUMIF('[5]2.报价结算清单'!$F$2:$F$578,$A73,'[5]2.报价结算清单'!$L$2:$L$578)</f>
        <v>#VALUE!</v>
      </c>
      <c r="H73" s="17" t="e">
        <f>SUMIF('[5]2.报价结算清单'!$F$2:$F$578,$A73,'[5]2.报价结算清单'!$N$2:$N$578)</f>
        <v>#VALUE!</v>
      </c>
      <c r="I73" s="20" t="e">
        <f>SUMIF('[5]2.报价结算清单'!$F$2:$F$578,A73,'[5]2.报价结算清单'!$P$2:$P$578)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SUMIF('[5]2.报价结算清单'!$F$2:$F$578,$A74,'[5]2.报价结算清单'!$L$2:$L$578)</f>
        <v>#VALUE!</v>
      </c>
      <c r="H74" s="17" t="e">
        <f>SUMIF('[5]2.报价结算清单'!$F$2:$F$578,$A74,'[5]2.报价结算清单'!$N$2:$N$578)</f>
        <v>#VALUE!</v>
      </c>
      <c r="I74" s="20" t="e">
        <f>SUMIF('[5]2.报价结算清单'!$F$2:$F$578,A74,'[5]2.报价结算清单'!$P$2:$P$578)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SUMIF('[5]2.报价结算清单'!$F$2:$F$578,$A75,'[5]2.报价结算清单'!$L$2:$L$578)</f>
        <v>#VALUE!</v>
      </c>
      <c r="H75" s="17" t="e">
        <f>SUMIF('[5]2.报价结算清单'!$F$2:$F$578,$A75,'[5]2.报价结算清单'!$N$2:$N$578)</f>
        <v>#VALUE!</v>
      </c>
      <c r="I75" s="20" t="e">
        <f>SUMIF('[5]2.报价结算清单'!$F$2:$F$578,A75,'[5]2.报价结算清单'!$P$2:$P$578)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SUMIF('[5]2.报价结算清单'!$F$2:$F$578,$A76,'[5]2.报价结算清单'!$L$2:$L$578)</f>
        <v>#VALUE!</v>
      </c>
      <c r="H76" s="17" t="e">
        <f>SUMIF('[5]2.报价结算清单'!$F$2:$F$578,$A76,'[5]2.报价结算清单'!$N$2:$N$578)</f>
        <v>#VALUE!</v>
      </c>
      <c r="I76" s="20" t="e">
        <f>SUMIF('[5]2.报价结算清单'!$F$2:$F$578,A76,'[5]2.报价结算清单'!$P$2:$P$578)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SUMIF('[5]2.报价结算清单'!$F$2:$F$578,$A77,'[5]2.报价结算清单'!$L$2:$L$578)</f>
        <v>#VALUE!</v>
      </c>
      <c r="H77" s="17" t="e">
        <f>SUMIF('[5]2.报价结算清单'!$F$2:$F$578,$A77,'[5]2.报价结算清单'!$N$2:$N$578)</f>
        <v>#VALUE!</v>
      </c>
      <c r="I77" s="20" t="e">
        <f>SUMIF('[5]2.报价结算清单'!$F$2:$F$578,A77,'[5]2.报价结算清单'!$P$2:$P$578)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SUMIF('[5]2.报价结算清单'!$F$2:$F$578,$A78,'[5]2.报价结算清单'!$L$2:$L$578)</f>
        <v>#VALUE!</v>
      </c>
      <c r="H78" s="17" t="e">
        <f>SUMIF('[5]2.报价结算清单'!$F$2:$F$578,$A78,'[5]2.报价结算清单'!$N$2:$N$578)</f>
        <v>#VALUE!</v>
      </c>
      <c r="I78" s="20" t="e">
        <f>SUMIF('[5]2.报价结算清单'!$F$2:$F$578,A78,'[5]2.报价结算清单'!$P$2:$P$578)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SUMIF('[5]2.报价结算清单'!$F$2:$F$578,$A79,'[5]2.报价结算清单'!$L$2:$L$578)</f>
        <v>#VALUE!</v>
      </c>
      <c r="H79" s="17" t="e">
        <f>SUMIF('[5]2.报价结算清单'!$F$2:$F$578,$A79,'[5]2.报价结算清单'!$N$2:$N$578)</f>
        <v>#VALUE!</v>
      </c>
      <c r="I79" s="20" t="e">
        <f>SUMIF('[5]2.报价结算清单'!$F$2:$F$578,A79,'[5]2.报价结算清单'!$P$2:$P$578)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SUMIF('[5]2.报价结算清单'!$F$2:$F$578,$A80,'[5]2.报价结算清单'!$L$2:$L$578)</f>
        <v>#VALUE!</v>
      </c>
      <c r="H80" s="17" t="e">
        <f>SUMIF('[5]2.报价结算清单'!$F$2:$F$578,$A80,'[5]2.报价结算清单'!$N$2:$N$578)</f>
        <v>#VALUE!</v>
      </c>
      <c r="I80" s="20" t="e">
        <f>SUMIF('[5]2.报价结算清单'!$F$2:$F$578,A80,'[5]2.报价结算清单'!$P$2:$P$578)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SUMIF('[5]2.报价结算清单'!$F$2:$F$578,$A81,'[5]2.报价结算清单'!$L$2:$L$578)</f>
        <v>#VALUE!</v>
      </c>
      <c r="H81" s="17" t="e">
        <f>SUMIF('[5]2.报价结算清单'!$F$2:$F$578,$A81,'[5]2.报价结算清单'!$N$2:$N$578)</f>
        <v>#VALUE!</v>
      </c>
      <c r="I81" s="20" t="e">
        <f>SUMIF('[5]2.报价结算清单'!$F$2:$F$578,A81,'[5]2.报价结算清单'!$P$2:$P$578)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SUMIF('[5]2.报价结算清单'!$F$2:$F$578,$A82,'[5]2.报价结算清单'!$L$2:$L$578)</f>
        <v>#VALUE!</v>
      </c>
      <c r="H82" s="17" t="e">
        <f>SUMIF('[5]2.报价结算清单'!$F$2:$F$578,$A82,'[5]2.报价结算清单'!$N$2:$N$578)</f>
        <v>#VALUE!</v>
      </c>
      <c r="I82" s="20" t="e">
        <f>SUMIF('[5]2.报价结算清单'!$F$2:$F$578,A82,'[5]2.报价结算清单'!$P$2:$P$578)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SUMIF('[5]2.报价结算清单'!$F$2:$F$578,$A83,'[5]2.报价结算清单'!$L$2:$L$578)</f>
        <v>#VALUE!</v>
      </c>
      <c r="H83" s="17" t="e">
        <f>SUMIF('[5]2.报价结算清单'!$F$2:$F$578,$A83,'[5]2.报价结算清单'!$N$2:$N$578)</f>
        <v>#VALUE!</v>
      </c>
      <c r="I83" s="20" t="e">
        <f>SUMIF('[5]2.报价结算清单'!$F$2:$F$578,A83,'[5]2.报价结算清单'!$P$2:$P$578)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SUMIF('[5]2.报价结算清单'!$F$2:$F$578,$A84,'[5]2.报价结算清单'!$L$2:$L$578)</f>
        <v>#VALUE!</v>
      </c>
      <c r="H84" s="17" t="e">
        <f>SUMIF('[5]2.报价结算清单'!$F$2:$F$578,$A84,'[5]2.报价结算清单'!$N$2:$N$578)</f>
        <v>#VALUE!</v>
      </c>
      <c r="I84" s="20" t="e">
        <f>SUMIF('[5]2.报价结算清单'!$F$2:$F$578,A84,'[5]2.报价结算清单'!$P$2:$P$578)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SUMIF('[5]2.报价结算清单'!$F$2:$F$578,$A85,'[5]2.报价结算清单'!$L$2:$L$578)</f>
        <v>#VALUE!</v>
      </c>
      <c r="H85" s="17" t="e">
        <f>SUMIF('[5]2.报价结算清单'!$F$2:$F$578,$A85,'[5]2.报价结算清单'!$N$2:$N$578)</f>
        <v>#VALUE!</v>
      </c>
      <c r="I85" s="20" t="e">
        <f>SUMIF('[5]2.报价结算清单'!$F$2:$F$578,A85,'[5]2.报价结算清单'!$P$2:$P$578)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SUMIF('[5]2.报价结算清单'!$F$2:$F$578,$A86,'[5]2.报价结算清单'!$L$2:$L$578)</f>
        <v>#VALUE!</v>
      </c>
      <c r="H86" s="17" t="e">
        <f>SUMIF('[5]2.报价结算清单'!$F$2:$F$578,$A86,'[5]2.报价结算清单'!$N$2:$N$578)</f>
        <v>#VALUE!</v>
      </c>
      <c r="I86" s="20" t="e">
        <f>SUMIF('[5]2.报价结算清单'!$F$2:$F$578,A86,'[5]2.报价结算清单'!$P$2:$P$578)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SUMIF('[5]2.报价结算清单'!$F$2:$F$578,$A87,'[5]2.报价结算清单'!$L$2:$L$578)</f>
        <v>#VALUE!</v>
      </c>
      <c r="H87" s="17" t="e">
        <f>SUMIF('[5]2.报价结算清单'!$F$2:$F$578,$A87,'[5]2.报价结算清单'!$N$2:$N$578)</f>
        <v>#VALUE!</v>
      </c>
      <c r="I87" s="20" t="e">
        <f>SUMIF('[5]2.报价结算清单'!$F$2:$F$578,A87,'[5]2.报价结算清单'!$P$2:$P$578)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SUMIF('[5]2.报价结算清单'!$F$2:$F$578,$A88,'[5]2.报价结算清单'!$L$2:$L$578)</f>
        <v>#VALUE!</v>
      </c>
      <c r="H88" s="17" t="e">
        <f>SUMIF('[5]2.报价结算清单'!$F$2:$F$578,$A88,'[5]2.报价结算清单'!$N$2:$N$578)</f>
        <v>#VALUE!</v>
      </c>
      <c r="I88" s="20" t="e">
        <f>SUMIF('[5]2.报价结算清单'!$F$2:$F$578,A88,'[5]2.报价结算清单'!$P$2:$P$578)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SUMIF('[5]2.报价结算清单'!$F$2:$F$578,$A89,'[5]2.报价结算清单'!$L$2:$L$578)</f>
        <v>#VALUE!</v>
      </c>
      <c r="H89" s="17" t="e">
        <f>SUMIF('[5]2.报价结算清单'!$F$2:$F$578,$A89,'[5]2.报价结算清单'!$N$2:$N$578)</f>
        <v>#VALUE!</v>
      </c>
      <c r="I89" s="20" t="e">
        <f>SUMIF('[5]2.报价结算清单'!$F$2:$F$578,A89,'[5]2.报价结算清单'!$P$2:$P$578)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SUMIF('[5]2.报价结算清单'!$F$2:$F$578,$A90,'[5]2.报价结算清单'!$L$2:$L$578)</f>
        <v>#VALUE!</v>
      </c>
      <c r="H90" s="17" t="e">
        <f>SUMIF('[5]2.报价结算清单'!$F$2:$F$578,$A90,'[5]2.报价结算清单'!$N$2:$N$578)</f>
        <v>#VALUE!</v>
      </c>
      <c r="I90" s="20" t="e">
        <f>SUMIF('[5]2.报价结算清单'!$F$2:$F$578,A90,'[5]2.报价结算清单'!$P$2:$P$578)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SUMIF('[5]2.报价结算清单'!$F$2:$F$578,$A91,'[5]2.报价结算清单'!$L$2:$L$578)</f>
        <v>#VALUE!</v>
      </c>
      <c r="H91" s="17" t="e">
        <f>SUMIF('[5]2.报价结算清单'!$F$2:$F$578,$A91,'[5]2.报价结算清单'!$N$2:$N$578)</f>
        <v>#VALUE!</v>
      </c>
      <c r="I91" s="20" t="e">
        <f>SUMIF('[5]2.报价结算清单'!$F$2:$F$578,A91,'[5]2.报价结算清单'!$P$2:$P$578)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SUMIF('[5]2.报价结算清单'!$F$2:$F$578,$A92,'[5]2.报价结算清单'!$L$2:$L$578)</f>
        <v>#VALUE!</v>
      </c>
      <c r="H92" s="17" t="e">
        <f>SUMIF('[5]2.报价结算清单'!$F$2:$F$578,$A92,'[5]2.报价结算清单'!$N$2:$N$578)</f>
        <v>#VALUE!</v>
      </c>
      <c r="I92" s="20" t="e">
        <f>SUMIF('[5]2.报价结算清单'!$F$2:$F$578,A92,'[5]2.报价结算清单'!$P$2:$P$578)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SUMIF('[5]2.报价结算清单'!$F$2:$F$578,$A93,'[5]2.报价结算清单'!$L$2:$L$578)</f>
        <v>#VALUE!</v>
      </c>
      <c r="H93" s="17" t="e">
        <f>SUMIF('[5]2.报价结算清单'!$F$2:$F$578,$A93,'[5]2.报价结算清单'!$N$2:$N$578)</f>
        <v>#VALUE!</v>
      </c>
      <c r="I93" s="20" t="e">
        <f>SUMIF('[5]2.报价结算清单'!$F$2:$F$578,A93,'[5]2.报价结算清单'!$P$2:$P$578)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SUMIF('[5]2.报价结算清单'!$F$2:$F$578,$A94,'[5]2.报价结算清单'!$L$2:$L$578)</f>
        <v>#VALUE!</v>
      </c>
      <c r="H94" s="17" t="e">
        <f>SUMIF('[5]2.报价结算清单'!$F$2:$F$578,$A94,'[5]2.报价结算清单'!$N$2:$N$578)</f>
        <v>#VALUE!</v>
      </c>
      <c r="I94" s="20" t="e">
        <f>SUMIF('[5]2.报价结算清单'!$F$2:$F$578,A94,'[5]2.报价结算清单'!$P$2:$P$578)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SUMIF('[5]2.报价结算清单'!$F$2:$F$578,$A95,'[5]2.报价结算清单'!$L$2:$L$578)</f>
        <v>#VALUE!</v>
      </c>
      <c r="H95" s="17" t="e">
        <f>SUMIF('[5]2.报价结算清单'!$F$2:$F$578,$A95,'[5]2.报价结算清单'!$N$2:$N$578)</f>
        <v>#VALUE!</v>
      </c>
      <c r="I95" s="20" t="e">
        <f>SUMIF('[5]2.报价结算清单'!$F$2:$F$578,A95,'[5]2.报价结算清单'!$P$2:$P$578)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SUMIF('[5]2.报价结算清单'!$F$2:$F$578,$A96,'[5]2.报价结算清单'!$L$2:$L$578)</f>
        <v>#VALUE!</v>
      </c>
      <c r="H96" s="17" t="e">
        <f>SUMIF('[5]2.报价结算清单'!$F$2:$F$578,$A96,'[5]2.报价结算清单'!$N$2:$N$578)</f>
        <v>#VALUE!</v>
      </c>
      <c r="I96" s="20" t="e">
        <f>SUMIF('[5]2.报价结算清单'!$F$2:$F$578,A96,'[5]2.报价结算清单'!$P$2:$P$578)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SUMIF('[5]2.报价结算清单'!$F$2:$F$578,$A97,'[5]2.报价结算清单'!$L$2:$L$578)</f>
        <v>#VALUE!</v>
      </c>
      <c r="H97" s="17" t="e">
        <f>SUMIF('[5]2.报价结算清单'!$F$2:$F$578,$A97,'[5]2.报价结算清单'!$N$2:$N$578)</f>
        <v>#VALUE!</v>
      </c>
      <c r="I97" s="20" t="e">
        <f>SUMIF('[5]2.报价结算清单'!$F$2:$F$578,A97,'[5]2.报价结算清单'!$P$2:$P$578)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SUMIF('[5]2.报价结算清单'!$F$2:$F$578,$A98,'[5]2.报价结算清单'!$L$2:$L$578)</f>
        <v>#VALUE!</v>
      </c>
      <c r="H98" s="17" t="e">
        <f>SUMIF('[5]2.报价结算清单'!$F$2:$F$578,$A98,'[5]2.报价结算清单'!$N$2:$N$578)</f>
        <v>#VALUE!</v>
      </c>
      <c r="I98" s="20" t="e">
        <f>SUMIF('[5]2.报价结算清单'!$F$2:$F$578,A98,'[5]2.报价结算清单'!$P$2:$P$578)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SUMIF('[5]2.报价结算清单'!$F$2:$F$578,$A99,'[5]2.报价结算清单'!$L$2:$L$578)</f>
        <v>#VALUE!</v>
      </c>
      <c r="H99" s="17" t="e">
        <f>SUMIF('[5]2.报价结算清单'!$F$2:$F$578,$A99,'[5]2.报价结算清单'!$N$2:$N$578)</f>
        <v>#VALUE!</v>
      </c>
      <c r="I99" s="20" t="e">
        <f>SUMIF('[5]2.报价结算清单'!$F$2:$F$578,A99,'[5]2.报价结算清单'!$P$2:$P$578)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SUMIF('[5]2.报价结算清单'!$F$2:$F$578,$A100,'[5]2.报价结算清单'!$L$2:$L$578)</f>
        <v>#VALUE!</v>
      </c>
      <c r="H100" s="17" t="e">
        <f>SUMIF('[5]2.报价结算清单'!$F$2:$F$578,$A100,'[5]2.报价结算清单'!$N$2:$N$578)</f>
        <v>#VALUE!</v>
      </c>
      <c r="I100" s="20" t="e">
        <f>SUMIF('[5]2.报价结算清单'!$F$2:$F$578,A100,'[5]2.报价结算清单'!$P$2:$P$578)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SUMIF('[5]2.报价结算清单'!$F$2:$F$578,$A101,'[5]2.报价结算清单'!$L$2:$L$578)</f>
        <v>#VALUE!</v>
      </c>
      <c r="H101" s="17" t="e">
        <f>SUMIF('[5]2.报价结算清单'!$F$2:$F$578,$A101,'[5]2.报价结算清单'!$N$2:$N$578)</f>
        <v>#VALUE!</v>
      </c>
      <c r="I101" s="20" t="e">
        <f>SUMIF('[5]2.报价结算清单'!$F$2:$F$578,A101,'[5]2.报价结算清单'!$P$2:$P$578)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SUMIF('[5]2.报价结算清单'!$F$2:$F$578,$A102,'[5]2.报价结算清单'!$L$2:$L$578)</f>
        <v>#VALUE!</v>
      </c>
      <c r="H102" s="17" t="e">
        <f>SUMIF('[5]2.报价结算清单'!$F$2:$F$578,$A102,'[5]2.报价结算清单'!$N$2:$N$578)</f>
        <v>#VALUE!</v>
      </c>
      <c r="I102" s="20" t="e">
        <f>SUMIF('[5]2.报价结算清单'!$F$2:$F$578,A102,'[5]2.报价结算清单'!$P$2:$P$578)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SUMIF('[5]2.报价结算清单'!$F$2:$F$578,$A103,'[5]2.报价结算清单'!$L$2:$L$578)</f>
        <v>#VALUE!</v>
      </c>
      <c r="H103" s="17" t="e">
        <f>SUMIF('[5]2.报价结算清单'!$F$2:$F$578,$A103,'[5]2.报价结算清单'!$N$2:$N$578)</f>
        <v>#VALUE!</v>
      </c>
      <c r="I103" s="20" t="e">
        <f>SUMIF('[5]2.报价结算清单'!$F$2:$F$578,A103,'[5]2.报价结算清单'!$P$2:$P$578)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SUMIF('[5]2.报价结算清单'!$F$2:$F$578,$A104,'[5]2.报价结算清单'!$L$2:$L$578)</f>
        <v>#VALUE!</v>
      </c>
      <c r="H104" s="17" t="e">
        <f>SUMIF('[5]2.报价结算清单'!$F$2:$F$578,$A104,'[5]2.报价结算清单'!$N$2:$N$578)</f>
        <v>#VALUE!</v>
      </c>
      <c r="I104" s="20" t="e">
        <f>SUMIF('[5]2.报价结算清单'!$F$2:$F$578,A104,'[5]2.报价结算清单'!$P$2:$P$578)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SUMIF('[5]2.报价结算清单'!$F$2:$F$578,$A105,'[5]2.报价结算清单'!$L$2:$L$578)</f>
        <v>#VALUE!</v>
      </c>
      <c r="H105" s="17" t="e">
        <f>SUMIF('[5]2.报价结算清单'!$F$2:$F$578,$A105,'[5]2.报价结算清单'!$N$2:$N$578)</f>
        <v>#VALUE!</v>
      </c>
      <c r="I105" s="20" t="e">
        <f>SUMIF('[5]2.报价结算清单'!$F$2:$F$578,A105,'[5]2.报价结算清单'!$P$2:$P$578)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SUMIF('[5]2.报价结算清单'!$F$2:$F$578,$A106,'[5]2.报价结算清单'!$L$2:$L$578)</f>
        <v>#VALUE!</v>
      </c>
      <c r="H106" s="17" t="e">
        <f>SUMIF('[5]2.报价结算清单'!$F$2:$F$578,$A106,'[5]2.报价结算清单'!$N$2:$N$578)</f>
        <v>#VALUE!</v>
      </c>
      <c r="I106" s="20" t="e">
        <f>SUMIF('[5]2.报价结算清单'!$F$2:$F$578,A106,'[5]2.报价结算清单'!$P$2:$P$578)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SUMIF('[5]2.报价结算清单'!$F$2:$F$578,$A107,'[5]2.报价结算清单'!$L$2:$L$578)</f>
        <v>#VALUE!</v>
      </c>
      <c r="H107" s="17" t="e">
        <f>SUMIF('[5]2.报价结算清单'!$F$2:$F$578,$A107,'[5]2.报价结算清单'!$N$2:$N$578)</f>
        <v>#VALUE!</v>
      </c>
      <c r="I107" s="20" t="e">
        <f>SUMIF('[5]2.报价结算清单'!$F$2:$F$578,A107,'[5]2.报价结算清单'!$P$2:$P$578)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SUMIF('[5]2.报价结算清单'!$F$2:$F$578,$A108,'[5]2.报价结算清单'!$L$2:$L$578)</f>
        <v>#VALUE!</v>
      </c>
      <c r="H108" s="17" t="e">
        <f>SUMIF('[5]2.报价结算清单'!$F$2:$F$578,$A108,'[5]2.报价结算清单'!$N$2:$N$578)</f>
        <v>#VALUE!</v>
      </c>
      <c r="I108" s="20" t="e">
        <f>SUMIF('[5]2.报价结算清单'!$F$2:$F$578,A108,'[5]2.报价结算清单'!$P$2:$P$578)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SUMIF('[5]2.报价结算清单'!$F$2:$F$578,$A109,'[5]2.报价结算清单'!$L$2:$L$578)</f>
        <v>#VALUE!</v>
      </c>
      <c r="H109" s="17" t="e">
        <f>SUMIF('[5]2.报价结算清单'!$F$2:$F$578,$A109,'[5]2.报价结算清单'!$N$2:$N$578)</f>
        <v>#VALUE!</v>
      </c>
      <c r="I109" s="20" t="e">
        <f>SUMIF('[5]2.报价结算清单'!$F$2:$F$578,A109,'[5]2.报价结算清单'!$P$2:$P$578)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SUMIF('[5]2.报价结算清单'!$F$2:$F$578,$A110,'[5]2.报价结算清单'!$L$2:$L$578)</f>
        <v>#VALUE!</v>
      </c>
      <c r="H110" s="17" t="e">
        <f>SUMIF('[5]2.报价结算清单'!$F$2:$F$578,$A110,'[5]2.报价结算清单'!$N$2:$N$578)</f>
        <v>#VALUE!</v>
      </c>
      <c r="I110" s="20" t="e">
        <f>SUMIF('[5]2.报价结算清单'!$F$2:$F$578,A110,'[5]2.报价结算清单'!$P$2:$P$578)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SUMIF('[5]2.报价结算清单'!$F$2:$F$578,$A111,'[5]2.报价结算清单'!$L$2:$L$578)</f>
        <v>#VALUE!</v>
      </c>
      <c r="H111" s="17" t="e">
        <f>SUMIF('[5]2.报价结算清单'!$F$2:$F$578,$A111,'[5]2.报价结算清单'!$N$2:$N$578)</f>
        <v>#VALUE!</v>
      </c>
      <c r="I111" s="20" t="e">
        <f>SUMIF('[5]2.报价结算清单'!$F$2:$F$578,A111,'[5]2.报价结算清单'!$P$2:$P$578)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SUMIF('[5]2.报价结算清单'!$F$2:$F$578,$A112,'[5]2.报价结算清单'!$L$2:$L$578)</f>
        <v>#VALUE!</v>
      </c>
      <c r="H112" s="17" t="e">
        <f>SUMIF('[5]2.报价结算清单'!$F$2:$F$578,$A112,'[5]2.报价结算清单'!$N$2:$N$578)</f>
        <v>#VALUE!</v>
      </c>
      <c r="I112" s="20" t="e">
        <f>SUMIF('[5]2.报价结算清单'!$F$2:$F$578,A112,'[5]2.报价结算清单'!$P$2:$P$578)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SUMIF('[5]2.报价结算清单'!$F$2:$F$578,$A113,'[5]2.报价结算清单'!$L$2:$L$578)</f>
        <v>#VALUE!</v>
      </c>
      <c r="H113" s="17" t="e">
        <f>SUMIF('[5]2.报价结算清单'!$F$2:$F$578,$A113,'[5]2.报价结算清单'!$N$2:$N$578)</f>
        <v>#VALUE!</v>
      </c>
      <c r="I113" s="20" t="e">
        <f>SUMIF('[5]2.报价结算清单'!$F$2:$F$578,A113,'[5]2.报价结算清单'!$P$2:$P$578)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SUMIF('[5]2.报价结算清单'!$F$2:$F$578,$A114,'[5]2.报价结算清单'!$L$2:$L$578)</f>
        <v>#VALUE!</v>
      </c>
      <c r="H114" s="17" t="e">
        <f>SUMIF('[5]2.报价结算清单'!$F$2:$F$578,$A114,'[5]2.报价结算清单'!$N$2:$N$578)</f>
        <v>#VALUE!</v>
      </c>
      <c r="I114" s="20" t="e">
        <f>SUMIF('[5]2.报价结算清单'!$F$2:$F$578,A114,'[5]2.报价结算清单'!$P$2:$P$578)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SUMIF('[5]2.报价结算清单'!$F$2:$F$578,$A115,'[5]2.报价结算清单'!$L$2:$L$578)</f>
        <v>#VALUE!</v>
      </c>
      <c r="H115" s="17" t="e">
        <f>SUMIF('[5]2.报价结算清单'!$F$2:$F$578,$A115,'[5]2.报价结算清单'!$N$2:$N$578)</f>
        <v>#VALUE!</v>
      </c>
      <c r="I115" s="20" t="e">
        <f>SUMIF('[5]2.报价结算清单'!$F$2:$F$578,A115,'[5]2.报价结算清单'!$P$2:$P$578)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SUMIF('[5]2.报价结算清单'!$F$2:$F$578,$A116,'[5]2.报价结算清单'!$L$2:$L$578)</f>
        <v>#VALUE!</v>
      </c>
      <c r="H116" s="17" t="e">
        <f>SUMIF('[5]2.报价结算清单'!$F$2:$F$578,$A116,'[5]2.报价结算清单'!$N$2:$N$578)</f>
        <v>#VALUE!</v>
      </c>
      <c r="I116" s="20" t="e">
        <f>SUMIF('[5]2.报价结算清单'!$F$2:$F$578,A116,'[5]2.报价结算清单'!$P$2:$P$578)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SUMIF('[5]2.报价结算清单'!$F$2:$F$578,$A117,'[5]2.报价结算清单'!$L$2:$L$578)</f>
        <v>#VALUE!</v>
      </c>
      <c r="H117" s="17" t="e">
        <f>SUMIF('[5]2.报价结算清单'!$F$2:$F$578,$A117,'[5]2.报价结算清单'!$N$2:$N$578)</f>
        <v>#VALUE!</v>
      </c>
      <c r="I117" s="20" t="e">
        <f>SUMIF('[5]2.报价结算清单'!$F$2:$F$578,A117,'[5]2.报价结算清单'!$P$2:$P$578)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SUMIF('[5]2.报价结算清单'!$F$2:$F$578,$A118,'[5]2.报价结算清单'!$L$2:$L$578)</f>
        <v>#VALUE!</v>
      </c>
      <c r="H118" s="17" t="e">
        <f>SUMIF('[5]2.报价结算清单'!$F$2:$F$578,$A118,'[5]2.报价结算清单'!$N$2:$N$578)</f>
        <v>#VALUE!</v>
      </c>
      <c r="I118" s="20" t="e">
        <f>SUMIF('[5]2.报价结算清单'!$F$2:$F$578,A118,'[5]2.报价结算清单'!$P$2:$P$578)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SUMIF('[5]2.报价结算清单'!$F$2:$F$578,$A119,'[5]2.报价结算清单'!$L$2:$L$578)</f>
        <v>#VALUE!</v>
      </c>
      <c r="H119" s="17" t="e">
        <f>SUMIF('[5]2.报价结算清单'!$F$2:$F$578,$A119,'[5]2.报价结算清单'!$N$2:$N$578)</f>
        <v>#VALUE!</v>
      </c>
      <c r="I119" s="20" t="e">
        <f>SUMIF('[5]2.报价结算清单'!$F$2:$F$578,A119,'[5]2.报价结算清单'!$P$2:$P$578)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SUMIF('[5]2.报价结算清单'!$F$2:$F$578,$A120,'[5]2.报价结算清单'!$L$2:$L$578)</f>
        <v>#VALUE!</v>
      </c>
      <c r="H120" s="17" t="e">
        <f>SUMIF('[5]2.报价结算清单'!$F$2:$F$578,$A120,'[5]2.报价结算清单'!$N$2:$N$578)</f>
        <v>#VALUE!</v>
      </c>
      <c r="I120" s="20" t="e">
        <f>SUMIF('[5]2.报价结算清单'!$F$2:$F$578,A120,'[5]2.报价结算清单'!$P$2:$P$578)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SUMIF('[5]2.报价结算清单'!$F$2:$F$578,$A121,'[5]2.报价结算清单'!$L$2:$L$578)</f>
        <v>#VALUE!</v>
      </c>
      <c r="H121" s="17" t="e">
        <f>SUMIF('[5]2.报价结算清单'!$F$2:$F$578,$A121,'[5]2.报价结算清单'!$N$2:$N$578)</f>
        <v>#VALUE!</v>
      </c>
      <c r="I121" s="20" t="e">
        <f>SUMIF('[5]2.报价结算清单'!$F$2:$F$578,A121,'[5]2.报价结算清单'!$P$2:$P$578)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SUMIF('[5]2.报价结算清单'!$F$2:$F$578,$A122,'[5]2.报价结算清单'!$L$2:$L$578)</f>
        <v>#VALUE!</v>
      </c>
      <c r="H122" s="17" t="e">
        <f>SUMIF('[5]2.报价结算清单'!$F$2:$F$578,$A122,'[5]2.报价结算清单'!$N$2:$N$578)</f>
        <v>#VALUE!</v>
      </c>
      <c r="I122" s="20" t="e">
        <f>SUMIF('[5]2.报价结算清单'!$F$2:$F$578,A122,'[5]2.报价结算清单'!$P$2:$P$578)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SUMIF('[5]2.报价结算清单'!$F$2:$F$578,$A123,'[5]2.报价结算清单'!$L$2:$L$578)</f>
        <v>#VALUE!</v>
      </c>
      <c r="H123" s="17" t="e">
        <f>SUMIF('[5]2.报价结算清单'!$F$2:$F$578,$A123,'[5]2.报价结算清单'!$N$2:$N$578)</f>
        <v>#VALUE!</v>
      </c>
      <c r="I123" s="20" t="e">
        <f>SUMIF('[5]2.报价结算清单'!$F$2:$F$578,A123,'[5]2.报价结算清单'!$P$2:$P$578)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SUMIF('[5]2.报价结算清单'!$F$2:$F$578,$A124,'[5]2.报价结算清单'!$L$2:$L$578)</f>
        <v>#VALUE!</v>
      </c>
      <c r="H124" s="17" t="e">
        <f>SUMIF('[5]2.报价结算清单'!$F$2:$F$578,$A124,'[5]2.报价结算清单'!$N$2:$N$578)</f>
        <v>#VALUE!</v>
      </c>
      <c r="I124" s="20" t="e">
        <f>SUMIF('[5]2.报价结算清单'!$F$2:$F$578,A124,'[5]2.报价结算清单'!$P$2:$P$578)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SUMIF('[5]2.报价结算清单'!$F$2:$F$578,$A125,'[5]2.报价结算清单'!$L$2:$L$578)</f>
        <v>#VALUE!</v>
      </c>
      <c r="H125" s="17" t="e">
        <f>SUMIF('[5]2.报价结算清单'!$F$2:$F$578,$A125,'[5]2.报价结算清单'!$N$2:$N$578)</f>
        <v>#VALUE!</v>
      </c>
      <c r="I125" s="20" t="e">
        <f>SUMIF('[5]2.报价结算清单'!$F$2:$F$578,A125,'[5]2.报价结算清单'!$P$2:$P$578)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SUMIF('[5]2.报价结算清单'!$F$2:$F$578,$A126,'[5]2.报价结算清单'!$L$2:$L$578)</f>
        <v>#VALUE!</v>
      </c>
      <c r="H126" s="17" t="e">
        <f>SUMIF('[5]2.报价结算清单'!$F$2:$F$578,$A126,'[5]2.报价结算清单'!$N$2:$N$578)</f>
        <v>#VALUE!</v>
      </c>
      <c r="I126" s="20" t="e">
        <f>SUMIF('[5]2.报价结算清单'!$F$2:$F$578,A126,'[5]2.报价结算清单'!$P$2:$P$578)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SUMIF('[5]2.报价结算清单'!$F$2:$F$578,$A127,'[5]2.报价结算清单'!$L$2:$L$578)</f>
        <v>#VALUE!</v>
      </c>
      <c r="H127" s="17" t="e">
        <f>SUMIF('[5]2.报价结算清单'!$F$2:$F$578,$A127,'[5]2.报价结算清单'!$N$2:$N$578)</f>
        <v>#VALUE!</v>
      </c>
      <c r="I127" s="20" t="e">
        <f>SUMIF('[5]2.报价结算清单'!$F$2:$F$578,A127,'[5]2.报价结算清单'!$P$2:$P$578)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SUMIF('[5]2.报价结算清单'!$F$2:$F$578,$A128,'[5]2.报价结算清单'!$L$2:$L$578)</f>
        <v>#VALUE!</v>
      </c>
      <c r="H128" s="17" t="e">
        <f>SUMIF('[5]2.报价结算清单'!$F$2:$F$578,$A128,'[5]2.报价结算清单'!$N$2:$N$578)</f>
        <v>#VALUE!</v>
      </c>
      <c r="I128" s="20" t="e">
        <f>SUMIF('[5]2.报价结算清单'!$F$2:$F$578,A128,'[5]2.报价结算清单'!$P$2:$P$578)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SUMIF('[5]2.报价结算清单'!$F$2:$F$578,$A129,'[5]2.报价结算清单'!$L$2:$L$578)</f>
        <v>#VALUE!</v>
      </c>
      <c r="H129" s="17" t="e">
        <f>SUMIF('[5]2.报价结算清单'!$F$2:$F$578,$A129,'[5]2.报价结算清单'!$N$2:$N$578)</f>
        <v>#VALUE!</v>
      </c>
      <c r="I129" s="20" t="e">
        <f>SUMIF('[5]2.报价结算清单'!$F$2:$F$578,A129,'[5]2.报价结算清单'!$P$2:$P$578)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SUMIF('[5]2.报价结算清单'!$F$2:$F$578,$A130,'[5]2.报价结算清单'!$L$2:$L$578)</f>
        <v>#VALUE!</v>
      </c>
      <c r="H130" s="17" t="e">
        <f>SUMIF('[5]2.报价结算清单'!$F$2:$F$578,$A130,'[5]2.报价结算清单'!$N$2:$N$578)</f>
        <v>#VALUE!</v>
      </c>
      <c r="I130" s="20" t="e">
        <f>SUMIF('[5]2.报价结算清单'!$F$2:$F$578,A130,'[5]2.报价结算清单'!$P$2:$P$578)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SUMIF('[5]2.报价结算清单'!$F$2:$F$578,$A131,'[5]2.报价结算清单'!$L$2:$L$578)</f>
        <v>#VALUE!</v>
      </c>
      <c r="H131" s="17" t="e">
        <f>SUMIF('[5]2.报价结算清单'!$F$2:$F$578,$A131,'[5]2.报价结算清单'!$N$2:$N$578)</f>
        <v>#VALUE!</v>
      </c>
      <c r="I131" s="20" t="e">
        <f>SUMIF('[5]2.报价结算清单'!$F$2:$F$578,A131,'[5]2.报价结算清单'!$P$2:$P$578)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SUMIF('[5]2.报价结算清单'!$F$2:$F$578,$A132,'[5]2.报价结算清单'!$L$2:$L$578)</f>
        <v>#VALUE!</v>
      </c>
      <c r="H132" s="17" t="e">
        <f>SUMIF('[5]2.报价结算清单'!$F$2:$F$578,$A132,'[5]2.报价结算清单'!$N$2:$N$578)</f>
        <v>#VALUE!</v>
      </c>
      <c r="I132" s="20" t="e">
        <f>SUMIF('[5]2.报价结算清单'!$F$2:$F$578,A132,'[5]2.报价结算清单'!$P$2:$P$578)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SUMIF('[5]2.报价结算清单'!$F$2:$F$578,$A133,'[5]2.报价结算清单'!$L$2:$L$578)</f>
        <v>#VALUE!</v>
      </c>
      <c r="H133" s="17" t="e">
        <f>SUMIF('[5]2.报价结算清单'!$F$2:$F$578,$A133,'[5]2.报价结算清单'!$N$2:$N$578)</f>
        <v>#VALUE!</v>
      </c>
      <c r="I133" s="20" t="e">
        <f>SUMIF('[5]2.报价结算清单'!$F$2:$F$578,A133,'[5]2.报价结算清单'!$P$2:$P$578)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SUMIF('[5]2.报价结算清单'!$F$2:$F$578,$A134,'[5]2.报价结算清单'!$L$2:$L$578)</f>
        <v>#VALUE!</v>
      </c>
      <c r="H134" s="17" t="e">
        <f>SUMIF('[5]2.报价结算清单'!$F$2:$F$578,$A134,'[5]2.报价结算清单'!$N$2:$N$578)</f>
        <v>#VALUE!</v>
      </c>
      <c r="I134" s="20" t="e">
        <f>SUMIF('[5]2.报价结算清单'!$F$2:$F$578,A134,'[5]2.报价结算清单'!$P$2:$P$578)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SUMIF('[5]2.报价结算清单'!$F$2:$F$578,$A135,'[5]2.报价结算清单'!$L$2:$L$578)</f>
        <v>#VALUE!</v>
      </c>
      <c r="H135" s="17" t="e">
        <f>SUMIF('[5]2.报价结算清单'!$F$2:$F$578,$A135,'[5]2.报价结算清单'!$N$2:$N$578)</f>
        <v>#VALUE!</v>
      </c>
      <c r="I135" s="20" t="e">
        <f>SUMIF('[5]2.报价结算清单'!$F$2:$F$578,A135,'[5]2.报价结算清单'!$P$2:$P$578)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SUMIF('[5]2.报价结算清单'!$F$2:$F$578,$A136,'[5]2.报价结算清单'!$L$2:$L$578)</f>
        <v>#VALUE!</v>
      </c>
      <c r="H136" s="17" t="e">
        <f>SUMIF('[5]2.报价结算清单'!$F$2:$F$578,$A136,'[5]2.报价结算清单'!$N$2:$N$578)</f>
        <v>#VALUE!</v>
      </c>
      <c r="I136" s="20" t="e">
        <f>SUMIF('[5]2.报价结算清单'!$F$2:$F$578,A136,'[5]2.报价结算清单'!$P$2:$P$578)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SUMIF('[5]2.报价结算清单'!$F$2:$F$578,$A137,'[5]2.报价结算清单'!$L$2:$L$578)</f>
        <v>#VALUE!</v>
      </c>
      <c r="H137" s="17" t="e">
        <f>SUMIF('[5]2.报价结算清单'!$F$2:$F$578,$A137,'[5]2.报价结算清单'!$N$2:$N$578)</f>
        <v>#VALUE!</v>
      </c>
      <c r="I137" s="20" t="e">
        <f>SUMIF('[5]2.报价结算清单'!$F$2:$F$578,A137,'[5]2.报价结算清单'!$P$2:$P$578)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SUMIF('[5]2.报价结算清单'!$F$2:$F$578,$A138,'[5]2.报价结算清单'!$L$2:$L$578)</f>
        <v>#VALUE!</v>
      </c>
      <c r="H138" s="17" t="e">
        <f>SUMIF('[5]2.报价结算清单'!$F$2:$F$578,$A138,'[5]2.报价结算清单'!$N$2:$N$578)</f>
        <v>#VALUE!</v>
      </c>
      <c r="I138" s="20" t="e">
        <f>SUMIF('[5]2.报价结算清单'!$F$2:$F$578,A138,'[5]2.报价结算清单'!$P$2:$P$578)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SUMIF('[5]2.报价结算清单'!$F$2:$F$578,$A139,'[5]2.报价结算清单'!$L$2:$L$578)</f>
        <v>#VALUE!</v>
      </c>
      <c r="H139" s="17" t="e">
        <f>SUMIF('[5]2.报价结算清单'!$F$2:$F$578,$A139,'[5]2.报价结算清单'!$N$2:$N$578)</f>
        <v>#VALUE!</v>
      </c>
      <c r="I139" s="20" t="e">
        <f>SUMIF('[5]2.报价结算清单'!$F$2:$F$578,A139,'[5]2.报价结算清单'!$P$2:$P$578)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SUMIF('[5]2.报价结算清单'!$F$2:$F$578,$A140,'[5]2.报价结算清单'!$L$2:$L$578)</f>
        <v>#VALUE!</v>
      </c>
      <c r="H140" s="17" t="e">
        <f>SUMIF('[5]2.报价结算清单'!$F$2:$F$578,$A140,'[5]2.报价结算清单'!$N$2:$N$578)</f>
        <v>#VALUE!</v>
      </c>
      <c r="I140" s="20" t="e">
        <f>SUMIF('[5]2.报价结算清单'!$F$2:$F$578,A140,'[5]2.报价结算清单'!$P$2:$P$578)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SUMIF('[5]2.报价结算清单'!$F$2:$F$578,$A141,'[5]2.报价结算清单'!$L$2:$L$578)</f>
        <v>#VALUE!</v>
      </c>
      <c r="H141" s="17" t="e">
        <f>SUMIF('[5]2.报价结算清单'!$F$2:$F$578,$A141,'[5]2.报价结算清单'!$N$2:$N$578)</f>
        <v>#VALUE!</v>
      </c>
      <c r="I141" s="20" t="e">
        <f>SUMIF('[5]2.报价结算清单'!$F$2:$F$578,A141,'[5]2.报价结算清单'!$P$2:$P$578)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SUMIF('[5]2.报价结算清单'!$F$2:$F$578,$A142,'[5]2.报价结算清单'!$L$2:$L$578)</f>
        <v>#VALUE!</v>
      </c>
      <c r="H142" s="17" t="e">
        <f>SUMIF('[5]2.报价结算清单'!$F$2:$F$578,$A142,'[5]2.报价结算清单'!$N$2:$N$578)</f>
        <v>#VALUE!</v>
      </c>
      <c r="I142" s="20" t="e">
        <f>SUMIF('[5]2.报价结算清单'!$F$2:$F$578,A142,'[5]2.报价结算清单'!$P$2:$P$578)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SUMIF('[5]2.报价结算清单'!$F$2:$F$578,$A143,'[5]2.报价结算清单'!$L$2:$L$578)</f>
        <v>#VALUE!</v>
      </c>
      <c r="H143" s="17" t="e">
        <f>SUMIF('[5]2.报价结算清单'!$F$2:$F$578,$A143,'[5]2.报价结算清单'!$N$2:$N$578)</f>
        <v>#VALUE!</v>
      </c>
      <c r="I143" s="20" t="e">
        <f>SUMIF('[5]2.报价结算清单'!$F$2:$F$578,A143,'[5]2.报价结算清单'!$P$2:$P$578)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SUMIF('[5]2.报价结算清单'!$F$2:$F$578,$A144,'[5]2.报价结算清单'!$L$2:$L$578)</f>
        <v>#VALUE!</v>
      </c>
      <c r="H144" s="17" t="e">
        <f>SUMIF('[5]2.报价结算清单'!$F$2:$F$578,$A144,'[5]2.报价结算清单'!$N$2:$N$578)</f>
        <v>#VALUE!</v>
      </c>
      <c r="I144" s="20" t="e">
        <f>SUMIF('[5]2.报价结算清单'!$F$2:$F$578,A144,'[5]2.报价结算清单'!$P$2:$P$578)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SUMIF('[5]2.报价结算清单'!$F$2:$F$578,$A145,'[5]2.报价结算清单'!$L$2:$L$578)</f>
        <v>#VALUE!</v>
      </c>
      <c r="H145" s="17" t="e">
        <f>SUMIF('[5]2.报价结算清单'!$F$2:$F$578,$A145,'[5]2.报价结算清单'!$N$2:$N$578)</f>
        <v>#VALUE!</v>
      </c>
      <c r="I145" s="20" t="e">
        <f>SUMIF('[5]2.报价结算清单'!$F$2:$F$578,A145,'[5]2.报价结算清单'!$P$2:$P$578)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SUMIF('[5]2.报价结算清单'!$F$2:$F$578,$A146,'[5]2.报价结算清单'!$L$2:$L$578)</f>
        <v>#VALUE!</v>
      </c>
      <c r="H146" s="17" t="e">
        <f>SUMIF('[5]2.报价结算清单'!$F$2:$F$578,$A146,'[5]2.报价结算清单'!$N$2:$N$578)</f>
        <v>#VALUE!</v>
      </c>
      <c r="I146" s="20" t="e">
        <f>SUMIF('[5]2.报价结算清单'!$F$2:$F$578,A146,'[5]2.报价结算清单'!$P$2:$P$578)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SUMIF('[5]2.报价结算清单'!$F$2:$F$578,$A147,'[5]2.报价结算清单'!$L$2:$L$578)</f>
        <v>#VALUE!</v>
      </c>
      <c r="H147" s="17" t="e">
        <f>SUMIF('[5]2.报价结算清单'!$F$2:$F$578,$A147,'[5]2.报价结算清单'!$N$2:$N$578)</f>
        <v>#VALUE!</v>
      </c>
      <c r="I147" s="20" t="e">
        <f>SUMIF('[5]2.报价结算清单'!$F$2:$F$578,A147,'[5]2.报价结算清单'!$P$2:$P$578)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SUMIF('[5]2.报价结算清单'!$F$2:$F$578,$A148,'[5]2.报价结算清单'!$L$2:$L$578)</f>
        <v>#VALUE!</v>
      </c>
      <c r="H148" s="17" t="e">
        <f>SUMIF('[5]2.报价结算清单'!$F$2:$F$578,$A148,'[5]2.报价结算清单'!$N$2:$N$578)</f>
        <v>#VALUE!</v>
      </c>
      <c r="I148" s="20" t="e">
        <f>SUMIF('[5]2.报价结算清单'!$F$2:$F$578,A148,'[5]2.报价结算清单'!$P$2:$P$578)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SUMIF('[5]2.报价结算清单'!$F$2:$F$578,$A149,'[5]2.报价结算清单'!$L$2:$L$578)</f>
        <v>#VALUE!</v>
      </c>
      <c r="H149" s="17" t="e">
        <f>SUMIF('[5]2.报价结算清单'!$F$2:$F$578,$A149,'[5]2.报价结算清单'!$N$2:$N$578)</f>
        <v>#VALUE!</v>
      </c>
      <c r="I149" s="20" t="e">
        <f>SUMIF('[5]2.报价结算清单'!$F$2:$F$578,A149,'[5]2.报价结算清单'!$P$2:$P$578)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SUMIF('[5]2.报价结算清单'!$F$2:$F$578,$A150,'[5]2.报价结算清单'!$L$2:$L$578)</f>
        <v>#VALUE!</v>
      </c>
      <c r="H150" s="17" t="e">
        <f>SUMIF('[5]2.报价结算清单'!$F$2:$F$578,$A150,'[5]2.报价结算清单'!$N$2:$N$578)</f>
        <v>#VALUE!</v>
      </c>
      <c r="I150" s="20" t="e">
        <f>SUMIF('[5]2.报价结算清单'!$F$2:$F$578,A150,'[5]2.报价结算清单'!$P$2:$P$578)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SUMIF('[5]2.报价结算清单'!$F$2:$F$578,$A151,'[5]2.报价结算清单'!$L$2:$L$578)</f>
        <v>#VALUE!</v>
      </c>
      <c r="H151" s="17" t="e">
        <f>SUMIF('[5]2.报价结算清单'!$F$2:$F$578,$A151,'[5]2.报价结算清单'!$N$2:$N$578)</f>
        <v>#VALUE!</v>
      </c>
      <c r="I151" s="20" t="e">
        <f>SUMIF('[5]2.报价结算清单'!$F$2:$F$578,A151,'[5]2.报价结算清单'!$P$2:$P$578)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SUMIF('[5]2.报价结算清单'!$F$2:$F$578,$A152,'[5]2.报价结算清单'!$L$2:$L$578)</f>
        <v>#VALUE!</v>
      </c>
      <c r="H152" s="17" t="e">
        <f>SUMIF('[5]2.报价结算清单'!$F$2:$F$578,$A152,'[5]2.报价结算清单'!$N$2:$N$578)</f>
        <v>#VALUE!</v>
      </c>
      <c r="I152" s="20" t="e">
        <f>SUMIF('[5]2.报价结算清单'!$F$2:$F$578,A152,'[5]2.报价结算清单'!$P$2:$P$578)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SUMIF('[5]2.报价结算清单'!$F$2:$F$578,$A153,'[5]2.报价结算清单'!$L$2:$L$578)</f>
        <v>#VALUE!</v>
      </c>
      <c r="H153" s="17" t="e">
        <f>SUMIF('[5]2.报价结算清单'!$F$2:$F$578,$A153,'[5]2.报价结算清单'!$N$2:$N$578)</f>
        <v>#VALUE!</v>
      </c>
      <c r="I153" s="20" t="e">
        <f>SUMIF('[5]2.报价结算清单'!$F$2:$F$578,A153,'[5]2.报价结算清单'!$P$2:$P$578)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SUMIF('[5]2.报价结算清单'!$F$2:$F$578,$A154,'[5]2.报价结算清单'!$L$2:$L$578)</f>
        <v>#VALUE!</v>
      </c>
      <c r="H154" s="17" t="e">
        <f>SUMIF('[5]2.报价结算清单'!$F$2:$F$578,$A154,'[5]2.报价结算清单'!$N$2:$N$578)</f>
        <v>#VALUE!</v>
      </c>
      <c r="I154" s="20" t="e">
        <f>SUMIF('[5]2.报价结算清单'!$F$2:$F$578,A154,'[5]2.报价结算清单'!$P$2:$P$578)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SUMIF('[5]2.报价结算清单'!$F$2:$F$578,$A155,'[5]2.报价结算清单'!$L$2:$L$578)</f>
        <v>#VALUE!</v>
      </c>
      <c r="H155" s="17" t="e">
        <f>SUMIF('[5]2.报价结算清单'!$F$2:$F$578,$A155,'[5]2.报价结算清单'!$N$2:$N$578)</f>
        <v>#VALUE!</v>
      </c>
      <c r="I155" s="20" t="e">
        <f>SUMIF('[5]2.报价结算清单'!$F$2:$F$578,A155,'[5]2.报价结算清单'!$P$2:$P$578)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SUMIF('[5]2.报价结算清单'!$F$2:$F$578,$A156,'[5]2.报价结算清单'!$L$2:$L$578)</f>
        <v>#VALUE!</v>
      </c>
      <c r="H156" s="17" t="e">
        <f>SUMIF('[5]2.报价结算清单'!$F$2:$F$578,$A156,'[5]2.报价结算清单'!$N$2:$N$578)</f>
        <v>#VALUE!</v>
      </c>
      <c r="I156" s="20" t="e">
        <f>SUMIF('[5]2.报价结算清单'!$F$2:$F$578,A156,'[5]2.报价结算清单'!$P$2:$P$578)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SUMIF('[5]2.报价结算清单'!$F$2:$F$578,$A157,'[5]2.报价结算清单'!$L$2:$L$578)</f>
        <v>#VALUE!</v>
      </c>
      <c r="H157" s="17" t="e">
        <f>SUMIF('[5]2.报价结算清单'!$F$2:$F$578,$A157,'[5]2.报价结算清单'!$N$2:$N$578)</f>
        <v>#VALUE!</v>
      </c>
      <c r="I157" s="20" t="e">
        <f>SUMIF('[5]2.报价结算清单'!$F$2:$F$578,A157,'[5]2.报价结算清单'!$P$2:$P$578)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SUMIF('[5]2.报价结算清单'!$F$2:$F$578,$A158,'[5]2.报价结算清单'!$L$2:$L$578)</f>
        <v>#VALUE!</v>
      </c>
      <c r="H158" s="17" t="e">
        <f>SUMIF('[5]2.报价结算清单'!$F$2:$F$578,$A158,'[5]2.报价结算清单'!$N$2:$N$578)</f>
        <v>#VALUE!</v>
      </c>
      <c r="I158" s="20" t="e">
        <f>SUMIF('[5]2.报价结算清单'!$F$2:$F$578,A158,'[5]2.报价结算清单'!$P$2:$P$578)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SUMIF('[5]2.报价结算清单'!$F$2:$F$578,$A159,'[5]2.报价结算清单'!$L$2:$L$578)</f>
        <v>#VALUE!</v>
      </c>
      <c r="H159" s="17" t="e">
        <f>SUMIF('[5]2.报价结算清单'!$F$2:$F$578,$A159,'[5]2.报价结算清单'!$N$2:$N$578)</f>
        <v>#VALUE!</v>
      </c>
      <c r="I159" s="20" t="e">
        <f>SUMIF('[5]2.报价结算清单'!$F$2:$F$578,A159,'[5]2.报价结算清单'!$P$2:$P$578)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SUMIF('[5]2.报价结算清单'!$F$2:$F$578,$A160,'[5]2.报价结算清单'!$L$2:$L$578)</f>
        <v>#VALUE!</v>
      </c>
      <c r="H160" s="17" t="e">
        <f>SUMIF('[5]2.报价结算清单'!$F$2:$F$578,$A160,'[5]2.报价结算清单'!$N$2:$N$578)</f>
        <v>#VALUE!</v>
      </c>
      <c r="I160" s="20" t="e">
        <f>SUMIF('[5]2.报价结算清单'!$F$2:$F$578,A160,'[5]2.报价结算清单'!$P$2:$P$578)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SUMIF('[5]2.报价结算清单'!$F$2:$F$578,$A161,'[5]2.报价结算清单'!$L$2:$L$578)</f>
        <v>#VALUE!</v>
      </c>
      <c r="H161" s="17" t="e">
        <f>SUMIF('[5]2.报价结算清单'!$F$2:$F$578,$A161,'[5]2.报价结算清单'!$N$2:$N$578)</f>
        <v>#VALUE!</v>
      </c>
      <c r="I161" s="20" t="e">
        <f>SUMIF('[5]2.报价结算清单'!$F$2:$F$578,A161,'[5]2.报价结算清单'!$P$2:$P$578)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SUMIF('[5]2.报价结算清单'!$F$2:$F$578,$A162,'[5]2.报价结算清单'!$L$2:$L$578)</f>
        <v>#VALUE!</v>
      </c>
      <c r="H162" s="17" t="e">
        <f>SUMIF('[5]2.报价结算清单'!$F$2:$F$578,$A162,'[5]2.报价结算清单'!$N$2:$N$578)</f>
        <v>#VALUE!</v>
      </c>
      <c r="I162" s="20" t="e">
        <f>SUMIF('[5]2.报价结算清单'!$F$2:$F$578,A162,'[5]2.报价结算清单'!$P$2:$P$578)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SUMIF('[5]2.报价结算清单'!$F$2:$F$578,$A163,'[5]2.报价结算清单'!$L$2:$L$578)</f>
        <v>#VALUE!</v>
      </c>
      <c r="H163" s="17" t="e">
        <f>SUMIF('[5]2.报价结算清单'!$F$2:$F$578,$A163,'[5]2.报价结算清单'!$N$2:$N$578)</f>
        <v>#VALUE!</v>
      </c>
      <c r="I163" s="20" t="e">
        <f>SUMIF('[5]2.报价结算清单'!$F$2:$F$578,A163,'[5]2.报价结算清单'!$P$2:$P$578)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SUMIF('[5]2.报价结算清单'!$F$2:$F$578,$A164,'[5]2.报价结算清单'!$L$2:$L$578)</f>
        <v>#VALUE!</v>
      </c>
      <c r="H164" s="17" t="e">
        <f>SUMIF('[5]2.报价结算清单'!$F$2:$F$578,$A164,'[5]2.报价结算清单'!$N$2:$N$578)</f>
        <v>#VALUE!</v>
      </c>
      <c r="I164" s="20" t="e">
        <f>SUMIF('[5]2.报价结算清单'!$F$2:$F$578,A164,'[5]2.报价结算清单'!$P$2:$P$578)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SUMIF('[5]2.报价结算清单'!$F$2:$F$578,$A165,'[5]2.报价结算清单'!$L$2:$L$578)</f>
        <v>#VALUE!</v>
      </c>
      <c r="H165" s="17" t="e">
        <f>SUMIF('[5]2.报价结算清单'!$F$2:$F$578,$A165,'[5]2.报价结算清单'!$N$2:$N$578)</f>
        <v>#VALUE!</v>
      </c>
      <c r="I165" s="20" t="e">
        <f>SUMIF('[5]2.报价结算清单'!$F$2:$F$578,A165,'[5]2.报价结算清单'!$P$2:$P$578)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SUMIF('[5]2.报价结算清单'!$F$2:$F$578,$A166,'[5]2.报价结算清单'!$L$2:$L$578)</f>
        <v>#VALUE!</v>
      </c>
      <c r="H166" s="17" t="e">
        <f>SUMIF('[5]2.报价结算清单'!$F$2:$F$578,$A166,'[5]2.报价结算清单'!$N$2:$N$578)</f>
        <v>#VALUE!</v>
      </c>
      <c r="I166" s="20" t="e">
        <f>SUMIF('[5]2.报价结算清单'!$F$2:$F$578,A166,'[5]2.报价结算清单'!$P$2:$P$578)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SUMIF('[5]2.报价结算清单'!$F$2:$F$578,$A167,'[5]2.报价结算清单'!$L$2:$L$578)</f>
        <v>#VALUE!</v>
      </c>
      <c r="H167" s="17" t="e">
        <f>SUMIF('[5]2.报价结算清单'!$F$2:$F$578,$A167,'[5]2.报价结算清单'!$N$2:$N$578)</f>
        <v>#VALUE!</v>
      </c>
      <c r="I167" s="20" t="e">
        <f>SUMIF('[5]2.报价结算清单'!$F$2:$F$578,A167,'[5]2.报价结算清单'!$P$2:$P$578)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SUMIF('[5]2.报价结算清单'!$F$2:$F$578,$A168,'[5]2.报价结算清单'!$L$2:$L$578)</f>
        <v>#VALUE!</v>
      </c>
      <c r="H168" s="17" t="e">
        <f>SUMIF('[5]2.报价结算清单'!$F$2:$F$578,$A168,'[5]2.报价结算清单'!$N$2:$N$578)</f>
        <v>#VALUE!</v>
      </c>
      <c r="I168" s="20" t="e">
        <f>SUMIF('[5]2.报价结算清单'!$F$2:$F$578,A168,'[5]2.报价结算清单'!$P$2:$P$578)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SUMIF('[5]2.报价结算清单'!$F$2:$F$578,$A169,'[5]2.报价结算清单'!$L$2:$L$578)</f>
        <v>#VALUE!</v>
      </c>
      <c r="H169" s="17" t="e">
        <f>SUMIF('[5]2.报价结算清单'!$F$2:$F$578,$A169,'[5]2.报价结算清单'!$N$2:$N$578)</f>
        <v>#VALUE!</v>
      </c>
      <c r="I169" s="20" t="e">
        <f>SUMIF('[5]2.报价结算清单'!$F$2:$F$578,A169,'[5]2.报价结算清单'!$P$2:$P$578)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SUMIF('[5]2.报价结算清单'!$F$2:$F$578,$A170,'[5]2.报价结算清单'!$L$2:$L$578)</f>
        <v>#VALUE!</v>
      </c>
      <c r="H170" s="17" t="e">
        <f>SUMIF('[5]2.报价结算清单'!$F$2:$F$578,$A170,'[5]2.报价结算清单'!$N$2:$N$578)</f>
        <v>#VALUE!</v>
      </c>
      <c r="I170" s="20" t="e">
        <f>SUMIF('[5]2.报价结算清单'!$F$2:$F$578,A170,'[5]2.报价结算清单'!$P$2:$P$578)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SUMIF('[5]2.报价结算清单'!$F$2:$F$578,$A171,'[5]2.报价结算清单'!$L$2:$L$578)</f>
        <v>#VALUE!</v>
      </c>
      <c r="H171" s="17" t="e">
        <f>SUMIF('[5]2.报价结算清单'!$F$2:$F$578,$A171,'[5]2.报价结算清单'!$N$2:$N$578)</f>
        <v>#VALUE!</v>
      </c>
      <c r="I171" s="20" t="e">
        <f>SUMIF('[5]2.报价结算清单'!$F$2:$F$578,A171,'[5]2.报价结算清单'!$P$2:$P$578)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SUMIF('[5]2.报价结算清单'!$F$2:$F$578,$A172,'[5]2.报价结算清单'!$L$2:$L$578)</f>
        <v>#VALUE!</v>
      </c>
      <c r="H172" s="17" t="e">
        <f>SUMIF('[5]2.报价结算清单'!$F$2:$F$578,$A172,'[5]2.报价结算清单'!$N$2:$N$578)</f>
        <v>#VALUE!</v>
      </c>
      <c r="I172" s="20" t="e">
        <f>SUMIF('[5]2.报价结算清单'!$F$2:$F$578,A172,'[5]2.报价结算清单'!$P$2:$P$578)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SUMIF('[5]2.报价结算清单'!$F$2:$F$578,$A173,'[5]2.报价结算清单'!$L$2:$L$578)</f>
        <v>#VALUE!</v>
      </c>
      <c r="H173" s="17" t="e">
        <f>SUMIF('[5]2.报价结算清单'!$F$2:$F$578,$A173,'[5]2.报价结算清单'!$N$2:$N$578)</f>
        <v>#VALUE!</v>
      </c>
      <c r="I173" s="20" t="e">
        <f>SUMIF('[5]2.报价结算清单'!$F$2:$F$578,A173,'[5]2.报价结算清单'!$P$2:$P$578)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SUMIF('[5]2.报价结算清单'!$F$2:$F$578,$A174,'[5]2.报价结算清单'!$L$2:$L$578)</f>
        <v>#VALUE!</v>
      </c>
      <c r="H174" s="17" t="e">
        <f>SUMIF('[5]2.报价结算清单'!$F$2:$F$578,$A174,'[5]2.报价结算清单'!$N$2:$N$578)</f>
        <v>#VALUE!</v>
      </c>
      <c r="I174" s="20" t="e">
        <f>SUMIF('[5]2.报价结算清单'!$F$2:$F$578,A174,'[5]2.报价结算清单'!$P$2:$P$578)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SUMIF('[5]2.报价结算清单'!$F$2:$F$578,$A175,'[5]2.报价结算清单'!$L$2:$L$578)</f>
        <v>#VALUE!</v>
      </c>
      <c r="H175" s="17" t="e">
        <f>SUMIF('[5]2.报价结算清单'!$F$2:$F$578,$A175,'[5]2.报价结算清单'!$N$2:$N$578)</f>
        <v>#VALUE!</v>
      </c>
      <c r="I175" s="20" t="e">
        <f>SUMIF('[5]2.报价结算清单'!$F$2:$F$578,A175,'[5]2.报价结算清单'!$P$2:$P$578)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SUMIF('[5]2.报价结算清单'!$F$2:$F$578,$A176,'[5]2.报价结算清单'!$L$2:$L$578)</f>
        <v>#VALUE!</v>
      </c>
      <c r="H176" s="17" t="e">
        <f>SUMIF('[5]2.报价结算清单'!$F$2:$F$578,$A176,'[5]2.报价结算清单'!$N$2:$N$578)</f>
        <v>#VALUE!</v>
      </c>
      <c r="I176" s="20" t="e">
        <f>SUMIF('[5]2.报价结算清单'!$F$2:$F$578,A176,'[5]2.报价结算清单'!$P$2:$P$578)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SUMIF('[5]2.报价结算清单'!$F$2:$F$578,$A177,'[5]2.报价结算清单'!$L$2:$L$578)</f>
        <v>#VALUE!</v>
      </c>
      <c r="H177" s="17" t="e">
        <f>SUMIF('[5]2.报价结算清单'!$F$2:$F$578,$A177,'[5]2.报价结算清单'!$N$2:$N$578)</f>
        <v>#VALUE!</v>
      </c>
      <c r="I177" s="20" t="e">
        <f>SUMIF('[5]2.报价结算清单'!$F$2:$F$578,A177,'[5]2.报价结算清单'!$P$2:$P$578)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SUMIF('[5]2.报价结算清单'!$F$2:$F$578,$A178,'[5]2.报价结算清单'!$L$2:$L$578)</f>
        <v>#VALUE!</v>
      </c>
      <c r="H178" s="17" t="e">
        <f>SUMIF('[5]2.报价结算清单'!$F$2:$F$578,$A178,'[5]2.报价结算清单'!$N$2:$N$578)</f>
        <v>#VALUE!</v>
      </c>
      <c r="I178" s="20" t="e">
        <f>SUMIF('[5]2.报价结算清单'!$F$2:$F$578,A178,'[5]2.报价结算清单'!$P$2:$P$578)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SUMIF('[5]2.报价结算清单'!$F$2:$F$578,$A179,'[5]2.报价结算清单'!$L$2:$L$578)</f>
        <v>#VALUE!</v>
      </c>
      <c r="H179" s="17" t="e">
        <f>SUMIF('[5]2.报价结算清单'!$F$2:$F$578,$A179,'[5]2.报价结算清单'!$N$2:$N$578)</f>
        <v>#VALUE!</v>
      </c>
      <c r="I179" s="20" t="e">
        <f>SUMIF('[5]2.报价结算清单'!$F$2:$F$578,A179,'[5]2.报价结算清单'!$P$2:$P$578)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SUMIF('[5]2.报价结算清单'!$F$2:$F$578,$A180,'[5]2.报价结算清单'!$L$2:$L$578)</f>
        <v>#VALUE!</v>
      </c>
      <c r="H180" s="17" t="e">
        <f>SUMIF('[5]2.报价结算清单'!$F$2:$F$578,$A180,'[5]2.报价结算清单'!$N$2:$N$578)</f>
        <v>#VALUE!</v>
      </c>
      <c r="I180" s="20" t="e">
        <f>SUMIF('[5]2.报价结算清单'!$F$2:$F$578,A180,'[5]2.报价结算清单'!$P$2:$P$578)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SUMIF('[5]2.报价结算清单'!$F$2:$F$578,$A181,'[5]2.报价结算清单'!$L$2:$L$578)</f>
        <v>#VALUE!</v>
      </c>
      <c r="H181" s="17" t="e">
        <f>SUMIF('[5]2.报价结算清单'!$F$2:$F$578,$A181,'[5]2.报价结算清单'!$N$2:$N$578)</f>
        <v>#VALUE!</v>
      </c>
      <c r="I181" s="20" t="e">
        <f>SUMIF('[5]2.报价结算清单'!$F$2:$F$578,A181,'[5]2.报价结算清单'!$P$2:$P$578)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SUMIF('[5]2.报价结算清单'!$F$2:$F$578,$A182,'[5]2.报价结算清单'!$L$2:$L$578)</f>
        <v>#VALUE!</v>
      </c>
      <c r="H182" s="17" t="e">
        <f>SUMIF('[5]2.报价结算清单'!$F$2:$F$578,$A182,'[5]2.报价结算清单'!$N$2:$N$578)</f>
        <v>#VALUE!</v>
      </c>
      <c r="I182" s="20" t="e">
        <f>SUMIF('[5]2.报价结算清单'!$F$2:$F$578,A182,'[5]2.报价结算清单'!$P$2:$P$578)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SUMIF('[5]2.报价结算清单'!$F$2:$F$578,$A183,'[5]2.报价结算清单'!$L$2:$L$578)</f>
        <v>#VALUE!</v>
      </c>
      <c r="H183" s="17" t="e">
        <f>SUMIF('[5]2.报价结算清单'!$F$2:$F$578,$A183,'[5]2.报价结算清单'!$N$2:$N$578)</f>
        <v>#VALUE!</v>
      </c>
      <c r="I183" s="20" t="e">
        <f>SUMIF('[5]2.报价结算清单'!$F$2:$F$578,A183,'[5]2.报价结算清单'!$P$2:$P$578)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SUMIF('[5]2.报价结算清单'!$F$2:$F$578,$A184,'[5]2.报价结算清单'!$L$2:$L$578)</f>
        <v>#VALUE!</v>
      </c>
      <c r="H184" s="17" t="e">
        <f>SUMIF('[5]2.报价结算清单'!$F$2:$F$578,$A184,'[5]2.报价结算清单'!$N$2:$N$578)</f>
        <v>#VALUE!</v>
      </c>
      <c r="I184" s="20" t="e">
        <f>SUMIF('[5]2.报价结算清单'!$F$2:$F$578,A184,'[5]2.报价结算清单'!$P$2:$P$578)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SUMIF('[5]2.报价结算清单'!$F$2:$F$578,$A185,'[5]2.报价结算清单'!$L$2:$L$578)</f>
        <v>#VALUE!</v>
      </c>
      <c r="H185" s="17" t="e">
        <f>SUMIF('[5]2.报价结算清单'!$F$2:$F$578,$A185,'[5]2.报价结算清单'!$N$2:$N$578)</f>
        <v>#VALUE!</v>
      </c>
      <c r="I185" s="20" t="e">
        <f>SUMIF('[5]2.报价结算清单'!$F$2:$F$578,A185,'[5]2.报价结算清单'!$P$2:$P$578)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SUMIF('[5]2.报价结算清单'!$F$2:$F$578,$A186,'[5]2.报价结算清单'!$L$2:$L$578)</f>
        <v>#VALUE!</v>
      </c>
      <c r="H186" s="17" t="e">
        <f>SUMIF('[5]2.报价结算清单'!$F$2:$F$578,$A186,'[5]2.报价结算清单'!$N$2:$N$578)</f>
        <v>#VALUE!</v>
      </c>
      <c r="I186" s="20" t="e">
        <f>SUMIF('[5]2.报价结算清单'!$F$2:$F$578,A186,'[5]2.报价结算清单'!$P$2:$P$578)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SUMIF('[5]2.报价结算清单'!$F$2:$F$578,$A187,'[5]2.报价结算清单'!$L$2:$L$578)</f>
        <v>#VALUE!</v>
      </c>
      <c r="H187" s="17" t="e">
        <f>SUMIF('[5]2.报价结算清单'!$F$2:$F$578,$A187,'[5]2.报价结算清单'!$N$2:$N$578)</f>
        <v>#VALUE!</v>
      </c>
      <c r="I187" s="20" t="e">
        <f>SUMIF('[5]2.报价结算清单'!$F$2:$F$578,A187,'[5]2.报价结算清单'!$P$2:$P$578)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SUMIF('[5]2.报价结算清单'!$F$2:$F$578,$A188,'[5]2.报价结算清单'!$L$2:$L$578)</f>
        <v>#VALUE!</v>
      </c>
      <c r="H188" s="17" t="e">
        <f>SUMIF('[5]2.报价结算清单'!$F$2:$F$578,$A188,'[5]2.报价结算清单'!$N$2:$N$578)</f>
        <v>#VALUE!</v>
      </c>
      <c r="I188" s="20" t="e">
        <f>SUMIF('[5]2.报价结算清单'!$F$2:$F$578,A188,'[5]2.报价结算清单'!$P$2:$P$578)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SUMIF('[5]2.报价结算清单'!$F$2:$F$578,$A189,'[5]2.报价结算清单'!$L$2:$L$578)</f>
        <v>#VALUE!</v>
      </c>
      <c r="H189" s="17" t="e">
        <f>SUMIF('[5]2.报价结算清单'!$F$2:$F$578,$A189,'[5]2.报价结算清单'!$N$2:$N$578)</f>
        <v>#VALUE!</v>
      </c>
      <c r="I189" s="20" t="e">
        <f>SUMIF('[5]2.报价结算清单'!$F$2:$F$578,A189,'[5]2.报价结算清单'!$P$2:$P$578)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SUMIF('[5]2.报价结算清单'!$F$2:$F$578,$A190,'[5]2.报价结算清单'!$L$2:$L$578)</f>
        <v>#VALUE!</v>
      </c>
      <c r="H190" s="17" t="e">
        <f>SUMIF('[5]2.报价结算清单'!$F$2:$F$578,$A190,'[5]2.报价结算清单'!$N$2:$N$578)</f>
        <v>#VALUE!</v>
      </c>
      <c r="I190" s="20" t="e">
        <f>SUMIF('[5]2.报价结算清单'!$F$2:$F$578,A190,'[5]2.报价结算清单'!$P$2:$P$578)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SUMIF('[5]2.报价结算清单'!$F$2:$F$578,$A191,'[5]2.报价结算清单'!$L$2:$L$578)</f>
        <v>#VALUE!</v>
      </c>
      <c r="H191" s="17" t="e">
        <f>SUMIF('[5]2.报价结算清单'!$F$2:$F$578,$A191,'[5]2.报价结算清单'!$N$2:$N$578)</f>
        <v>#VALUE!</v>
      </c>
      <c r="I191" s="20" t="e">
        <f>SUMIF('[5]2.报价结算清单'!$F$2:$F$578,A191,'[5]2.报价结算清单'!$P$2:$P$578)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SUMIF('[5]2.报价结算清单'!$F$2:$F$578,$A192,'[5]2.报价结算清单'!$L$2:$L$578)</f>
        <v>#VALUE!</v>
      </c>
      <c r="H192" s="17" t="e">
        <f>SUMIF('[5]2.报价结算清单'!$F$2:$F$578,$A192,'[5]2.报价结算清单'!$N$2:$N$578)</f>
        <v>#VALUE!</v>
      </c>
      <c r="I192" s="20" t="e">
        <f>SUMIF('[5]2.报价结算清单'!$F$2:$F$578,A192,'[5]2.报价结算清单'!$P$2:$P$578)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SUMIF('[5]2.报价结算清单'!$F$2:$F$578,$A193,'[5]2.报价结算清单'!$L$2:$L$578)</f>
        <v>#VALUE!</v>
      </c>
      <c r="H193" s="17" t="e">
        <f>SUMIF('[5]2.报价结算清单'!$F$2:$F$578,$A193,'[5]2.报价结算清单'!$N$2:$N$578)</f>
        <v>#VALUE!</v>
      </c>
      <c r="I193" s="20" t="e">
        <f>SUMIF('[5]2.报价结算清单'!$F$2:$F$578,A193,'[5]2.报价结算清单'!$P$2:$P$578)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SUMIF('[5]2.报价结算清单'!$F$2:$F$578,$A194,'[5]2.报价结算清单'!$L$2:$L$578)</f>
        <v>#VALUE!</v>
      </c>
      <c r="H194" s="17" t="e">
        <f>SUMIF('[5]2.报价结算清单'!$F$2:$F$578,$A194,'[5]2.报价结算清单'!$N$2:$N$578)</f>
        <v>#VALUE!</v>
      </c>
      <c r="I194" s="20" t="e">
        <f>SUMIF('[5]2.报价结算清单'!$F$2:$F$578,A194,'[5]2.报价结算清单'!$P$2:$P$578)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SUMIF('[5]2.报价结算清单'!$F$2:$F$578,$A195,'[5]2.报价结算清单'!$L$2:$L$578)</f>
        <v>#VALUE!</v>
      </c>
      <c r="H195" s="17" t="e">
        <f>SUMIF('[5]2.报价结算清单'!$F$2:$F$578,$A195,'[5]2.报价结算清单'!$N$2:$N$578)</f>
        <v>#VALUE!</v>
      </c>
      <c r="I195" s="20" t="e">
        <f>SUMIF('[5]2.报价结算清单'!$F$2:$F$578,A195,'[5]2.报价结算清单'!$P$2:$P$578)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SUMIF('[5]2.报价结算清单'!$F$2:$F$578,$A196,'[5]2.报价结算清单'!$L$2:$L$578)</f>
        <v>#VALUE!</v>
      </c>
      <c r="H196" s="17" t="e">
        <f>SUMIF('[5]2.报价结算清单'!$F$2:$F$578,$A196,'[5]2.报价结算清单'!$N$2:$N$578)</f>
        <v>#VALUE!</v>
      </c>
      <c r="I196" s="20" t="e">
        <f>SUMIF('[5]2.报价结算清单'!$F$2:$F$578,A196,'[5]2.报价结算清单'!$P$2:$P$578)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SUMIF('[5]2.报价结算清单'!$F$2:$F$578,$A197,'[5]2.报价结算清单'!$L$2:$L$578)</f>
        <v>#VALUE!</v>
      </c>
      <c r="H197" s="17" t="e">
        <f>SUMIF('[5]2.报价结算清单'!$F$2:$F$578,$A197,'[5]2.报价结算清单'!$N$2:$N$578)</f>
        <v>#VALUE!</v>
      </c>
      <c r="I197" s="20" t="e">
        <f>SUMIF('[5]2.报价结算清单'!$F$2:$F$578,A197,'[5]2.报价结算清单'!$P$2:$P$578)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SUMIF('[5]2.报价结算清单'!$F$2:$F$578,$A198,'[5]2.报价结算清单'!$L$2:$L$578)</f>
        <v>#VALUE!</v>
      </c>
      <c r="H198" s="17" t="e">
        <f>SUMIF('[5]2.报价结算清单'!$F$2:$F$578,$A198,'[5]2.报价结算清单'!$N$2:$N$578)</f>
        <v>#VALUE!</v>
      </c>
      <c r="I198" s="20" t="e">
        <f>SUMIF('[5]2.报价结算清单'!$F$2:$F$578,A198,'[5]2.报价结算清单'!$P$2:$P$578)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SUMIF('[5]2.报价结算清单'!$F$2:$F$578,$A199,'[5]2.报价结算清单'!$L$2:$L$578)</f>
        <v>#VALUE!</v>
      </c>
      <c r="H199" s="17" t="e">
        <f>SUMIF('[5]2.报价结算清单'!$F$2:$F$578,$A199,'[5]2.报价结算清单'!$N$2:$N$578)</f>
        <v>#VALUE!</v>
      </c>
      <c r="I199" s="20" t="e">
        <f>SUMIF('[5]2.报价结算清单'!$F$2:$F$578,A199,'[5]2.报价结算清单'!$P$2:$P$578)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SUMIF('[5]2.报价结算清单'!$F$2:$F$578,$A200,'[5]2.报价结算清单'!$L$2:$L$578)</f>
        <v>#VALUE!</v>
      </c>
      <c r="H200" s="17" t="e">
        <f>SUMIF('[5]2.报价结算清单'!$F$2:$F$578,$A200,'[5]2.报价结算清单'!$N$2:$N$578)</f>
        <v>#VALUE!</v>
      </c>
      <c r="I200" s="20" t="e">
        <f>SUMIF('[5]2.报价结算清单'!$F$2:$F$578,A200,'[5]2.报价结算清单'!$P$2:$P$578)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SUMIF('[5]2.报价结算清单'!$F$2:$F$578,$A201,'[5]2.报价结算清单'!$L$2:$L$578)</f>
        <v>#VALUE!</v>
      </c>
      <c r="H201" s="17" t="e">
        <f>SUMIF('[5]2.报价结算清单'!$F$2:$F$578,$A201,'[5]2.报价结算清单'!$N$2:$N$578)</f>
        <v>#VALUE!</v>
      </c>
      <c r="I201" s="20" t="e">
        <f>SUMIF('[5]2.报价结算清单'!$F$2:$F$578,A201,'[5]2.报价结算清单'!$P$2:$P$578)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SUMIF('[5]2.报价结算清单'!$F$2:$F$578,$A202,'[5]2.报价结算清单'!$L$2:$L$578)</f>
        <v>#VALUE!</v>
      </c>
      <c r="H202" s="17" t="e">
        <f>SUMIF('[5]2.报价结算清单'!$F$2:$F$578,$A202,'[5]2.报价结算清单'!$N$2:$N$578)</f>
        <v>#VALUE!</v>
      </c>
      <c r="I202" s="20" t="e">
        <f>SUMIF('[5]2.报价结算清单'!$F$2:$F$578,A202,'[5]2.报价结算清单'!$P$2:$P$578)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SUMIF('[5]2.报价结算清单'!$F$2:$F$578,$A203,'[5]2.报价结算清单'!$L$2:$L$578)</f>
        <v>#VALUE!</v>
      </c>
      <c r="H203" s="17" t="e">
        <f>SUMIF('[5]2.报价结算清单'!$F$2:$F$578,$A203,'[5]2.报价结算清单'!$N$2:$N$578)</f>
        <v>#VALUE!</v>
      </c>
      <c r="I203" s="20" t="e">
        <f>SUMIF('[5]2.报价结算清单'!$F$2:$F$578,A203,'[5]2.报价结算清单'!$P$2:$P$578)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SUMIF('[5]2.报价结算清单'!$F$2:$F$578,$A204,'[5]2.报价结算清单'!$L$2:$L$578)</f>
        <v>#VALUE!</v>
      </c>
      <c r="H204" s="17" t="e">
        <f>SUMIF('[5]2.报价结算清单'!$F$2:$F$578,$A204,'[5]2.报价结算清单'!$N$2:$N$578)</f>
        <v>#VALUE!</v>
      </c>
      <c r="I204" s="20" t="e">
        <f>SUMIF('[5]2.报价结算清单'!$F$2:$F$578,A204,'[5]2.报价结算清单'!$P$2:$P$578)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SUMIF('[5]2.报价结算清单'!$F$2:$F$578,$A205,'[5]2.报价结算清单'!$L$2:$L$578)</f>
        <v>#VALUE!</v>
      </c>
      <c r="H205" s="17" t="e">
        <f>SUMIF('[5]2.报价结算清单'!$F$2:$F$578,$A205,'[5]2.报价结算清单'!$N$2:$N$578)</f>
        <v>#VALUE!</v>
      </c>
      <c r="I205" s="20" t="e">
        <f>SUMIF('[5]2.报价结算清单'!$F$2:$F$578,A205,'[5]2.报价结算清单'!$P$2:$P$578)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SUMIF('[5]2.报价结算清单'!$F$2:$F$578,$A206,'[5]2.报价结算清单'!$L$2:$L$578)</f>
        <v>#VALUE!</v>
      </c>
      <c r="H206" s="17" t="e">
        <f>SUMIF('[5]2.报价结算清单'!$F$2:$F$578,$A206,'[5]2.报价结算清单'!$N$2:$N$578)</f>
        <v>#VALUE!</v>
      </c>
      <c r="I206" s="20" t="e">
        <f>SUMIF('[5]2.报价结算清单'!$F$2:$F$578,A206,'[5]2.报价结算清单'!$P$2:$P$578)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SUMIF('[5]2.报价结算清单'!$F$2:$F$578,$A207,'[5]2.报价结算清单'!$L$2:$L$578)</f>
        <v>#VALUE!</v>
      </c>
      <c r="H207" s="17" t="e">
        <f>SUMIF('[5]2.报价结算清单'!$F$2:$F$578,$A207,'[5]2.报价结算清单'!$N$2:$N$578)</f>
        <v>#VALUE!</v>
      </c>
      <c r="I207" s="20" t="e">
        <f>SUMIF('[5]2.报价结算清单'!$F$2:$F$578,A207,'[5]2.报价结算清单'!$P$2:$P$578)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SUMIF('[5]2.报价结算清单'!$F$2:$F$578,$A208,'[5]2.报价结算清单'!$L$2:$L$578)</f>
        <v>#VALUE!</v>
      </c>
      <c r="H208" s="17" t="e">
        <f>SUMIF('[5]2.报价结算清单'!$F$2:$F$578,$A208,'[5]2.报价结算清单'!$N$2:$N$578)</f>
        <v>#VALUE!</v>
      </c>
      <c r="I208" s="20" t="e">
        <f>SUMIF('[5]2.报价结算清单'!$F$2:$F$578,A208,'[5]2.报价结算清单'!$P$2:$P$578)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SUMIF('[5]2.报价结算清单'!$F$2:$F$578,$A209,'[5]2.报价结算清单'!$L$2:$L$578)</f>
        <v>#VALUE!</v>
      </c>
      <c r="H209" s="17" t="e">
        <f>SUMIF('[5]2.报价结算清单'!$F$2:$F$578,$A209,'[5]2.报价结算清单'!$N$2:$N$578)</f>
        <v>#VALUE!</v>
      </c>
      <c r="I209" s="20" t="e">
        <f>SUMIF('[5]2.报价结算清单'!$F$2:$F$578,A209,'[5]2.报价结算清单'!$P$2:$P$578)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SUMIF('[5]2.报价结算清单'!$F$2:$F$578,$A210,'[5]2.报价结算清单'!$L$2:$L$578)</f>
        <v>#VALUE!</v>
      </c>
      <c r="H210" s="17" t="e">
        <f>SUMIF('[5]2.报价结算清单'!$F$2:$F$578,$A210,'[5]2.报价结算清单'!$N$2:$N$578)</f>
        <v>#VALUE!</v>
      </c>
      <c r="I210" s="20" t="e">
        <f>SUMIF('[5]2.报价结算清单'!$F$2:$F$578,A210,'[5]2.报价结算清单'!$P$2:$P$578)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SUMIF('[5]2.报价结算清单'!$F$2:$F$578,$A211,'[5]2.报价结算清单'!$L$2:$L$578)</f>
        <v>#VALUE!</v>
      </c>
      <c r="H211" s="17" t="e">
        <f>SUMIF('[5]2.报价结算清单'!$F$2:$F$578,$A211,'[5]2.报价结算清单'!$N$2:$N$578)</f>
        <v>#VALUE!</v>
      </c>
      <c r="I211" s="20" t="e">
        <f>SUMIF('[5]2.报价结算清单'!$F$2:$F$578,A211,'[5]2.报价结算清单'!$P$2:$P$578)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SUMIF('[5]2.报价结算清单'!$F$2:$F$578,$A212,'[5]2.报价结算清单'!$L$2:$L$578)</f>
        <v>#VALUE!</v>
      </c>
      <c r="H212" s="17" t="e">
        <f>SUMIF('[5]2.报价结算清单'!$F$2:$F$578,$A212,'[5]2.报价结算清单'!$N$2:$N$578)</f>
        <v>#VALUE!</v>
      </c>
      <c r="I212" s="20" t="e">
        <f>SUMIF('[5]2.报价结算清单'!$F$2:$F$578,A212,'[5]2.报价结算清单'!$P$2:$P$578)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SUMIF('[5]2.报价结算清单'!$F$2:$F$578,$A213,'[5]2.报价结算清单'!$L$2:$L$578)</f>
        <v>#VALUE!</v>
      </c>
      <c r="H213" s="17" t="e">
        <f>SUMIF('[5]2.报价结算清单'!$F$2:$F$578,$A213,'[5]2.报价结算清单'!$N$2:$N$578)</f>
        <v>#VALUE!</v>
      </c>
      <c r="I213" s="20" t="e">
        <f>SUMIF('[5]2.报价结算清单'!$F$2:$F$578,A213,'[5]2.报价结算清单'!$P$2:$P$578)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SUMIF('[5]2.报价结算清单'!$F$2:$F$578,$A214,'[5]2.报价结算清单'!$L$2:$L$578)</f>
        <v>#VALUE!</v>
      </c>
      <c r="H214" s="17" t="e">
        <f>SUMIF('[5]2.报价结算清单'!$F$2:$F$578,$A214,'[5]2.报价结算清单'!$N$2:$N$578)</f>
        <v>#VALUE!</v>
      </c>
      <c r="I214" s="20" t="e">
        <f>SUMIF('[5]2.报价结算清单'!$F$2:$F$578,A214,'[5]2.报价结算清单'!$P$2:$P$578)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SUMIF('[5]2.报价结算清单'!$F$2:$F$578,$A215,'[5]2.报价结算清单'!$L$2:$L$578)</f>
        <v>#VALUE!</v>
      </c>
      <c r="H215" s="17" t="e">
        <f>SUMIF('[5]2.报价结算清单'!$F$2:$F$578,$A215,'[5]2.报价结算清单'!$N$2:$N$578)</f>
        <v>#VALUE!</v>
      </c>
      <c r="I215" s="20" t="e">
        <f>SUMIF('[5]2.报价结算清单'!$F$2:$F$578,A215,'[5]2.报价结算清单'!$P$2:$P$578)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SUMIF('[5]2.报价结算清单'!$F$2:$F$578,$A216,'[5]2.报价结算清单'!$L$2:$L$578)</f>
        <v>#VALUE!</v>
      </c>
      <c r="H216" s="17" t="e">
        <f>SUMIF('[5]2.报价结算清单'!$F$2:$F$578,$A216,'[5]2.报价结算清单'!$N$2:$N$578)</f>
        <v>#VALUE!</v>
      </c>
      <c r="I216" s="20" t="e">
        <f>SUMIF('[5]2.报价结算清单'!$F$2:$F$578,A216,'[5]2.报价结算清单'!$P$2:$P$578)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SUMIF('[5]2.报价结算清单'!$F$2:$F$578,$A217,'[5]2.报价结算清单'!$L$2:$L$578)</f>
        <v>#VALUE!</v>
      </c>
      <c r="H217" s="17" t="e">
        <f>SUMIF('[5]2.报价结算清单'!$F$2:$F$578,$A217,'[5]2.报价结算清单'!$N$2:$N$578)</f>
        <v>#VALUE!</v>
      </c>
      <c r="I217" s="20" t="e">
        <f>SUMIF('[5]2.报价结算清单'!$F$2:$F$578,A217,'[5]2.报价结算清单'!$P$2:$P$578)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SUMIF('[5]2.报价结算清单'!$F$2:$F$578,$A218,'[5]2.报价结算清单'!$L$2:$L$578)</f>
        <v>#VALUE!</v>
      </c>
      <c r="H218" s="17" t="e">
        <f>SUMIF('[5]2.报价结算清单'!$F$2:$F$578,$A218,'[5]2.报价结算清单'!$N$2:$N$578)</f>
        <v>#VALUE!</v>
      </c>
      <c r="I218" s="20" t="e">
        <f>SUMIF('[5]2.报价结算清单'!$F$2:$F$578,A218,'[5]2.报价结算清单'!$P$2:$P$578)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SUMIF('[5]2.报价结算清单'!$F$2:$F$578,$A219,'[5]2.报价结算清单'!$L$2:$L$578)</f>
        <v>#VALUE!</v>
      </c>
      <c r="H219" s="17" t="e">
        <f>SUMIF('[5]2.报价结算清单'!$F$2:$F$578,$A219,'[5]2.报价结算清单'!$N$2:$N$578)</f>
        <v>#VALUE!</v>
      </c>
      <c r="I219" s="20" t="e">
        <f>SUMIF('[5]2.报价结算清单'!$F$2:$F$578,A219,'[5]2.报价结算清单'!$P$2:$P$578)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SUMIF('[5]2.报价结算清单'!$F$2:$F$578,$A220,'[5]2.报价结算清单'!$L$2:$L$578)</f>
        <v>#VALUE!</v>
      </c>
      <c r="H220" s="17" t="e">
        <f>SUMIF('[5]2.报价结算清单'!$F$2:$F$578,$A220,'[5]2.报价结算清单'!$N$2:$N$578)</f>
        <v>#VALUE!</v>
      </c>
      <c r="I220" s="20" t="e">
        <f>SUMIF('[5]2.报价结算清单'!$F$2:$F$578,A220,'[5]2.报价结算清单'!$P$2:$P$578)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SUMIF('[5]2.报价结算清单'!$F$2:$F$578,$A221,'[5]2.报价结算清单'!$L$2:$L$578)</f>
        <v>#VALUE!</v>
      </c>
      <c r="H221" s="17" t="e">
        <f>SUMIF('[5]2.报价结算清单'!$F$2:$F$578,$A221,'[5]2.报价结算清单'!$N$2:$N$578)</f>
        <v>#VALUE!</v>
      </c>
      <c r="I221" s="20" t="e">
        <f>SUMIF('[5]2.报价结算清单'!$F$2:$F$578,A221,'[5]2.报价结算清单'!$P$2:$P$578)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SUMIF('[5]2.报价结算清单'!$F$2:$F$578,$A222,'[5]2.报价结算清单'!$L$2:$L$578)</f>
        <v>#VALUE!</v>
      </c>
      <c r="H222" s="17" t="e">
        <f>SUMIF('[5]2.报价结算清单'!$F$2:$F$578,$A222,'[5]2.报价结算清单'!$N$2:$N$578)</f>
        <v>#VALUE!</v>
      </c>
      <c r="I222" s="20" t="e">
        <f>SUMIF('[5]2.报价结算清单'!$F$2:$F$578,A222,'[5]2.报价结算清单'!$P$2:$P$578)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SUMIF('[5]2.报价结算清单'!$F$2:$F$578,$A223,'[5]2.报价结算清单'!$L$2:$L$578)</f>
        <v>#VALUE!</v>
      </c>
      <c r="H223" s="17" t="e">
        <f>SUMIF('[5]2.报价结算清单'!$F$2:$F$578,$A223,'[5]2.报价结算清单'!$N$2:$N$578)</f>
        <v>#VALUE!</v>
      </c>
      <c r="I223" s="20" t="e">
        <f>SUMIF('[5]2.报价结算清单'!$F$2:$F$578,A223,'[5]2.报价结算清单'!$P$2:$P$578)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SUMIF('[5]2.报价结算清单'!$F$2:$F$578,$A224,'[5]2.报价结算清单'!$L$2:$L$578)</f>
        <v>#VALUE!</v>
      </c>
      <c r="H224" s="17" t="e">
        <f>SUMIF('[5]2.报价结算清单'!$F$2:$F$578,$A224,'[5]2.报价结算清单'!$N$2:$N$578)</f>
        <v>#VALUE!</v>
      </c>
      <c r="I224" s="20" t="e">
        <f>SUMIF('[5]2.报价结算清单'!$F$2:$F$578,A224,'[5]2.报价结算清单'!$P$2:$P$578)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SUMIF('[5]2.报价结算清单'!$F$2:$F$578,$A225,'[5]2.报价结算清单'!$L$2:$L$578)</f>
        <v>#VALUE!</v>
      </c>
      <c r="H225" s="17" t="e">
        <f>SUMIF('[5]2.报价结算清单'!$F$2:$F$578,$A225,'[5]2.报价结算清单'!$N$2:$N$578)</f>
        <v>#VALUE!</v>
      </c>
      <c r="I225" s="20" t="e">
        <f>SUMIF('[5]2.报价结算清单'!$F$2:$F$578,A225,'[5]2.报价结算清单'!$P$2:$P$578)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SUMIF('[5]2.报价结算清单'!$F$2:$F$578,$A226,'[5]2.报价结算清单'!$L$2:$L$578)</f>
        <v>#VALUE!</v>
      </c>
      <c r="H226" s="17" t="e">
        <f>SUMIF('[5]2.报价结算清单'!$F$2:$F$578,$A226,'[5]2.报价结算清单'!$N$2:$N$578)</f>
        <v>#VALUE!</v>
      </c>
      <c r="I226" s="20" t="e">
        <f>SUMIF('[5]2.报价结算清单'!$F$2:$F$578,A226,'[5]2.报价结算清单'!$P$2:$P$578)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SUMIF('[5]2.报价结算清单'!$F$2:$F$578,$A227,'[5]2.报价结算清单'!$L$2:$L$578)</f>
        <v>#VALUE!</v>
      </c>
      <c r="H227" s="17" t="e">
        <f>SUMIF('[5]2.报价结算清单'!$F$2:$F$578,$A227,'[5]2.报价结算清单'!$N$2:$N$578)</f>
        <v>#VALUE!</v>
      </c>
      <c r="I227" s="20" t="e">
        <f>SUMIF('[5]2.报价结算清单'!$F$2:$F$578,A227,'[5]2.报价结算清单'!$P$2:$P$578)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SUMIF('[5]2.报价结算清单'!$F$2:$F$578,$A228,'[5]2.报价结算清单'!$L$2:$L$578)</f>
        <v>#VALUE!</v>
      </c>
      <c r="H228" s="17" t="e">
        <f>SUMIF('[5]2.报价结算清单'!$F$2:$F$578,$A228,'[5]2.报价结算清单'!$N$2:$N$578)</f>
        <v>#VALUE!</v>
      </c>
      <c r="I228" s="20" t="e">
        <f>SUMIF('[5]2.报价结算清单'!$F$2:$F$578,A228,'[5]2.报价结算清单'!$P$2:$P$578)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SUMIF('[5]2.报价结算清单'!$F$2:$F$578,$A229,'[5]2.报价结算清单'!$L$2:$L$578)</f>
        <v>#VALUE!</v>
      </c>
      <c r="H229" s="17" t="e">
        <f>SUMIF('[5]2.报价结算清单'!$F$2:$F$578,$A229,'[5]2.报价结算清单'!$N$2:$N$578)</f>
        <v>#VALUE!</v>
      </c>
      <c r="I229" s="20" t="e">
        <f>SUMIF('[5]2.报价结算清单'!$F$2:$F$578,A229,'[5]2.报价结算清单'!$P$2:$P$578)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SUMIF('[5]2.报价结算清单'!$F$2:$F$578,$A230,'[5]2.报价结算清单'!$L$2:$L$578)</f>
        <v>#VALUE!</v>
      </c>
      <c r="H230" s="17" t="e">
        <f>SUMIF('[5]2.报价结算清单'!$F$2:$F$578,$A230,'[5]2.报价结算清单'!$N$2:$N$578)</f>
        <v>#VALUE!</v>
      </c>
      <c r="I230" s="20" t="e">
        <f>SUMIF('[5]2.报价结算清单'!$F$2:$F$578,A230,'[5]2.报价结算清单'!$P$2:$P$578)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SUMIF('[5]2.报价结算清单'!$F$2:$F$578,$A231,'[5]2.报价结算清单'!$L$2:$L$578)</f>
        <v>#VALUE!</v>
      </c>
      <c r="H231" s="17" t="e">
        <f>SUMIF('[5]2.报价结算清单'!$F$2:$F$578,$A231,'[5]2.报价结算清单'!$N$2:$N$578)</f>
        <v>#VALUE!</v>
      </c>
      <c r="I231" s="20" t="e">
        <f>SUMIF('[5]2.报价结算清单'!$F$2:$F$578,A231,'[5]2.报价结算清单'!$P$2:$P$578)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SUMIF('[5]2.报价结算清单'!$F$2:$F$578,$A232,'[5]2.报价结算清单'!$L$2:$L$578)</f>
        <v>#VALUE!</v>
      </c>
      <c r="H232" s="17" t="e">
        <f>SUMIF('[5]2.报价结算清单'!$F$2:$F$578,$A232,'[5]2.报价结算清单'!$N$2:$N$578)</f>
        <v>#VALUE!</v>
      </c>
      <c r="I232" s="20" t="e">
        <f>SUMIF('[5]2.报价结算清单'!$F$2:$F$578,A232,'[5]2.报价结算清单'!$P$2:$P$578)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SUMIF('[5]2.报价结算清单'!$F$2:$F$578,$A233,'[5]2.报价结算清单'!$L$2:$L$578)</f>
        <v>#VALUE!</v>
      </c>
      <c r="H233" s="17" t="e">
        <f>SUMIF('[5]2.报价结算清单'!$F$2:$F$578,$A233,'[5]2.报价结算清单'!$N$2:$N$578)</f>
        <v>#VALUE!</v>
      </c>
      <c r="I233" s="20" t="e">
        <f>SUMIF('[5]2.报价结算清单'!$F$2:$F$578,A233,'[5]2.报价结算清单'!$P$2:$P$578)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SUMIF('[5]2.报价结算清单'!$F$2:$F$578,$A234,'[5]2.报价结算清单'!$L$2:$L$578)</f>
        <v>#VALUE!</v>
      </c>
      <c r="H234" s="17" t="e">
        <f>SUMIF('[5]2.报价结算清单'!$F$2:$F$578,$A234,'[5]2.报价结算清单'!$N$2:$N$578)</f>
        <v>#VALUE!</v>
      </c>
      <c r="I234" s="20" t="e">
        <f>SUMIF('[5]2.报价结算清单'!$F$2:$F$578,A234,'[5]2.报价结算清单'!$P$2:$P$578)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SUMIF('[5]2.报价结算清单'!$F$2:$F$578,$A235,'[5]2.报价结算清单'!$L$2:$L$578)</f>
        <v>#VALUE!</v>
      </c>
      <c r="H235" s="17" t="e">
        <f>SUMIF('[5]2.报价结算清单'!$F$2:$F$578,$A235,'[5]2.报价结算清单'!$N$2:$N$578)</f>
        <v>#VALUE!</v>
      </c>
      <c r="I235" s="20" t="e">
        <f>SUMIF('[5]2.报价结算清单'!$F$2:$F$578,A235,'[5]2.报价结算清单'!$P$2:$P$578)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SUMIF('[5]2.报价结算清单'!$F$2:$F$578,$A236,'[5]2.报价结算清单'!$L$2:$L$578)</f>
        <v>#VALUE!</v>
      </c>
      <c r="H236" s="17" t="e">
        <f>SUMIF('[5]2.报价结算清单'!$F$2:$F$578,$A236,'[5]2.报价结算清单'!$N$2:$N$578)</f>
        <v>#VALUE!</v>
      </c>
      <c r="I236" s="20" t="e">
        <f>SUMIF('[5]2.报价结算清单'!$F$2:$F$578,A236,'[5]2.报价结算清单'!$P$2:$P$578)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SUMIF('[5]2.报价结算清单'!$F$2:$F$578,$A237,'[5]2.报价结算清单'!$L$2:$L$578)</f>
        <v>#VALUE!</v>
      </c>
      <c r="H237" s="17" t="e">
        <f>SUMIF('[5]2.报价结算清单'!$F$2:$F$578,$A237,'[5]2.报价结算清单'!$N$2:$N$578)</f>
        <v>#VALUE!</v>
      </c>
      <c r="I237" s="20" t="e">
        <f>SUMIF('[5]2.报价结算清单'!$F$2:$F$578,A237,'[5]2.报价结算清单'!$P$2:$P$578)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SUMIF('[5]2.报价结算清单'!$F$2:$F$578,$A238,'[5]2.报价结算清单'!$L$2:$L$578)</f>
        <v>#VALUE!</v>
      </c>
      <c r="H238" s="17" t="e">
        <f>SUMIF('[5]2.报价结算清单'!$F$2:$F$578,$A238,'[5]2.报价结算清单'!$N$2:$N$578)</f>
        <v>#VALUE!</v>
      </c>
      <c r="I238" s="20" t="e">
        <f>SUMIF('[5]2.报价结算清单'!$F$2:$F$578,A238,'[5]2.报价结算清单'!$P$2:$P$578)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SUMIF('[5]2.报价结算清单'!$F$2:$F$578,$A239,'[5]2.报价结算清单'!$L$2:$L$578)</f>
        <v>#VALUE!</v>
      </c>
      <c r="H239" s="17" t="e">
        <f>SUMIF('[5]2.报价结算清单'!$F$2:$F$578,$A239,'[5]2.报价结算清单'!$N$2:$N$578)</f>
        <v>#VALUE!</v>
      </c>
      <c r="I239" s="20" t="e">
        <f>SUMIF('[5]2.报价结算清单'!$F$2:$F$578,A239,'[5]2.报价结算清单'!$P$2:$P$578)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SUMIF('[5]2.报价结算清单'!$F$2:$F$578,$A240,'[5]2.报价结算清单'!$L$2:$L$578)</f>
        <v>#VALUE!</v>
      </c>
      <c r="H240" s="17" t="e">
        <f>SUMIF('[5]2.报价结算清单'!$F$2:$F$578,$A240,'[5]2.报价结算清单'!$N$2:$N$578)</f>
        <v>#VALUE!</v>
      </c>
      <c r="I240" s="20" t="e">
        <f>SUMIF('[5]2.报价结算清单'!$F$2:$F$578,A240,'[5]2.报价结算清单'!$P$2:$P$578)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SUMIF('[5]2.报价结算清单'!$F$2:$F$578,$A241,'[5]2.报价结算清单'!$L$2:$L$578)</f>
        <v>#VALUE!</v>
      </c>
      <c r="H241" s="17" t="e">
        <f>SUMIF('[5]2.报价结算清单'!$F$2:$F$578,$A241,'[5]2.报价结算清单'!$N$2:$N$578)</f>
        <v>#VALUE!</v>
      </c>
      <c r="I241" s="20" t="e">
        <f>SUMIF('[5]2.报价结算清单'!$F$2:$F$578,A241,'[5]2.报价结算清单'!$P$2:$P$578)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SUMIF('[5]2.报价结算清单'!$F$2:$F$578,$A242,'[5]2.报价结算清单'!$L$2:$L$578)</f>
        <v>#VALUE!</v>
      </c>
      <c r="H242" s="17" t="e">
        <f>SUMIF('[5]2.报价结算清单'!$F$2:$F$578,$A242,'[5]2.报价结算清单'!$N$2:$N$578)</f>
        <v>#VALUE!</v>
      </c>
      <c r="I242" s="20" t="e">
        <f>SUMIF('[5]2.报价结算清单'!$F$2:$F$578,A242,'[5]2.报价结算清单'!$P$2:$P$578)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SUMIF('[5]2.报价结算清单'!$F$2:$F$578,$A243,'[5]2.报价结算清单'!$L$2:$L$578)</f>
        <v>#VALUE!</v>
      </c>
      <c r="H243" s="17" t="e">
        <f>SUMIF('[5]2.报价结算清单'!$F$2:$F$578,$A243,'[5]2.报价结算清单'!$N$2:$N$578)</f>
        <v>#VALUE!</v>
      </c>
      <c r="I243" s="20" t="e">
        <f>SUMIF('[5]2.报价结算清单'!$F$2:$F$578,A243,'[5]2.报价结算清单'!$P$2:$P$578)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SUMIF('[5]2.报价结算清单'!$F$2:$F$578,$A244,'[5]2.报价结算清单'!$L$2:$L$578)</f>
        <v>#VALUE!</v>
      </c>
      <c r="H244" s="17" t="e">
        <f>SUMIF('[5]2.报价结算清单'!$F$2:$F$578,$A244,'[5]2.报价结算清单'!$N$2:$N$578)</f>
        <v>#VALUE!</v>
      </c>
      <c r="I244" s="20" t="e">
        <f>SUMIF('[5]2.报价结算清单'!$F$2:$F$578,A244,'[5]2.报价结算清单'!$P$2:$P$578)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SUMIF('[5]2.报价结算清单'!$F$2:$F$578,$A245,'[5]2.报价结算清单'!$L$2:$L$578)</f>
        <v>#VALUE!</v>
      </c>
      <c r="H245" s="17" t="e">
        <f>SUMIF('[5]2.报价结算清单'!$F$2:$F$578,$A245,'[5]2.报价结算清单'!$N$2:$N$578)</f>
        <v>#VALUE!</v>
      </c>
      <c r="I245" s="20" t="e">
        <f>SUMIF('[5]2.报价结算清单'!$F$2:$F$578,A245,'[5]2.报价结算清单'!$P$2:$P$578)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SUMIF('[5]2.报价结算清单'!$F$2:$F$578,$A246,'[5]2.报价结算清单'!$L$2:$L$578)</f>
        <v>#VALUE!</v>
      </c>
      <c r="H246" s="17" t="e">
        <f>SUMIF('[5]2.报价结算清单'!$F$2:$F$578,$A246,'[5]2.报价结算清单'!$N$2:$N$578)</f>
        <v>#VALUE!</v>
      </c>
      <c r="I246" s="20" t="e">
        <f>SUMIF('[5]2.报价结算清单'!$F$2:$F$578,A246,'[5]2.报价结算清单'!$P$2:$P$578)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SUMIF('[5]2.报价结算清单'!$F$2:$F$578,$A247,'[5]2.报价结算清单'!$L$2:$L$578)</f>
        <v>#VALUE!</v>
      </c>
      <c r="H247" s="17" t="e">
        <f>SUMIF('[5]2.报价结算清单'!$F$2:$F$578,$A247,'[5]2.报价结算清单'!$N$2:$N$578)</f>
        <v>#VALUE!</v>
      </c>
      <c r="I247" s="20" t="e">
        <f>SUMIF('[5]2.报价结算清单'!$F$2:$F$578,A247,'[5]2.报价结算清单'!$P$2:$P$578)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SUMIF('[5]2.报价结算清单'!$F$2:$F$578,$A248,'[5]2.报价结算清单'!$L$2:$L$578)</f>
        <v>#VALUE!</v>
      </c>
      <c r="H248" s="17" t="e">
        <f>SUMIF('[5]2.报价结算清单'!$F$2:$F$578,$A248,'[5]2.报价结算清单'!$N$2:$N$578)</f>
        <v>#VALUE!</v>
      </c>
      <c r="I248" s="20" t="e">
        <f>SUMIF('[5]2.报价结算清单'!$F$2:$F$578,A248,'[5]2.报价结算清单'!$P$2:$P$578)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SUMIF('[5]2.报价结算清单'!$F$2:$F$578,$A249,'[5]2.报价结算清单'!$L$2:$L$578)</f>
        <v>#VALUE!</v>
      </c>
      <c r="H249" s="17" t="e">
        <f>SUMIF('[5]2.报价结算清单'!$F$2:$F$578,$A249,'[5]2.报价结算清单'!$N$2:$N$578)</f>
        <v>#VALUE!</v>
      </c>
      <c r="I249" s="20" t="e">
        <f>SUMIF('[5]2.报价结算清单'!$F$2:$F$578,A249,'[5]2.报价结算清单'!$P$2:$P$578)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SUMIF('[5]2.报价结算清单'!$F$2:$F$578,$A250,'[5]2.报价结算清单'!$L$2:$L$578)</f>
        <v>#VALUE!</v>
      </c>
      <c r="H250" s="17" t="e">
        <f>SUMIF('[5]2.报价结算清单'!$F$2:$F$578,$A250,'[5]2.报价结算清单'!$N$2:$N$578)</f>
        <v>#VALUE!</v>
      </c>
      <c r="I250" s="20" t="e">
        <f>SUMIF('[5]2.报价结算清单'!$F$2:$F$578,A250,'[5]2.报价结算清单'!$P$2:$P$578)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SUMIF('[5]2.报价结算清单'!$F$2:$F$578,$A251,'[5]2.报价结算清单'!$L$2:$L$578)</f>
        <v>#VALUE!</v>
      </c>
      <c r="H251" s="17" t="e">
        <f>SUMIF('[5]2.报价结算清单'!$F$2:$F$578,$A251,'[5]2.报价结算清单'!$N$2:$N$578)</f>
        <v>#VALUE!</v>
      </c>
      <c r="I251" s="20" t="e">
        <f>SUMIF('[5]2.报价结算清单'!$F$2:$F$578,A251,'[5]2.报价结算清单'!$P$2:$P$578)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SUMIF('[5]2.报价结算清单'!$F$2:$F$578,$A252,'[5]2.报价结算清单'!$L$2:$L$578)</f>
        <v>#VALUE!</v>
      </c>
      <c r="H252" s="17" t="e">
        <f>SUMIF('[5]2.报价结算清单'!$F$2:$F$578,$A252,'[5]2.报价结算清单'!$N$2:$N$578)</f>
        <v>#VALUE!</v>
      </c>
      <c r="I252" s="20" t="e">
        <f>SUMIF('[5]2.报价结算清单'!$F$2:$F$578,A252,'[5]2.报价结算清单'!$P$2:$P$578)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SUMIF('[5]2.报价结算清单'!$F$2:$F$578,$A253,'[5]2.报价结算清单'!$L$2:$L$578)</f>
        <v>#VALUE!</v>
      </c>
      <c r="H253" s="17" t="e">
        <f>SUMIF('[5]2.报价结算清单'!$F$2:$F$578,$A253,'[5]2.报价结算清单'!$N$2:$N$578)</f>
        <v>#VALUE!</v>
      </c>
      <c r="I253" s="20" t="e">
        <f>SUMIF('[5]2.报价结算清单'!$F$2:$F$578,A253,'[5]2.报价结算清单'!$P$2:$P$578)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SUMIF('[5]2.报价结算清单'!$F$2:$F$578,$A254,'[5]2.报价结算清单'!$L$2:$L$578)</f>
        <v>#VALUE!</v>
      </c>
      <c r="H254" s="17" t="e">
        <f>SUMIF('[5]2.报价结算清单'!$F$2:$F$578,$A254,'[5]2.报价结算清单'!$N$2:$N$578)</f>
        <v>#VALUE!</v>
      </c>
      <c r="I254" s="20" t="e">
        <f>SUMIF('[5]2.报价结算清单'!$F$2:$F$578,A254,'[5]2.报价结算清单'!$P$2:$P$578)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SUMIF('[5]2.报价结算清单'!$F$2:$F$578,$A255,'[5]2.报价结算清单'!$L$2:$L$578)</f>
        <v>#VALUE!</v>
      </c>
      <c r="H255" s="17" t="e">
        <f>SUMIF('[5]2.报价结算清单'!$F$2:$F$578,$A255,'[5]2.报价结算清单'!$N$2:$N$578)</f>
        <v>#VALUE!</v>
      </c>
      <c r="I255" s="20" t="e">
        <f>SUMIF('[5]2.报价结算清单'!$F$2:$F$578,A255,'[5]2.报价结算清单'!$P$2:$P$578)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SUMIF('[5]2.报价结算清单'!$F$2:$F$578,$A256,'[5]2.报价结算清单'!$L$2:$L$578)</f>
        <v>#VALUE!</v>
      </c>
      <c r="H256" s="17" t="e">
        <f>SUMIF('[5]2.报价结算清单'!$F$2:$F$578,$A256,'[5]2.报价结算清单'!$N$2:$N$578)</f>
        <v>#VALUE!</v>
      </c>
      <c r="I256" s="20" t="e">
        <f>SUMIF('[5]2.报价结算清单'!$F$2:$F$578,A256,'[5]2.报价结算清单'!$P$2:$P$578)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SUMIF('[5]2.报价结算清单'!$F$2:$F$578,$A257,'[5]2.报价结算清单'!$L$2:$L$578)</f>
        <v>#VALUE!</v>
      </c>
      <c r="H257" s="17" t="e">
        <f>SUMIF('[5]2.报价结算清单'!$F$2:$F$578,$A257,'[5]2.报价结算清单'!$N$2:$N$578)</f>
        <v>#VALUE!</v>
      </c>
      <c r="I257" s="20" t="e">
        <f>SUMIF('[5]2.报价结算清单'!$F$2:$F$578,A257,'[5]2.报价结算清单'!$P$2:$P$578)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SUMIF('[5]2.报价结算清单'!$F$2:$F$578,$A258,'[5]2.报价结算清单'!$L$2:$L$578)</f>
        <v>#VALUE!</v>
      </c>
      <c r="H258" s="17" t="e">
        <f>SUMIF('[5]2.报价结算清单'!$F$2:$F$578,$A258,'[5]2.报价结算清单'!$N$2:$N$578)</f>
        <v>#VALUE!</v>
      </c>
      <c r="I258" s="20" t="e">
        <f>SUMIF('[5]2.报价结算清单'!$F$2:$F$578,A258,'[5]2.报价结算清单'!$P$2:$P$578)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SUMIF('[5]2.报价结算清单'!$F$2:$F$578,$A259,'[5]2.报价结算清单'!$L$2:$L$578)</f>
        <v>#VALUE!</v>
      </c>
      <c r="H259" s="17" t="e">
        <f>SUMIF('[5]2.报价结算清单'!$F$2:$F$578,$A259,'[5]2.报价结算清单'!$N$2:$N$578)</f>
        <v>#VALUE!</v>
      </c>
      <c r="I259" s="20" t="e">
        <f>SUMIF('[5]2.报价结算清单'!$F$2:$F$578,A259,'[5]2.报价结算清单'!$P$2:$P$578)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SUMIF('[5]2.报价结算清单'!$F$2:$F$578,$A260,'[5]2.报价结算清单'!$L$2:$L$578)</f>
        <v>#VALUE!</v>
      </c>
      <c r="H260" s="17" t="e">
        <f>SUMIF('[5]2.报价结算清单'!$F$2:$F$578,$A260,'[5]2.报价结算清单'!$N$2:$N$578)</f>
        <v>#VALUE!</v>
      </c>
      <c r="I260" s="20" t="e">
        <f>SUMIF('[5]2.报价结算清单'!$F$2:$F$578,A260,'[5]2.报价结算清单'!$P$2:$P$578)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SUMIF('[5]2.报价结算清单'!$F$2:$F$578,$A261,'[5]2.报价结算清单'!$L$2:$L$578)</f>
        <v>#VALUE!</v>
      </c>
      <c r="H261" s="17" t="e">
        <f>SUMIF('[5]2.报价结算清单'!$F$2:$F$578,$A261,'[5]2.报价结算清单'!$N$2:$N$578)</f>
        <v>#VALUE!</v>
      </c>
      <c r="I261" s="20" t="e">
        <f>SUMIF('[5]2.报价结算清单'!$F$2:$F$578,A261,'[5]2.报价结算清单'!$P$2:$P$578)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SUMIF('[5]2.报价结算清单'!$F$2:$F$578,$A262,'[5]2.报价结算清单'!$L$2:$L$578)</f>
        <v>#VALUE!</v>
      </c>
      <c r="H262" s="17" t="e">
        <f>SUMIF('[5]2.报价结算清单'!$F$2:$F$578,$A262,'[5]2.报价结算清单'!$N$2:$N$578)</f>
        <v>#VALUE!</v>
      </c>
      <c r="I262" s="20" t="e">
        <f>SUMIF('[5]2.报价结算清单'!$F$2:$F$578,A262,'[5]2.报价结算清单'!$P$2:$P$578)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SUMIF('[5]2.报价结算清单'!$F$2:$F$578,$A263,'[5]2.报价结算清单'!$L$2:$L$578)</f>
        <v>#VALUE!</v>
      </c>
      <c r="H263" s="17" t="e">
        <f>SUMIF('[5]2.报价结算清单'!$F$2:$F$578,$A263,'[5]2.报价结算清单'!$N$2:$N$578)</f>
        <v>#VALUE!</v>
      </c>
      <c r="I263" s="20" t="e">
        <f>SUMIF('[5]2.报价结算清单'!$F$2:$F$578,A263,'[5]2.报价结算清单'!$P$2:$P$578)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SUMIF('[5]2.报价结算清单'!$F$2:$F$578,$A264,'[5]2.报价结算清单'!$L$2:$L$578)</f>
        <v>#VALUE!</v>
      </c>
      <c r="H264" s="17" t="e">
        <f>SUMIF('[5]2.报价结算清单'!$F$2:$F$578,$A264,'[5]2.报价结算清单'!$N$2:$N$578)</f>
        <v>#VALUE!</v>
      </c>
      <c r="I264" s="20" t="e">
        <f>SUMIF('[5]2.报价结算清单'!$F$2:$F$578,A264,'[5]2.报价结算清单'!$P$2:$P$578)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SUMIF('[5]2.报价结算清单'!$F$2:$F$578,$A265,'[5]2.报价结算清单'!$L$2:$L$578)</f>
        <v>#VALUE!</v>
      </c>
      <c r="H265" s="17" t="e">
        <f>SUMIF('[5]2.报价结算清单'!$F$2:$F$578,$A265,'[5]2.报价结算清单'!$N$2:$N$578)</f>
        <v>#VALUE!</v>
      </c>
      <c r="I265" s="20" t="e">
        <f>SUMIF('[5]2.报价结算清单'!$F$2:$F$578,A265,'[5]2.报价结算清单'!$P$2:$P$578)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SUMIF('[5]2.报价结算清单'!$F$2:$F$578,$A266,'[5]2.报价结算清单'!$L$2:$L$578)</f>
        <v>#VALUE!</v>
      </c>
      <c r="H266" s="17" t="e">
        <f>SUMIF('[5]2.报价结算清单'!$F$2:$F$578,$A266,'[5]2.报价结算清单'!$N$2:$N$578)</f>
        <v>#VALUE!</v>
      </c>
      <c r="I266" s="20" t="e">
        <f>SUMIF('[5]2.报价结算清单'!$F$2:$F$578,A266,'[5]2.报价结算清单'!$P$2:$P$578)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SUMIF('[5]2.报价结算清单'!$F$2:$F$578,$A267,'[5]2.报价结算清单'!$L$2:$L$578)</f>
        <v>#VALUE!</v>
      </c>
      <c r="H267" s="17" t="e">
        <f>SUMIF('[5]2.报价结算清单'!$F$2:$F$578,$A267,'[5]2.报价结算清单'!$N$2:$N$578)</f>
        <v>#VALUE!</v>
      </c>
      <c r="I267" s="20" t="e">
        <f>SUMIF('[5]2.报价结算清单'!$F$2:$F$578,A267,'[5]2.报价结算清单'!$P$2:$P$578)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SUMIF('[5]2.报价结算清单'!$F$2:$F$578,$A268,'[5]2.报价结算清单'!$L$2:$L$578)</f>
        <v>#VALUE!</v>
      </c>
      <c r="H268" s="17" t="e">
        <f>SUMIF('[5]2.报价结算清单'!$F$2:$F$578,$A268,'[5]2.报价结算清单'!$N$2:$N$578)</f>
        <v>#VALUE!</v>
      </c>
      <c r="I268" s="20" t="e">
        <f>SUMIF('[5]2.报价结算清单'!$F$2:$F$578,A268,'[5]2.报价结算清单'!$P$2:$P$578)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SUMIF('[5]2.报价结算清单'!$F$2:$F$578,$A269,'[5]2.报价结算清单'!$L$2:$L$578)</f>
        <v>#VALUE!</v>
      </c>
      <c r="H269" s="17" t="e">
        <f>SUMIF('[5]2.报价结算清单'!$F$2:$F$578,$A269,'[5]2.报价结算清单'!$N$2:$N$578)</f>
        <v>#VALUE!</v>
      </c>
      <c r="I269" s="20" t="e">
        <f>SUMIF('[5]2.报价结算清单'!$F$2:$F$578,A269,'[5]2.报价结算清单'!$P$2:$P$578)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SUMIF('[5]2.报价结算清单'!$F$2:$F$578,$A270,'[5]2.报价结算清单'!$L$2:$L$578)</f>
        <v>#VALUE!</v>
      </c>
      <c r="H270" s="17" t="e">
        <f>SUMIF('[5]2.报价结算清单'!$F$2:$F$578,$A270,'[5]2.报价结算清单'!$N$2:$N$578)</f>
        <v>#VALUE!</v>
      </c>
      <c r="I270" s="20" t="e">
        <f>SUMIF('[5]2.报价结算清单'!$F$2:$F$578,A270,'[5]2.报价结算清单'!$P$2:$P$578)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SUMIF('[5]2.报价结算清单'!$F$2:$F$578,$A271,'[5]2.报价结算清单'!$L$2:$L$578)</f>
        <v>#VALUE!</v>
      </c>
      <c r="H271" s="17" t="e">
        <f>SUMIF('[5]2.报价结算清单'!$F$2:$F$578,$A271,'[5]2.报价结算清单'!$N$2:$N$578)</f>
        <v>#VALUE!</v>
      </c>
      <c r="I271" s="20" t="e">
        <f>SUMIF('[5]2.报价结算清单'!$F$2:$F$578,A271,'[5]2.报价结算清单'!$P$2:$P$578)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SUMIF('[5]2.报价结算清单'!$F$2:$F$578,$A272,'[5]2.报价结算清单'!$L$2:$L$578)</f>
        <v>#VALUE!</v>
      </c>
      <c r="H272" s="17" t="e">
        <f>SUMIF('[5]2.报价结算清单'!$F$2:$F$578,$A272,'[5]2.报价结算清单'!$N$2:$N$578)</f>
        <v>#VALUE!</v>
      </c>
      <c r="I272" s="20" t="e">
        <f>SUMIF('[5]2.报价结算清单'!$F$2:$F$578,A272,'[5]2.报价结算清单'!$P$2:$P$578)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SUMIF('[5]2.报价结算清单'!$F$2:$F$578,$A273,'[5]2.报价结算清单'!$L$2:$L$578)</f>
        <v>#VALUE!</v>
      </c>
      <c r="H273" s="17" t="e">
        <f>SUMIF('[5]2.报价结算清单'!$F$2:$F$578,$A273,'[5]2.报价结算清单'!$N$2:$N$578)</f>
        <v>#VALUE!</v>
      </c>
      <c r="I273" s="20" t="e">
        <f>SUMIF('[5]2.报价结算清单'!$F$2:$F$578,A273,'[5]2.报价结算清单'!$P$2:$P$578)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SUMIF('[5]2.报价结算清单'!$F$2:$F$578,$A274,'[5]2.报价结算清单'!$L$2:$L$578)</f>
        <v>#VALUE!</v>
      </c>
      <c r="H274" s="17" t="e">
        <f>SUMIF('[5]2.报价结算清单'!$F$2:$F$578,$A274,'[5]2.报价结算清单'!$N$2:$N$578)</f>
        <v>#VALUE!</v>
      </c>
      <c r="I274" s="20" t="e">
        <f>SUMIF('[5]2.报价结算清单'!$F$2:$F$578,A274,'[5]2.报价结算清单'!$P$2:$P$578)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SUMIF('[5]2.报价结算清单'!$F$2:$F$578,$A275,'[5]2.报价结算清单'!$L$2:$L$578)</f>
        <v>#VALUE!</v>
      </c>
      <c r="H275" s="17" t="e">
        <f>SUMIF('[5]2.报价结算清单'!$F$2:$F$578,$A275,'[5]2.报价结算清单'!$N$2:$N$578)</f>
        <v>#VALUE!</v>
      </c>
      <c r="I275" s="20" t="e">
        <f>SUMIF('[5]2.报价结算清单'!$F$2:$F$578,A275,'[5]2.报价结算清单'!$P$2:$P$578)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SUMIF('[5]2.报价结算清单'!$F$2:$F$578,$A276,'[5]2.报价结算清单'!$L$2:$L$578)</f>
        <v>#VALUE!</v>
      </c>
      <c r="H276" s="17" t="e">
        <f>SUMIF('[5]2.报价结算清单'!$F$2:$F$578,$A276,'[5]2.报价结算清单'!$N$2:$N$578)</f>
        <v>#VALUE!</v>
      </c>
      <c r="I276" s="20" t="e">
        <f>SUMIF('[5]2.报价结算清单'!$F$2:$F$578,A276,'[5]2.报价结算清单'!$P$2:$P$578)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SUMIF('[5]2.报价结算清单'!$F$2:$F$578,$A277,'[5]2.报价结算清单'!$L$2:$L$578)</f>
        <v>#VALUE!</v>
      </c>
      <c r="H277" s="17" t="e">
        <f>SUMIF('[5]2.报价结算清单'!$F$2:$F$578,$A277,'[5]2.报价结算清单'!$N$2:$N$578)</f>
        <v>#VALUE!</v>
      </c>
      <c r="I277" s="20" t="e">
        <f>SUMIF('[5]2.报价结算清单'!$F$2:$F$578,A277,'[5]2.报价结算清单'!$P$2:$P$578)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SUMIF('[5]2.报价结算清单'!$F$2:$F$578,$A278,'[5]2.报价结算清单'!$L$2:$L$578)</f>
        <v>#VALUE!</v>
      </c>
      <c r="H278" s="17" t="e">
        <f>SUMIF('[5]2.报价结算清单'!$F$2:$F$578,$A278,'[5]2.报价结算清单'!$N$2:$N$578)</f>
        <v>#VALUE!</v>
      </c>
      <c r="I278" s="20" t="e">
        <f>SUMIF('[5]2.报价结算清单'!$F$2:$F$578,A278,'[5]2.报价结算清单'!$P$2:$P$578)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SUMIF('[5]2.报价结算清单'!$F$2:$F$578,$A279,'[5]2.报价结算清单'!$L$2:$L$578)</f>
        <v>#VALUE!</v>
      </c>
      <c r="H279" s="17" t="e">
        <f>SUMIF('[5]2.报价结算清单'!$F$2:$F$578,$A279,'[5]2.报价结算清单'!$N$2:$N$578)</f>
        <v>#VALUE!</v>
      </c>
      <c r="I279" s="20" t="e">
        <f>SUMIF('[5]2.报价结算清单'!$F$2:$F$578,A279,'[5]2.报价结算清单'!$P$2:$P$578)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SUMIF('[5]2.报价结算清单'!$F$2:$F$578,$A280,'[5]2.报价结算清单'!$L$2:$L$578)</f>
        <v>#VALUE!</v>
      </c>
      <c r="H280" s="17" t="e">
        <f>SUMIF('[5]2.报价结算清单'!$F$2:$F$578,$A280,'[5]2.报价结算清单'!$N$2:$N$578)</f>
        <v>#VALUE!</v>
      </c>
      <c r="I280" s="20" t="e">
        <f>SUMIF('[5]2.报价结算清单'!$F$2:$F$578,A280,'[5]2.报价结算清单'!$P$2:$P$578)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SUMIF('[5]2.报价结算清单'!$F$2:$F$578,$A281,'[5]2.报价结算清单'!$L$2:$L$578)</f>
        <v>#VALUE!</v>
      </c>
      <c r="H281" s="17" t="e">
        <f>SUMIF('[5]2.报价结算清单'!$F$2:$F$578,$A281,'[5]2.报价结算清单'!$N$2:$N$578)</f>
        <v>#VALUE!</v>
      </c>
      <c r="I281" s="20" t="e">
        <f>SUMIF('[5]2.报价结算清单'!$F$2:$F$578,A281,'[5]2.报价结算清单'!$P$2:$P$578)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SUMIF('[5]2.报价结算清单'!$F$2:$F$578,$A282,'[5]2.报价结算清单'!$L$2:$L$578)</f>
        <v>#VALUE!</v>
      </c>
      <c r="H282" s="17" t="e">
        <f>SUMIF('[5]2.报价结算清单'!$F$2:$F$578,$A282,'[5]2.报价结算清单'!$N$2:$N$578)</f>
        <v>#VALUE!</v>
      </c>
      <c r="I282" s="20" t="e">
        <f>SUMIF('[5]2.报价结算清单'!$F$2:$F$578,A282,'[5]2.报价结算清单'!$P$2:$P$578)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SUMIF('[5]2.报价结算清单'!$F$2:$F$578,$A283,'[5]2.报价结算清单'!$L$2:$L$578)</f>
        <v>#VALUE!</v>
      </c>
      <c r="H283" s="17" t="e">
        <f>SUMIF('[5]2.报价结算清单'!$F$2:$F$578,$A283,'[5]2.报价结算清单'!$N$2:$N$578)</f>
        <v>#VALUE!</v>
      </c>
      <c r="I283" s="20" t="e">
        <f>SUMIF('[5]2.报价结算清单'!$F$2:$F$578,A283,'[5]2.报价结算清单'!$P$2:$P$578)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SUMIF('[5]2.报价结算清单'!$F$2:$F$578,$A284,'[5]2.报价结算清单'!$L$2:$L$578)</f>
        <v>#VALUE!</v>
      </c>
      <c r="H284" s="17" t="e">
        <f>SUMIF('[5]2.报价结算清单'!$F$2:$F$578,$A284,'[5]2.报价结算清单'!$N$2:$N$578)</f>
        <v>#VALUE!</v>
      </c>
      <c r="I284" s="20" t="e">
        <f>SUMIF('[5]2.报价结算清单'!$F$2:$F$578,A284,'[5]2.报价结算清单'!$P$2:$P$578)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SUMIF('[5]2.报价结算清单'!$F$2:$F$578,$A285,'[5]2.报价结算清单'!$L$2:$L$578)</f>
        <v>#VALUE!</v>
      </c>
      <c r="H285" s="17" t="e">
        <f>SUMIF('[5]2.报价结算清单'!$F$2:$F$578,$A285,'[5]2.报价结算清单'!$N$2:$N$578)</f>
        <v>#VALUE!</v>
      </c>
      <c r="I285" s="20" t="e">
        <f>SUMIF('[5]2.报价结算清单'!$F$2:$F$578,A285,'[5]2.报价结算清单'!$P$2:$P$578)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SUMIF('[5]2.报价结算清单'!$F$2:$F$578,$A286,'[5]2.报价结算清单'!$L$2:$L$578)</f>
        <v>#VALUE!</v>
      </c>
      <c r="H286" s="17" t="e">
        <f>SUMIF('[5]2.报价结算清单'!$F$2:$F$578,$A286,'[5]2.报价结算清单'!$N$2:$N$578)</f>
        <v>#VALUE!</v>
      </c>
      <c r="I286" s="20" t="e">
        <f>SUMIF('[5]2.报价结算清单'!$F$2:$F$578,A286,'[5]2.报价结算清单'!$P$2:$P$578)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SUMIF('[5]2.报价结算清单'!$F$2:$F$578,$A287,'[5]2.报价结算清单'!$L$2:$L$578)</f>
        <v>#VALUE!</v>
      </c>
      <c r="H287" s="17" t="e">
        <f>SUMIF('[5]2.报价结算清单'!$F$2:$F$578,$A287,'[5]2.报价结算清单'!$N$2:$N$578)</f>
        <v>#VALUE!</v>
      </c>
      <c r="I287" s="20" t="e">
        <f>SUMIF('[5]2.报价结算清单'!$F$2:$F$578,A287,'[5]2.报价结算清单'!$P$2:$P$578)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SUMIF('[5]2.报价结算清单'!$F$2:$F$578,$A288,'[5]2.报价结算清单'!$L$2:$L$578)</f>
        <v>#VALUE!</v>
      </c>
      <c r="H288" s="17" t="e">
        <f>SUMIF('[5]2.报价结算清单'!$F$2:$F$578,$A288,'[5]2.报价结算清单'!$N$2:$N$578)</f>
        <v>#VALUE!</v>
      </c>
      <c r="I288" s="20" t="e">
        <f>SUMIF('[5]2.报价结算清单'!$F$2:$F$578,A288,'[5]2.报价结算清单'!$P$2:$P$578)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SUMIF('[5]2.报价结算清单'!$F$2:$F$578,$A289,'[5]2.报价结算清单'!$L$2:$L$578)</f>
        <v>#VALUE!</v>
      </c>
      <c r="H289" s="17" t="e">
        <f>SUMIF('[5]2.报价结算清单'!$F$2:$F$578,$A289,'[5]2.报价结算清单'!$N$2:$N$578)</f>
        <v>#VALUE!</v>
      </c>
      <c r="I289" s="20" t="e">
        <f>SUMIF('[5]2.报价结算清单'!$F$2:$F$578,A289,'[5]2.报价结算清单'!$P$2:$P$578)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SUMIF('[5]2.报价结算清单'!$F$2:$F$578,$A290,'[5]2.报价结算清单'!$L$2:$L$578)</f>
        <v>#VALUE!</v>
      </c>
      <c r="H290" s="17" t="e">
        <f>SUMIF('[5]2.报价结算清单'!$F$2:$F$578,$A290,'[5]2.报价结算清单'!$N$2:$N$578)</f>
        <v>#VALUE!</v>
      </c>
      <c r="I290" s="20" t="e">
        <f>SUMIF('[5]2.报价结算清单'!$F$2:$F$578,A290,'[5]2.报价结算清单'!$P$2:$P$578)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SUMIF('[5]2.报价结算清单'!$F$2:$F$578,$A291,'[5]2.报价结算清单'!$L$2:$L$578)</f>
        <v>#VALUE!</v>
      </c>
      <c r="H291" s="17" t="e">
        <f>SUMIF('[5]2.报价结算清单'!$F$2:$F$578,$A291,'[5]2.报价结算清单'!$N$2:$N$578)</f>
        <v>#VALUE!</v>
      </c>
      <c r="I291" s="20" t="e">
        <f>SUMIF('[5]2.报价结算清单'!$F$2:$F$578,A291,'[5]2.报价结算清单'!$P$2:$P$578)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SUMIF('[5]2.报价结算清单'!$F$2:$F$578,$A292,'[5]2.报价结算清单'!$L$2:$L$578)</f>
        <v>#VALUE!</v>
      </c>
      <c r="H292" s="17" t="e">
        <f>SUMIF('[5]2.报价结算清单'!$F$2:$F$578,$A292,'[5]2.报价结算清单'!$N$2:$N$578)</f>
        <v>#VALUE!</v>
      </c>
      <c r="I292" s="20" t="e">
        <f>SUMIF('[5]2.报价结算清单'!$F$2:$F$578,A292,'[5]2.报价结算清单'!$P$2:$P$578)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SUMIF('[5]2.报价结算清单'!$F$2:$F$578,$A293,'[5]2.报价结算清单'!$L$2:$L$578)</f>
        <v>#VALUE!</v>
      </c>
      <c r="H293" s="17" t="e">
        <f>SUMIF('[5]2.报价结算清单'!$F$2:$F$578,$A293,'[5]2.报价结算清单'!$N$2:$N$578)</f>
        <v>#VALUE!</v>
      </c>
      <c r="I293" s="20" t="e">
        <f>SUMIF('[5]2.报价结算清单'!$F$2:$F$578,A293,'[5]2.报价结算清单'!$P$2:$P$578)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SUMIF('[5]2.报价结算清单'!$F$2:$F$578,$A294,'[5]2.报价结算清单'!$L$2:$L$578)</f>
        <v>#VALUE!</v>
      </c>
      <c r="H294" s="17" t="e">
        <f>SUMIF('[5]2.报价结算清单'!$F$2:$F$578,$A294,'[5]2.报价结算清单'!$N$2:$N$578)</f>
        <v>#VALUE!</v>
      </c>
      <c r="I294" s="20" t="e">
        <f>SUMIF('[5]2.报价结算清单'!$F$2:$F$578,A294,'[5]2.报价结算清单'!$P$2:$P$578)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SUMIF('[5]2.报价结算清单'!$F$2:$F$578,$A295,'[5]2.报价结算清单'!$L$2:$L$578)</f>
        <v>#VALUE!</v>
      </c>
      <c r="H295" s="17" t="e">
        <f>SUMIF('[5]2.报价结算清单'!$F$2:$F$578,$A295,'[5]2.报价结算清单'!$N$2:$N$578)</f>
        <v>#VALUE!</v>
      </c>
      <c r="I295" s="20" t="e">
        <f>SUMIF('[5]2.报价结算清单'!$F$2:$F$578,A295,'[5]2.报价结算清单'!$P$2:$P$578)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SUMIF('[5]2.报价结算清单'!$F$2:$F$578,$A296,'[5]2.报价结算清单'!$L$2:$L$578)</f>
        <v>#VALUE!</v>
      </c>
      <c r="H296" s="17" t="e">
        <f>SUMIF('[5]2.报价结算清单'!$F$2:$F$578,$A296,'[5]2.报价结算清单'!$N$2:$N$578)</f>
        <v>#VALUE!</v>
      </c>
      <c r="I296" s="20" t="e">
        <f>SUMIF('[5]2.报价结算清单'!$F$2:$F$578,A296,'[5]2.报价结算清单'!$P$2:$P$578)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SUMIF('[5]2.报价结算清单'!$F$2:$F$578,$A297,'[5]2.报价结算清单'!$L$2:$L$578)</f>
        <v>#VALUE!</v>
      </c>
      <c r="H297" s="17" t="e">
        <f>SUMIF('[5]2.报价结算清单'!$F$2:$F$578,$A297,'[5]2.报价结算清单'!$N$2:$N$578)</f>
        <v>#VALUE!</v>
      </c>
      <c r="I297" s="20" t="e">
        <f>SUMIF('[5]2.报价结算清单'!$F$2:$F$578,A297,'[5]2.报价结算清单'!$P$2:$P$578)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SUMIF('[5]2.报价结算清单'!$F$2:$F$578,$A298,'[5]2.报价结算清单'!$L$2:$L$578)</f>
        <v>#VALUE!</v>
      </c>
      <c r="H298" s="17" t="e">
        <f>SUMIF('[5]2.报价结算清单'!$F$2:$F$578,$A298,'[5]2.报价结算清单'!$N$2:$N$578)</f>
        <v>#VALUE!</v>
      </c>
      <c r="I298" s="20" t="e">
        <f>SUMIF('[5]2.报价结算清单'!$F$2:$F$578,A298,'[5]2.报价结算清单'!$P$2:$P$578)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SUMIF('[5]2.报价结算清单'!$F$2:$F$578,$A299,'[5]2.报价结算清单'!$L$2:$L$578)</f>
        <v>#VALUE!</v>
      </c>
      <c r="H299" s="17" t="e">
        <f>SUMIF('[5]2.报价结算清单'!$F$2:$F$578,$A299,'[5]2.报价结算清单'!$N$2:$N$578)</f>
        <v>#VALUE!</v>
      </c>
      <c r="I299" s="20" t="e">
        <f>SUMIF('[5]2.报价结算清单'!$F$2:$F$578,A299,'[5]2.报价结算清单'!$P$2:$P$578)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SUMIF('[5]2.报价结算清单'!$F$2:$F$578,$A300,'[5]2.报价结算清单'!$L$2:$L$578)</f>
        <v>#VALUE!</v>
      </c>
      <c r="H300" s="17" t="e">
        <f>SUMIF('[5]2.报价结算清单'!$F$2:$F$578,$A300,'[5]2.报价结算清单'!$N$2:$N$578)</f>
        <v>#VALUE!</v>
      </c>
      <c r="I300" s="20" t="e">
        <f>SUMIF('[5]2.报价结算清单'!$F$2:$F$578,A300,'[5]2.报价结算清单'!$P$2:$P$578)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SUMIF('[5]2.报价结算清单'!$F$2:$F$578,$A301,'[5]2.报价结算清单'!$L$2:$L$578)</f>
        <v>#VALUE!</v>
      </c>
      <c r="H301" s="17" t="e">
        <f>SUMIF('[5]2.报价结算清单'!$F$2:$F$578,$A301,'[5]2.报价结算清单'!$N$2:$N$578)</f>
        <v>#VALUE!</v>
      </c>
      <c r="I301" s="20" t="e">
        <f>SUMIF('[5]2.报价结算清单'!$F$2:$F$578,A301,'[5]2.报价结算清单'!$P$2:$P$578)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SUMIF('[5]2.报价结算清单'!$F$2:$F$578,$A302,'[5]2.报价结算清单'!$L$2:$L$578)</f>
        <v>#VALUE!</v>
      </c>
      <c r="H302" s="17" t="e">
        <f>SUMIF('[5]2.报价结算清单'!$F$2:$F$578,$A302,'[5]2.报价结算清单'!$N$2:$N$578)</f>
        <v>#VALUE!</v>
      </c>
      <c r="I302" s="20" t="e">
        <f>SUMIF('[5]2.报价结算清单'!$F$2:$F$578,A302,'[5]2.报价结算清单'!$P$2:$P$578)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SUMIF('[5]2.报价结算清单'!$F$2:$F$578,$A303,'[5]2.报价结算清单'!$L$2:$L$578)</f>
        <v>#VALUE!</v>
      </c>
      <c r="H303" s="17" t="e">
        <f>SUMIF('[5]2.报价结算清单'!$F$2:$F$578,$A303,'[5]2.报价结算清单'!$N$2:$N$578)</f>
        <v>#VALUE!</v>
      </c>
      <c r="I303" s="20" t="e">
        <f>SUMIF('[5]2.报价结算清单'!$F$2:$F$578,A303,'[5]2.报价结算清单'!$P$2:$P$578)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SUMIF('[5]2.报价结算清单'!$F$2:$F$578,$A304,'[5]2.报价结算清单'!$L$2:$L$578)</f>
        <v>#VALUE!</v>
      </c>
      <c r="H304" s="17" t="e">
        <f>SUMIF('[5]2.报价结算清单'!$F$2:$F$578,$A304,'[5]2.报价结算清单'!$N$2:$N$578)</f>
        <v>#VALUE!</v>
      </c>
      <c r="I304" s="20" t="e">
        <f>SUMIF('[5]2.报价结算清单'!$F$2:$F$578,A304,'[5]2.报价结算清单'!$P$2:$P$578)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SUMIF('[5]2.报价结算清单'!$F$2:$F$578,$A305,'[5]2.报价结算清单'!$L$2:$L$578)</f>
        <v>#VALUE!</v>
      </c>
      <c r="H305" s="17" t="e">
        <f>SUMIF('[5]2.报价结算清单'!$F$2:$F$578,$A305,'[5]2.报价结算清单'!$N$2:$N$578)</f>
        <v>#VALUE!</v>
      </c>
      <c r="I305" s="20" t="e">
        <f>SUMIF('[5]2.报价结算清单'!$F$2:$F$578,A305,'[5]2.报价结算清单'!$P$2:$P$578)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SUMIF('[5]2.报价结算清单'!$F$2:$F$578,$A306,'[5]2.报价结算清单'!$L$2:$L$578)</f>
        <v>#VALUE!</v>
      </c>
      <c r="H306" s="17" t="e">
        <f>SUMIF('[5]2.报价结算清单'!$F$2:$F$578,$A306,'[5]2.报价结算清单'!$N$2:$N$578)</f>
        <v>#VALUE!</v>
      </c>
      <c r="I306" s="20" t="e">
        <f>SUMIF('[5]2.报价结算清单'!$F$2:$F$578,A306,'[5]2.报价结算清单'!$P$2:$P$578)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SUMIF('[5]2.报价结算清单'!$F$2:$F$578,$A307,'[5]2.报价结算清单'!$L$2:$L$578)</f>
        <v>#VALUE!</v>
      </c>
      <c r="H307" s="17" t="e">
        <f>SUMIF('[5]2.报价结算清单'!$F$2:$F$578,$A307,'[5]2.报价结算清单'!$N$2:$N$578)</f>
        <v>#VALUE!</v>
      </c>
      <c r="I307" s="20" t="e">
        <f>SUMIF('[5]2.报价结算清单'!$F$2:$F$578,A307,'[5]2.报价结算清单'!$P$2:$P$578)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SUMIF('[5]2.报价结算清单'!$F$2:$F$578,$A308,'[5]2.报价结算清单'!$L$2:$L$578)</f>
        <v>#VALUE!</v>
      </c>
      <c r="H308" s="17" t="e">
        <f>SUMIF('[5]2.报价结算清单'!$F$2:$F$578,$A308,'[5]2.报价结算清单'!$N$2:$N$578)</f>
        <v>#VALUE!</v>
      </c>
      <c r="I308" s="20" t="e">
        <f>SUMIF('[5]2.报价结算清单'!$F$2:$F$578,A308,'[5]2.报价结算清单'!$P$2:$P$578)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SUMIF('[5]2.报价结算清单'!$F$2:$F$578,$A309,'[5]2.报价结算清单'!$L$2:$L$578)</f>
        <v>#VALUE!</v>
      </c>
      <c r="H309" s="17" t="e">
        <f>SUMIF('[5]2.报价结算清单'!$F$2:$F$578,$A309,'[5]2.报价结算清单'!$N$2:$N$578)</f>
        <v>#VALUE!</v>
      </c>
      <c r="I309" s="20" t="e">
        <f>SUMIF('[5]2.报价结算清单'!$F$2:$F$578,A309,'[5]2.报价结算清单'!$P$2:$P$578)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SUMIF('[5]2.报价结算清单'!$F$2:$F$578,$A310,'[5]2.报价结算清单'!$L$2:$L$578)</f>
        <v>#VALUE!</v>
      </c>
      <c r="H310" s="17" t="e">
        <f>SUMIF('[5]2.报价结算清单'!$F$2:$F$578,$A310,'[5]2.报价结算清单'!$N$2:$N$578)</f>
        <v>#VALUE!</v>
      </c>
      <c r="I310" s="20" t="e">
        <f>SUMIF('[5]2.报价结算清单'!$F$2:$F$578,A310,'[5]2.报价结算清单'!$P$2:$P$578)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SUMIF('[5]2.报价结算清单'!$F$2:$F$578,$A311,'[5]2.报价结算清单'!$L$2:$L$578)</f>
        <v>#VALUE!</v>
      </c>
      <c r="H311" s="17" t="e">
        <f>SUMIF('[5]2.报价结算清单'!$F$2:$F$578,$A311,'[5]2.报价结算清单'!$N$2:$N$578)</f>
        <v>#VALUE!</v>
      </c>
      <c r="I311" s="20" t="e">
        <f>SUMIF('[5]2.报价结算清单'!$F$2:$F$578,A311,'[5]2.报价结算清单'!$P$2:$P$578)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SUMIF('[5]2.报价结算清单'!$F$2:$F$578,$A312,'[5]2.报价结算清单'!$L$2:$L$578)</f>
        <v>#VALUE!</v>
      </c>
      <c r="H312" s="17" t="e">
        <f>SUMIF('[5]2.报价结算清单'!$F$2:$F$578,$A312,'[5]2.报价结算清单'!$N$2:$N$578)</f>
        <v>#VALUE!</v>
      </c>
      <c r="I312" s="20" t="e">
        <f>SUMIF('[5]2.报价结算清单'!$F$2:$F$578,A312,'[5]2.报价结算清单'!$P$2:$P$578)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SUMIF('[5]2.报价结算清单'!$F$2:$F$578,$A313,'[5]2.报价结算清单'!$L$2:$L$578)</f>
        <v>#VALUE!</v>
      </c>
      <c r="H313" s="17" t="e">
        <f>SUMIF('[5]2.报价结算清单'!$F$2:$F$578,$A313,'[5]2.报价结算清单'!$N$2:$N$578)</f>
        <v>#VALUE!</v>
      </c>
      <c r="I313" s="20" t="e">
        <f>SUMIF('[5]2.报价结算清单'!$F$2:$F$578,A313,'[5]2.报价结算清单'!$P$2:$P$578)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SUMIF('[5]2.报价结算清单'!$F$2:$F$578,$A314,'[5]2.报价结算清单'!$L$2:$L$578)</f>
        <v>#VALUE!</v>
      </c>
      <c r="H314" s="17" t="e">
        <f>SUMIF('[5]2.报价结算清单'!$F$2:$F$578,$A314,'[5]2.报价结算清单'!$N$2:$N$578)</f>
        <v>#VALUE!</v>
      </c>
      <c r="I314" s="20" t="e">
        <f>SUMIF('[5]2.报价结算清单'!$F$2:$F$578,A314,'[5]2.报价结算清单'!$P$2:$P$578)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SUMIF('[5]2.报价结算清单'!$F$2:$F$578,$A315,'[5]2.报价结算清单'!$L$2:$L$578)</f>
        <v>#VALUE!</v>
      </c>
      <c r="H315" s="17" t="e">
        <f>SUMIF('[5]2.报价结算清单'!$F$2:$F$578,$A315,'[5]2.报价结算清单'!$N$2:$N$578)</f>
        <v>#VALUE!</v>
      </c>
      <c r="I315" s="20" t="e">
        <f>SUMIF('[5]2.报价结算清单'!$F$2:$F$578,A315,'[5]2.报价结算清单'!$P$2:$P$578)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SUMIF('[5]2.报价结算清单'!$F$2:$F$578,$A316,'[5]2.报价结算清单'!$L$2:$L$578)</f>
        <v>#VALUE!</v>
      </c>
      <c r="H316" s="17" t="e">
        <f>SUMIF('[5]2.报价结算清单'!$F$2:$F$578,$A316,'[5]2.报价结算清单'!$N$2:$N$578)</f>
        <v>#VALUE!</v>
      </c>
      <c r="I316" s="20" t="e">
        <f>SUMIF('[5]2.报价结算清单'!$F$2:$F$578,A316,'[5]2.报价结算清单'!$P$2:$P$578)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SUMIF('[5]2.报价结算清单'!$F$2:$F$578,$A317,'[5]2.报价结算清单'!$L$2:$L$578)</f>
        <v>#VALUE!</v>
      </c>
      <c r="H317" s="17" t="e">
        <f>SUMIF('[5]2.报价结算清单'!$F$2:$F$578,$A317,'[5]2.报价结算清单'!$N$2:$N$578)</f>
        <v>#VALUE!</v>
      </c>
      <c r="I317" s="20" t="e">
        <f>SUMIF('[5]2.报价结算清单'!$F$2:$F$578,A317,'[5]2.报价结算清单'!$P$2:$P$578)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SUMIF('[5]2.报价结算清单'!$F$2:$F$578,$A318,'[5]2.报价结算清单'!$L$2:$L$578)</f>
        <v>#VALUE!</v>
      </c>
      <c r="H318" s="17" t="e">
        <f>SUMIF('[5]2.报价结算清单'!$F$2:$F$578,$A318,'[5]2.报价结算清单'!$N$2:$N$578)</f>
        <v>#VALUE!</v>
      </c>
      <c r="I318" s="20" t="e">
        <f>SUMIF('[5]2.报价结算清单'!$F$2:$F$578,A318,'[5]2.报价结算清单'!$P$2:$P$578)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SUMIF('[5]2.报价结算清单'!$F$2:$F$578,$A319,'[5]2.报价结算清单'!$L$2:$L$578)</f>
        <v>#VALUE!</v>
      </c>
      <c r="H319" s="17" t="e">
        <f>SUMIF('[5]2.报价结算清单'!$F$2:$F$578,$A319,'[5]2.报价结算清单'!$N$2:$N$578)</f>
        <v>#VALUE!</v>
      </c>
      <c r="I319" s="20" t="e">
        <f>SUMIF('[5]2.报价结算清单'!$F$2:$F$578,A319,'[5]2.报价结算清单'!$P$2:$P$578)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SUMIF('[5]2.报价结算清单'!$F$2:$F$578,$A320,'[5]2.报价结算清单'!$L$2:$L$578)</f>
        <v>#VALUE!</v>
      </c>
      <c r="H320" s="17" t="e">
        <f>SUMIF('[5]2.报价结算清单'!$F$2:$F$578,$A320,'[5]2.报价结算清单'!$N$2:$N$578)</f>
        <v>#VALUE!</v>
      </c>
      <c r="I320" s="20" t="e">
        <f>SUMIF('[5]2.报价结算清单'!$F$2:$F$578,A320,'[5]2.报价结算清单'!$P$2:$P$578)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SUMIF('[5]2.报价结算清单'!$F$2:$F$578,$A321,'[5]2.报价结算清单'!$L$2:$L$578)</f>
        <v>#VALUE!</v>
      </c>
      <c r="H321" s="17" t="e">
        <f>SUMIF('[5]2.报价结算清单'!$F$2:$F$578,$A321,'[5]2.报价结算清单'!$N$2:$N$578)</f>
        <v>#VALUE!</v>
      </c>
      <c r="I321" s="20" t="e">
        <f>SUMIF('[5]2.报价结算清单'!$F$2:$F$578,A321,'[5]2.报价结算清单'!$P$2:$P$578)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SUMIF('[5]2.报价结算清单'!$F$2:$F$578,$A322,'[5]2.报价结算清单'!$L$2:$L$578)</f>
        <v>#VALUE!</v>
      </c>
      <c r="H322" s="17" t="e">
        <f>SUMIF('[5]2.报价结算清单'!$F$2:$F$578,$A322,'[5]2.报价结算清单'!$N$2:$N$578)</f>
        <v>#VALUE!</v>
      </c>
      <c r="I322" s="20" t="e">
        <f>SUMIF('[5]2.报价结算清单'!$F$2:$F$578,A322,'[5]2.报价结算清单'!$P$2:$P$578)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SUMIF('[5]2.报价结算清单'!$F$2:$F$578,$A323,'[5]2.报价结算清单'!$L$2:$L$578)</f>
        <v>#VALUE!</v>
      </c>
      <c r="H323" s="17" t="e">
        <f>SUMIF('[5]2.报价结算清单'!$F$2:$F$578,$A323,'[5]2.报价结算清单'!$N$2:$N$578)</f>
        <v>#VALUE!</v>
      </c>
      <c r="I323" s="20" t="e">
        <f>SUMIF('[5]2.报价结算清单'!$F$2:$F$578,A323,'[5]2.报价结算清单'!$P$2:$P$578)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SUMIF('[5]2.报价结算清单'!$F$2:$F$578,$A324,'[5]2.报价结算清单'!$L$2:$L$578)</f>
        <v>#VALUE!</v>
      </c>
      <c r="H324" s="17" t="e">
        <f>SUMIF('[5]2.报价结算清单'!$F$2:$F$578,$A324,'[5]2.报价结算清单'!$N$2:$N$578)</f>
        <v>#VALUE!</v>
      </c>
      <c r="I324" s="20" t="e">
        <f>SUMIF('[5]2.报价结算清单'!$F$2:$F$578,A324,'[5]2.报价结算清单'!$P$2:$P$578)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SUMIF('[5]2.报价结算清单'!$F$2:$F$578,$A325,'[5]2.报价结算清单'!$L$2:$L$578)</f>
        <v>#VALUE!</v>
      </c>
      <c r="H325" s="17" t="e">
        <f>SUMIF('[5]2.报价结算清单'!$F$2:$F$578,$A325,'[5]2.报价结算清单'!$N$2:$N$578)</f>
        <v>#VALUE!</v>
      </c>
      <c r="I325" s="20" t="e">
        <f>SUMIF('[5]2.报价结算清单'!$F$2:$F$578,A325,'[5]2.报价结算清单'!$P$2:$P$578)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SUMIF('[5]2.报价结算清单'!$F$2:$F$578,$A326,'[5]2.报价结算清单'!$L$2:$L$578)</f>
        <v>#VALUE!</v>
      </c>
      <c r="H326" s="17" t="e">
        <f>SUMIF('[5]2.报价结算清单'!$F$2:$F$578,$A326,'[5]2.报价结算清单'!$N$2:$N$578)</f>
        <v>#VALUE!</v>
      </c>
      <c r="I326" s="20" t="e">
        <f>SUMIF('[5]2.报价结算清单'!$F$2:$F$578,A326,'[5]2.报价结算清单'!$P$2:$P$578)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SUMIF('[5]2.报价结算清单'!$F$2:$F$578,$A327,'[5]2.报价结算清单'!$L$2:$L$578)</f>
        <v>#VALUE!</v>
      </c>
      <c r="H327" s="17" t="e">
        <f>SUMIF('[5]2.报价结算清单'!$F$2:$F$578,$A327,'[5]2.报价结算清单'!$N$2:$N$578)</f>
        <v>#VALUE!</v>
      </c>
      <c r="I327" s="20" t="e">
        <f>SUMIF('[5]2.报价结算清单'!$F$2:$F$578,A327,'[5]2.报价结算清单'!$P$2:$P$578)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SUMIF('[5]2.报价结算清单'!$F$2:$F$578,$A328,'[5]2.报价结算清单'!$L$2:$L$578)</f>
        <v>#VALUE!</v>
      </c>
      <c r="H328" s="17" t="e">
        <f>SUMIF('[5]2.报价结算清单'!$F$2:$F$578,$A328,'[5]2.报价结算清单'!$N$2:$N$578)</f>
        <v>#VALUE!</v>
      </c>
      <c r="I328" s="20" t="e">
        <f>SUMIF('[5]2.报价结算清单'!$F$2:$F$578,A328,'[5]2.报价结算清单'!$P$2:$P$578)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SUMIF('[5]2.报价结算清单'!$F$2:$F$578,$A329,'[5]2.报价结算清单'!$L$2:$L$578)</f>
        <v>#VALUE!</v>
      </c>
      <c r="H329" s="17" t="e">
        <f>SUMIF('[5]2.报价结算清单'!$F$2:$F$578,$A329,'[5]2.报价结算清单'!$N$2:$N$578)</f>
        <v>#VALUE!</v>
      </c>
      <c r="I329" s="20" t="e">
        <f>SUMIF('[5]2.报价结算清单'!$F$2:$F$578,A329,'[5]2.报价结算清单'!$P$2:$P$578)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SUMIF('[5]2.报价结算清单'!$F$2:$F$578,$A330,'[5]2.报价结算清单'!$L$2:$L$578)</f>
        <v>#VALUE!</v>
      </c>
      <c r="H330" s="17" t="e">
        <f>SUMIF('[5]2.报价结算清单'!$F$2:$F$578,$A330,'[5]2.报价结算清单'!$N$2:$N$578)</f>
        <v>#VALUE!</v>
      </c>
      <c r="I330" s="20" t="e">
        <f>SUMIF('[5]2.报价结算清单'!$F$2:$F$578,A330,'[5]2.报价结算清单'!$P$2:$P$578)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SUMIF('[5]2.报价结算清单'!$F$2:$F$578,$A331,'[5]2.报价结算清单'!$L$2:$L$578)</f>
        <v>#VALUE!</v>
      </c>
      <c r="H331" s="17" t="e">
        <f>SUMIF('[5]2.报价结算清单'!$F$2:$F$578,$A331,'[5]2.报价结算清单'!$N$2:$N$578)</f>
        <v>#VALUE!</v>
      </c>
      <c r="I331" s="20" t="e">
        <f>SUMIF('[5]2.报价结算清单'!$F$2:$F$578,A331,'[5]2.报价结算清单'!$P$2:$P$578)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SUMIF('[5]2.报价结算清单'!$F$2:$F$578,$A332,'[5]2.报价结算清单'!$L$2:$L$578)</f>
        <v>#VALUE!</v>
      </c>
      <c r="H332" s="17" t="e">
        <f>SUMIF('[5]2.报价结算清单'!$F$2:$F$578,$A332,'[5]2.报价结算清单'!$N$2:$N$578)</f>
        <v>#VALUE!</v>
      </c>
      <c r="I332" s="20" t="e">
        <f>SUMIF('[5]2.报价结算清单'!$F$2:$F$578,A332,'[5]2.报价结算清单'!$P$2:$P$578)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SUMIF('[5]2.报价结算清单'!$F$2:$F$578,$A333,'[5]2.报价结算清单'!$L$2:$L$578)</f>
        <v>#VALUE!</v>
      </c>
      <c r="H333" s="17" t="e">
        <f>SUMIF('[5]2.报价结算清单'!$F$2:$F$578,$A333,'[5]2.报价结算清单'!$N$2:$N$578)</f>
        <v>#VALUE!</v>
      </c>
      <c r="I333" s="20" t="e">
        <f>SUMIF('[5]2.报价结算清单'!$F$2:$F$578,A333,'[5]2.报价结算清单'!$P$2:$P$578)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SUMIF('[5]2.报价结算清单'!$F$2:$F$578,$A334,'[5]2.报价结算清单'!$L$2:$L$578)</f>
        <v>#VALUE!</v>
      </c>
      <c r="H334" s="17" t="e">
        <f>SUMIF('[5]2.报价结算清单'!$F$2:$F$578,$A334,'[5]2.报价结算清单'!$N$2:$N$578)</f>
        <v>#VALUE!</v>
      </c>
      <c r="I334" s="20" t="e">
        <f>SUMIF('[5]2.报价结算清单'!$F$2:$F$578,A334,'[5]2.报价结算清单'!$P$2:$P$578)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SUMIF('[5]2.报价结算清单'!$F$2:$F$578,$A335,'[5]2.报价结算清单'!$L$2:$L$578)</f>
        <v>#VALUE!</v>
      </c>
      <c r="H335" s="17" t="e">
        <f>SUMIF('[5]2.报价结算清单'!$F$2:$F$578,$A335,'[5]2.报价结算清单'!$N$2:$N$578)</f>
        <v>#VALUE!</v>
      </c>
      <c r="I335" s="20" t="e">
        <f>SUMIF('[5]2.报价结算清单'!$F$2:$F$578,A335,'[5]2.报价结算清单'!$P$2:$P$578)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SUMIF('[5]2.报价结算清单'!$F$2:$F$578,$A336,'[5]2.报价结算清单'!$L$2:$L$578)</f>
        <v>#VALUE!</v>
      </c>
      <c r="H336" s="17" t="e">
        <f>SUMIF('[5]2.报价结算清单'!$F$2:$F$578,$A336,'[5]2.报价结算清单'!$N$2:$N$578)</f>
        <v>#VALUE!</v>
      </c>
      <c r="I336" s="20" t="e">
        <f>SUMIF('[5]2.报价结算清单'!$F$2:$F$578,A336,'[5]2.报价结算清单'!$P$2:$P$578)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SUMIF('[5]2.报价结算清单'!$F$2:$F$578,$A337,'[5]2.报价结算清单'!$L$2:$L$578)</f>
        <v>#VALUE!</v>
      </c>
      <c r="H337" s="17" t="e">
        <f>SUMIF('[5]2.报价结算清单'!$F$2:$F$578,$A337,'[5]2.报价结算清单'!$N$2:$N$578)</f>
        <v>#VALUE!</v>
      </c>
      <c r="I337" s="20" t="e">
        <f>SUMIF('[5]2.报价结算清单'!$F$2:$F$578,A337,'[5]2.报价结算清单'!$P$2:$P$578)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SUMIF('[5]2.报价结算清单'!$F$2:$F$578,$A338,'[5]2.报价结算清单'!$L$2:$L$578)</f>
        <v>#VALUE!</v>
      </c>
      <c r="H338" s="17" t="e">
        <f>SUMIF('[5]2.报价结算清单'!$F$2:$F$578,$A338,'[5]2.报价结算清单'!$N$2:$N$578)</f>
        <v>#VALUE!</v>
      </c>
      <c r="I338" s="20" t="e">
        <f>SUMIF('[5]2.报价结算清单'!$F$2:$F$578,A338,'[5]2.报价结算清单'!$P$2:$P$578)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SUMIF('[5]2.报价结算清单'!$F$2:$F$578,$A339,'[5]2.报价结算清单'!$L$2:$L$578)</f>
        <v>#VALUE!</v>
      </c>
      <c r="H339" s="17" t="e">
        <f>SUMIF('[5]2.报价结算清单'!$F$2:$F$578,$A339,'[5]2.报价结算清单'!$N$2:$N$578)</f>
        <v>#VALUE!</v>
      </c>
      <c r="I339" s="20" t="e">
        <f>SUMIF('[5]2.报价结算清单'!$F$2:$F$578,A339,'[5]2.报价结算清单'!$P$2:$P$578)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SUMIF('[5]2.报价结算清单'!$F$2:$F$578,$A340,'[5]2.报价结算清单'!$L$2:$L$578)</f>
        <v>#VALUE!</v>
      </c>
      <c r="H340" s="17" t="e">
        <f>SUMIF('[5]2.报价结算清单'!$F$2:$F$578,$A340,'[5]2.报价结算清单'!$N$2:$N$578)</f>
        <v>#VALUE!</v>
      </c>
      <c r="I340" s="20" t="e">
        <f>SUMIF('[5]2.报价结算清单'!$F$2:$F$578,A340,'[5]2.报价结算清单'!$P$2:$P$578)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SUMIF('[5]2.报价结算清单'!$F$2:$F$578,$A341,'[5]2.报价结算清单'!$L$2:$L$578)</f>
        <v>#VALUE!</v>
      </c>
      <c r="H341" s="17" t="e">
        <f>SUMIF('[5]2.报价结算清单'!$F$2:$F$578,$A341,'[5]2.报价结算清单'!$N$2:$N$578)</f>
        <v>#VALUE!</v>
      </c>
      <c r="I341" s="20" t="e">
        <f>SUMIF('[5]2.报价结算清单'!$F$2:$F$578,A341,'[5]2.报价结算清单'!$P$2:$P$578)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SUMIF('[5]2.报价结算清单'!$F$2:$F$578,$A342,'[5]2.报价结算清单'!$L$2:$L$578)</f>
        <v>#VALUE!</v>
      </c>
      <c r="H342" s="17" t="e">
        <f>SUMIF('[5]2.报价结算清单'!$F$2:$F$578,$A342,'[5]2.报价结算清单'!$N$2:$N$578)</f>
        <v>#VALUE!</v>
      </c>
      <c r="I342" s="20" t="e">
        <f>SUMIF('[5]2.报价结算清单'!$F$2:$F$578,A342,'[5]2.报价结算清单'!$P$2:$P$578)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SUMIF('[5]2.报价结算清单'!$F$2:$F$578,$A343,'[5]2.报价结算清单'!$L$2:$L$578)</f>
        <v>#VALUE!</v>
      </c>
      <c r="H343" s="17" t="e">
        <f>SUMIF('[5]2.报价结算清单'!$F$2:$F$578,$A343,'[5]2.报价结算清单'!$N$2:$N$578)</f>
        <v>#VALUE!</v>
      </c>
      <c r="I343" s="20" t="e">
        <f>SUMIF('[5]2.报价结算清单'!$F$2:$F$578,A343,'[5]2.报价结算清单'!$P$2:$P$578)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SUMIF('[5]2.报价结算清单'!$F$2:$F$578,$A344,'[5]2.报价结算清单'!$L$2:$L$578)</f>
        <v>#VALUE!</v>
      </c>
      <c r="H344" s="17" t="e">
        <f>SUMIF('[5]2.报价结算清单'!$F$2:$F$578,$A344,'[5]2.报价结算清单'!$N$2:$N$578)</f>
        <v>#VALUE!</v>
      </c>
      <c r="I344" s="20" t="e">
        <f>SUMIF('[5]2.报价结算清单'!$F$2:$F$578,A344,'[5]2.报价结算清单'!$P$2:$P$578)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SUMIF('[5]2.报价结算清单'!$F$2:$F$578,$A345,'[5]2.报价结算清单'!$L$2:$L$578)</f>
        <v>#VALUE!</v>
      </c>
      <c r="H345" s="17" t="e">
        <f>SUMIF('[5]2.报价结算清单'!$F$2:$F$578,$A345,'[5]2.报价结算清单'!$N$2:$N$578)</f>
        <v>#VALUE!</v>
      </c>
      <c r="I345" s="20" t="e">
        <f>SUMIF('[5]2.报价结算清单'!$F$2:$F$578,A345,'[5]2.报价结算清单'!$P$2:$P$578)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SUMIF('[5]2.报价结算清单'!$F$2:$F$578,$A346,'[5]2.报价结算清单'!$L$2:$L$578)</f>
        <v>#VALUE!</v>
      </c>
      <c r="H346" s="17" t="e">
        <f>SUMIF('[5]2.报价结算清单'!$F$2:$F$578,$A346,'[5]2.报价结算清单'!$N$2:$N$578)</f>
        <v>#VALUE!</v>
      </c>
      <c r="I346" s="20" t="e">
        <f>SUMIF('[5]2.报价结算清单'!$F$2:$F$578,A346,'[5]2.报价结算清单'!$P$2:$P$578)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SUMIF('[5]2.报价结算清单'!$F$2:$F$578,$A347,'[5]2.报价结算清单'!$L$2:$L$578)</f>
        <v>#VALUE!</v>
      </c>
      <c r="H347" s="17" t="e">
        <f>SUMIF('[5]2.报价结算清单'!$F$2:$F$578,$A347,'[5]2.报价结算清单'!$N$2:$N$578)</f>
        <v>#VALUE!</v>
      </c>
      <c r="I347" s="20" t="e">
        <f>SUMIF('[5]2.报价结算清单'!$F$2:$F$578,A347,'[5]2.报价结算清单'!$P$2:$P$578)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SUMIF('[5]2.报价结算清单'!$F$2:$F$578,$A348,'[5]2.报价结算清单'!$L$2:$L$578)</f>
        <v>#VALUE!</v>
      </c>
      <c r="H348" s="17" t="e">
        <f>SUMIF('[5]2.报价结算清单'!$F$2:$F$578,$A348,'[5]2.报价结算清单'!$N$2:$N$578)</f>
        <v>#VALUE!</v>
      </c>
      <c r="I348" s="20" t="e">
        <f>SUMIF('[5]2.报价结算清单'!$F$2:$F$578,A348,'[5]2.报价结算清单'!$P$2:$P$578)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SUMIF('[5]2.报价结算清单'!$F$2:$F$578,$A349,'[5]2.报价结算清单'!$L$2:$L$578)</f>
        <v>#VALUE!</v>
      </c>
      <c r="H349" s="17" t="e">
        <f>SUMIF('[5]2.报价结算清单'!$F$2:$F$578,$A349,'[5]2.报价结算清单'!$N$2:$N$578)</f>
        <v>#VALUE!</v>
      </c>
      <c r="I349" s="20" t="e">
        <f>SUMIF('[5]2.报价结算清单'!$F$2:$F$578,A349,'[5]2.报价结算清单'!$P$2:$P$578)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SUMIF('[5]2.报价结算清单'!$F$2:$F$578,$A350,'[5]2.报价结算清单'!$L$2:$L$578)</f>
        <v>#VALUE!</v>
      </c>
      <c r="H350" s="17" t="e">
        <f>SUMIF('[5]2.报价结算清单'!$F$2:$F$578,$A350,'[5]2.报价结算清单'!$N$2:$N$578)</f>
        <v>#VALUE!</v>
      </c>
      <c r="I350" s="20" t="e">
        <f>SUMIF('[5]2.报价结算清单'!$F$2:$F$578,A350,'[5]2.报价结算清单'!$P$2:$P$578)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SUMIF('[5]2.报价结算清单'!$F$2:$F$578,$A351,'[5]2.报价结算清单'!$L$2:$L$578)</f>
        <v>#VALUE!</v>
      </c>
      <c r="H351" s="17" t="e">
        <f>SUMIF('[5]2.报价结算清单'!$F$2:$F$578,$A351,'[5]2.报价结算清单'!$N$2:$N$578)</f>
        <v>#VALUE!</v>
      </c>
      <c r="I351" s="20" t="e">
        <f>SUMIF('[5]2.报价结算清单'!$F$2:$F$578,A351,'[5]2.报价结算清单'!$P$2:$P$578)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SUMIF('[5]2.报价结算清单'!$F$2:$F$578,$A352,'[5]2.报价结算清单'!$L$2:$L$578)</f>
        <v>#VALUE!</v>
      </c>
      <c r="H352" s="17" t="e">
        <f>SUMIF('[5]2.报价结算清单'!$F$2:$F$578,$A352,'[5]2.报价结算清单'!$N$2:$N$578)</f>
        <v>#VALUE!</v>
      </c>
      <c r="I352" s="20" t="e">
        <f>SUMIF('[5]2.报价结算清单'!$F$2:$F$578,A352,'[5]2.报价结算清单'!$P$2:$P$578)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SUMIF('[5]2.报价结算清单'!$F$2:$F$578,$A353,'[5]2.报价结算清单'!$L$2:$L$578)</f>
        <v>#VALUE!</v>
      </c>
      <c r="H353" s="17" t="e">
        <f>SUMIF('[5]2.报价结算清单'!$F$2:$F$578,$A353,'[5]2.报价结算清单'!$N$2:$N$578)</f>
        <v>#VALUE!</v>
      </c>
      <c r="I353" s="20" t="e">
        <f>SUMIF('[5]2.报价结算清单'!$F$2:$F$578,A353,'[5]2.报价结算清单'!$P$2:$P$578)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SUMIF('[5]2.报价结算清单'!$F$2:$F$578,$A354,'[5]2.报价结算清单'!$L$2:$L$578)</f>
        <v>#VALUE!</v>
      </c>
      <c r="H354" s="17" t="e">
        <f>SUMIF('[5]2.报价结算清单'!$F$2:$F$578,$A354,'[5]2.报价结算清单'!$N$2:$N$578)</f>
        <v>#VALUE!</v>
      </c>
      <c r="I354" s="20" t="e">
        <f>SUMIF('[5]2.报价结算清单'!$F$2:$F$578,A354,'[5]2.报价结算清单'!$P$2:$P$578)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SUMIF('[5]2.报价结算清单'!$F$2:$F$578,$A355,'[5]2.报价结算清单'!$L$2:$L$578)</f>
        <v>#VALUE!</v>
      </c>
      <c r="H355" s="17" t="e">
        <f>SUMIF('[5]2.报价结算清单'!$F$2:$F$578,$A355,'[5]2.报价结算清单'!$N$2:$N$578)</f>
        <v>#VALUE!</v>
      </c>
      <c r="I355" s="20" t="e">
        <f>SUMIF('[5]2.报价结算清单'!$F$2:$F$578,A355,'[5]2.报价结算清单'!$P$2:$P$578)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SUMIF('[5]2.报价结算清单'!$F$2:$F$578,$A356,'[5]2.报价结算清单'!$L$2:$L$578)</f>
        <v>#VALUE!</v>
      </c>
      <c r="H356" s="17" t="e">
        <f>SUMIF('[5]2.报价结算清单'!$F$2:$F$578,$A356,'[5]2.报价结算清单'!$N$2:$N$578)</f>
        <v>#VALUE!</v>
      </c>
      <c r="I356" s="20" t="e">
        <f>SUMIF('[5]2.报价结算清单'!$F$2:$F$578,A356,'[5]2.报价结算清单'!$P$2:$P$578)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SUMIF('[5]2.报价结算清单'!$F$2:$F$578,$A357,'[5]2.报价结算清单'!$L$2:$L$578)</f>
        <v>#VALUE!</v>
      </c>
      <c r="H357" s="17" t="e">
        <f>SUMIF('[5]2.报价结算清单'!$F$2:$F$578,$A357,'[5]2.报价结算清单'!$N$2:$N$578)</f>
        <v>#VALUE!</v>
      </c>
      <c r="I357" s="20" t="e">
        <f>SUMIF('[5]2.报价结算清单'!$F$2:$F$578,A357,'[5]2.报价结算清单'!$P$2:$P$578)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SUMIF('[5]2.报价结算清单'!$F$2:$F$578,$A358,'[5]2.报价结算清单'!$L$2:$L$578)</f>
        <v>#VALUE!</v>
      </c>
      <c r="H358" s="17" t="e">
        <f>SUMIF('[5]2.报价结算清单'!$F$2:$F$578,$A358,'[5]2.报价结算清单'!$N$2:$N$578)</f>
        <v>#VALUE!</v>
      </c>
      <c r="I358" s="20" t="e">
        <f>SUMIF('[5]2.报价结算清单'!$F$2:$F$578,A358,'[5]2.报价结算清单'!$P$2:$P$578)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SUMIF('[5]2.报价结算清单'!$F$2:$F$578,$A359,'[5]2.报价结算清单'!$L$2:$L$578)</f>
        <v>#VALUE!</v>
      </c>
      <c r="H359" s="17" t="e">
        <f>SUMIF('[5]2.报价结算清单'!$F$2:$F$578,$A359,'[5]2.报价结算清单'!$N$2:$N$578)</f>
        <v>#VALUE!</v>
      </c>
      <c r="I359" s="20" t="e">
        <f>SUMIF('[5]2.报价结算清单'!$F$2:$F$578,A359,'[5]2.报价结算清单'!$P$2:$P$578)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SUMIF('[5]2.报价结算清单'!$F$2:$F$578,$A360,'[5]2.报价结算清单'!$L$2:$L$578)</f>
        <v>#VALUE!</v>
      </c>
      <c r="H360" s="17" t="e">
        <f>SUMIF('[5]2.报价结算清单'!$F$2:$F$578,$A360,'[5]2.报价结算清单'!$N$2:$N$578)</f>
        <v>#VALUE!</v>
      </c>
      <c r="I360" s="20" t="e">
        <f>SUMIF('[5]2.报价结算清单'!$F$2:$F$578,A360,'[5]2.报价结算清单'!$P$2:$P$578)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SUMIF('[5]2.报价结算清单'!$F$2:$F$578,$A361,'[5]2.报价结算清单'!$L$2:$L$578)</f>
        <v>#VALUE!</v>
      </c>
      <c r="H361" s="17" t="e">
        <f>SUMIF('[5]2.报价结算清单'!$F$2:$F$578,$A361,'[5]2.报价结算清单'!$N$2:$N$578)</f>
        <v>#VALUE!</v>
      </c>
      <c r="I361" s="20" t="e">
        <f>SUMIF('[5]2.报价结算清单'!$F$2:$F$578,A361,'[5]2.报价结算清单'!$P$2:$P$578)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SUMIF('[5]2.报价结算清单'!$F$2:$F$578,$A362,'[5]2.报价结算清单'!$L$2:$L$578)</f>
        <v>#VALUE!</v>
      </c>
      <c r="H362" s="17" t="e">
        <f>SUMIF('[5]2.报价结算清单'!$F$2:$F$578,$A362,'[5]2.报价结算清单'!$N$2:$N$578)</f>
        <v>#VALUE!</v>
      </c>
      <c r="I362" s="20" t="e">
        <f>SUMIF('[5]2.报价结算清单'!$F$2:$F$578,A362,'[5]2.报价结算清单'!$P$2:$P$578)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SUMIF('[5]2.报价结算清单'!$F$2:$F$578,$A363,'[5]2.报价结算清单'!$L$2:$L$578)</f>
        <v>#VALUE!</v>
      </c>
      <c r="H363" s="17" t="e">
        <f>SUMIF('[5]2.报价结算清单'!$F$2:$F$578,$A363,'[5]2.报价结算清单'!$N$2:$N$578)</f>
        <v>#VALUE!</v>
      </c>
      <c r="I363" s="20" t="e">
        <f>SUMIF('[5]2.报价结算清单'!$F$2:$F$578,A363,'[5]2.报价结算清单'!$P$2:$P$578)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SUMIF('[5]2.报价结算清单'!$F$2:$F$578,$A364,'[5]2.报价结算清单'!$L$2:$L$578)</f>
        <v>#VALUE!</v>
      </c>
      <c r="H364" s="17" t="e">
        <f>SUMIF('[5]2.报价结算清单'!$F$2:$F$578,$A364,'[5]2.报价结算清单'!$N$2:$N$578)</f>
        <v>#VALUE!</v>
      </c>
      <c r="I364" s="20" t="e">
        <f>SUMIF('[5]2.报价结算清单'!$F$2:$F$578,A364,'[5]2.报价结算清单'!$P$2:$P$578)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SUMIF('[5]2.报价结算清单'!$F$2:$F$578,$A365,'[5]2.报价结算清单'!$L$2:$L$578)</f>
        <v>#VALUE!</v>
      </c>
      <c r="H365" s="17" t="e">
        <f>SUMIF('[5]2.报价结算清单'!$F$2:$F$578,$A365,'[5]2.报价结算清单'!$N$2:$N$578)</f>
        <v>#VALUE!</v>
      </c>
      <c r="I365" s="20" t="e">
        <f>SUMIF('[5]2.报价结算清单'!$F$2:$F$578,A365,'[5]2.报价结算清单'!$P$2:$P$578)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SUMIF('[5]2.报价结算清单'!$F$2:$F$578,$A366,'[5]2.报价结算清单'!$L$2:$L$578)</f>
        <v>#VALUE!</v>
      </c>
      <c r="H366" s="17" t="e">
        <f>SUMIF('[5]2.报价结算清单'!$F$2:$F$578,$A366,'[5]2.报价结算清单'!$N$2:$N$578)</f>
        <v>#VALUE!</v>
      </c>
      <c r="I366" s="20" t="e">
        <f>SUMIF('[5]2.报价结算清单'!$F$2:$F$578,A366,'[5]2.报价结算清单'!$P$2:$P$578)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SUMIF('[5]2.报价结算清单'!$F$2:$F$578,$A367,'[5]2.报价结算清单'!$L$2:$L$578)</f>
        <v>#VALUE!</v>
      </c>
      <c r="H367" s="17" t="e">
        <f>SUMIF('[5]2.报价结算清单'!$F$2:$F$578,$A367,'[5]2.报价结算清单'!$N$2:$N$578)</f>
        <v>#VALUE!</v>
      </c>
      <c r="I367" s="20" t="e">
        <f>SUMIF('[5]2.报价结算清单'!$F$2:$F$578,A367,'[5]2.报价结算清单'!$P$2:$P$578)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SUMIF('[5]2.报价结算清单'!$F$2:$F$578,$A368,'[5]2.报价结算清单'!$L$2:$L$578)</f>
        <v>#VALUE!</v>
      </c>
      <c r="H368" s="17" t="e">
        <f>SUMIF('[5]2.报价结算清单'!$F$2:$F$578,$A368,'[5]2.报价结算清单'!$N$2:$N$578)</f>
        <v>#VALUE!</v>
      </c>
      <c r="I368" s="20" t="e">
        <f>SUMIF('[5]2.报价结算清单'!$F$2:$F$578,A368,'[5]2.报价结算清单'!$P$2:$P$578)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SUMIF('[5]2.报价结算清单'!$F$2:$F$578,$A369,'[5]2.报价结算清单'!$L$2:$L$578)</f>
        <v>#VALUE!</v>
      </c>
      <c r="H369" s="17" t="e">
        <f>SUMIF('[5]2.报价结算清单'!$F$2:$F$578,$A369,'[5]2.报价结算清单'!$N$2:$N$578)</f>
        <v>#VALUE!</v>
      </c>
      <c r="I369" s="20" t="e">
        <f>SUMIF('[5]2.报价结算清单'!$F$2:$F$578,A369,'[5]2.报价结算清单'!$P$2:$P$578)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SUMIF('[5]2.报价结算清单'!$F$2:$F$578,$A370,'[5]2.报价结算清单'!$L$2:$L$578)</f>
        <v>#VALUE!</v>
      </c>
      <c r="H370" s="17" t="e">
        <f>SUMIF('[5]2.报价结算清单'!$F$2:$F$578,$A370,'[5]2.报价结算清单'!$N$2:$N$578)</f>
        <v>#VALUE!</v>
      </c>
      <c r="I370" s="20" t="e">
        <f>SUMIF('[5]2.报价结算清单'!$F$2:$F$578,A370,'[5]2.报价结算清单'!$P$2:$P$578)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SUMIF('[5]2.报价结算清单'!$F$2:$F$578,$A371,'[5]2.报价结算清单'!$L$2:$L$578)</f>
        <v>#VALUE!</v>
      </c>
      <c r="H371" s="17" t="e">
        <f>SUMIF('[5]2.报价结算清单'!$F$2:$F$578,$A371,'[5]2.报价结算清单'!$N$2:$N$578)</f>
        <v>#VALUE!</v>
      </c>
      <c r="I371" s="20" t="e">
        <f>SUMIF('[5]2.报价结算清单'!$F$2:$F$578,A371,'[5]2.报价结算清单'!$P$2:$P$578)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SUMIF('[5]2.报价结算清单'!$F$2:$F$578,$A372,'[5]2.报价结算清单'!$L$2:$L$578)</f>
        <v>#VALUE!</v>
      </c>
      <c r="H372" s="17" t="e">
        <f>SUMIF('[5]2.报价结算清单'!$F$2:$F$578,$A372,'[5]2.报价结算清单'!$N$2:$N$578)</f>
        <v>#VALUE!</v>
      </c>
      <c r="I372" s="20" t="e">
        <f>SUMIF('[5]2.报价结算清单'!$F$2:$F$578,A372,'[5]2.报价结算清单'!$P$2:$P$578)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SUMIF('[5]2.报价结算清单'!$F$2:$F$578,$A373,'[5]2.报价结算清单'!$L$2:$L$578)</f>
        <v>#VALUE!</v>
      </c>
      <c r="H373" s="17" t="e">
        <f>SUMIF('[5]2.报价结算清单'!$F$2:$F$578,$A373,'[5]2.报价结算清单'!$N$2:$N$578)</f>
        <v>#VALUE!</v>
      </c>
      <c r="I373" s="20" t="e">
        <f>SUMIF('[5]2.报价结算清单'!$F$2:$F$578,A373,'[5]2.报价结算清单'!$P$2:$P$578)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SUMIF('[5]2.报价结算清单'!$F$2:$F$578,$A374,'[5]2.报价结算清单'!$L$2:$L$578)</f>
        <v>#VALUE!</v>
      </c>
      <c r="H374" s="17" t="e">
        <f>SUMIF('[5]2.报价结算清单'!$F$2:$F$578,$A374,'[5]2.报价结算清单'!$N$2:$N$578)</f>
        <v>#VALUE!</v>
      </c>
      <c r="I374" s="20" t="e">
        <f>SUMIF('[5]2.报价结算清单'!$F$2:$F$578,A374,'[5]2.报价结算清单'!$P$2:$P$578)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SUMIF('[5]2.报价结算清单'!$F$2:$F$578,$A375,'[5]2.报价结算清单'!$L$2:$L$578)</f>
        <v>#VALUE!</v>
      </c>
      <c r="H375" s="17" t="e">
        <f>SUMIF('[5]2.报价结算清单'!$F$2:$F$578,$A375,'[5]2.报价结算清单'!$N$2:$N$578)</f>
        <v>#VALUE!</v>
      </c>
      <c r="I375" s="20" t="e">
        <f>SUMIF('[5]2.报价结算清单'!$F$2:$F$578,A375,'[5]2.报价结算清单'!$P$2:$P$578)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SUMIF('[5]2.报价结算清单'!$F$2:$F$578,$A376,'[5]2.报价结算清单'!$L$2:$L$578)</f>
        <v>#VALUE!</v>
      </c>
      <c r="H376" s="17" t="e">
        <f>SUMIF('[5]2.报价结算清单'!$F$2:$F$578,$A376,'[5]2.报价结算清单'!$N$2:$N$578)</f>
        <v>#VALUE!</v>
      </c>
      <c r="I376" s="20" t="e">
        <f>SUMIF('[5]2.报价结算清单'!$F$2:$F$578,A376,'[5]2.报价结算清单'!$P$2:$P$578)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SUMIF('[5]2.报价结算清单'!$F$2:$F$578,$A377,'[5]2.报价结算清单'!$L$2:$L$578)</f>
        <v>#VALUE!</v>
      </c>
      <c r="H377" s="17" t="e">
        <f>SUMIF('[5]2.报价结算清单'!$F$2:$F$578,$A377,'[5]2.报价结算清单'!$N$2:$N$578)</f>
        <v>#VALUE!</v>
      </c>
      <c r="I377" s="20" t="e">
        <f>SUMIF('[5]2.报价结算清单'!$F$2:$F$578,A377,'[5]2.报价结算清单'!$P$2:$P$578)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SUMIF('[5]2.报价结算清单'!$F$2:$F$578,$A378,'[5]2.报价结算清单'!$L$2:$L$578)</f>
        <v>#VALUE!</v>
      </c>
      <c r="H378" s="17" t="e">
        <f>SUMIF('[5]2.报价结算清单'!$F$2:$F$578,$A378,'[5]2.报价结算清单'!$N$2:$N$578)</f>
        <v>#VALUE!</v>
      </c>
      <c r="I378" s="20" t="e">
        <f>SUMIF('[5]2.报价结算清单'!$F$2:$F$578,A378,'[5]2.报价结算清单'!$P$2:$P$578)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SUMIF('[5]2.报价结算清单'!$F$2:$F$578,$A379,'[5]2.报价结算清单'!$L$2:$L$578)</f>
        <v>#VALUE!</v>
      </c>
      <c r="H379" s="17" t="e">
        <f>SUMIF('[5]2.报价结算清单'!$F$2:$F$578,$A379,'[5]2.报价结算清单'!$N$2:$N$578)</f>
        <v>#VALUE!</v>
      </c>
      <c r="I379" s="20" t="e">
        <f>SUMIF('[5]2.报价结算清单'!$F$2:$F$578,A379,'[5]2.报价结算清单'!$P$2:$P$578)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SUMIF('[5]2.报价结算清单'!$F$2:$F$578,$A380,'[5]2.报价结算清单'!$L$2:$L$578)</f>
        <v>#VALUE!</v>
      </c>
      <c r="H380" s="17" t="e">
        <f>SUMIF('[5]2.报价结算清单'!$F$2:$F$578,$A380,'[5]2.报价结算清单'!$N$2:$N$578)</f>
        <v>#VALUE!</v>
      </c>
      <c r="I380" s="20" t="e">
        <f>SUMIF('[5]2.报价结算清单'!$F$2:$F$578,A380,'[5]2.报价结算清单'!$P$2:$P$578)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SUMIF('[5]2.报价结算清单'!$F$2:$F$578,$A381,'[5]2.报价结算清单'!$L$2:$L$578)</f>
        <v>#VALUE!</v>
      </c>
      <c r="H381" s="17" t="e">
        <f>SUMIF('[5]2.报价结算清单'!$F$2:$F$578,$A381,'[5]2.报价结算清单'!$N$2:$N$578)</f>
        <v>#VALUE!</v>
      </c>
      <c r="I381" s="20" t="e">
        <f>SUMIF('[5]2.报价结算清单'!$F$2:$F$578,A381,'[5]2.报价结算清单'!$P$2:$P$578)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SUMIF('[5]2.报价结算清单'!$F$2:$F$578,$A382,'[5]2.报价结算清单'!$L$2:$L$578)</f>
        <v>#VALUE!</v>
      </c>
      <c r="H382" s="17" t="e">
        <f>SUMIF('[5]2.报价结算清单'!$F$2:$F$578,$A382,'[5]2.报价结算清单'!$N$2:$N$578)</f>
        <v>#VALUE!</v>
      </c>
      <c r="I382" s="20" t="e">
        <f>SUMIF('[5]2.报价结算清单'!$F$2:$F$578,A382,'[5]2.报价结算清单'!$P$2:$P$578)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SUMIF('[5]2.报价结算清单'!$F$2:$F$578,$A383,'[5]2.报价结算清单'!$L$2:$L$578)</f>
        <v>#VALUE!</v>
      </c>
      <c r="H383" s="17" t="e">
        <f>SUMIF('[5]2.报价结算清单'!$F$2:$F$578,$A383,'[5]2.报价结算清单'!$N$2:$N$578)</f>
        <v>#VALUE!</v>
      </c>
      <c r="I383" s="20" t="e">
        <f>SUMIF('[5]2.报价结算清单'!$F$2:$F$578,A383,'[5]2.报价结算清单'!$P$2:$P$578)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SUMIF('[5]2.报价结算清单'!$F$2:$F$578,$A384,'[5]2.报价结算清单'!$L$2:$L$578)</f>
        <v>#VALUE!</v>
      </c>
      <c r="H384" s="17" t="e">
        <f>SUMIF('[5]2.报价结算清单'!$F$2:$F$578,$A384,'[5]2.报价结算清单'!$N$2:$N$578)</f>
        <v>#VALUE!</v>
      </c>
      <c r="I384" s="20" t="e">
        <f>SUMIF('[5]2.报价结算清单'!$F$2:$F$578,A384,'[5]2.报价结算清单'!$P$2:$P$578)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SUMIF('[5]2.报价结算清单'!$F$2:$F$578,$A385,'[5]2.报价结算清单'!$L$2:$L$578)</f>
        <v>#VALUE!</v>
      </c>
      <c r="H385" s="17" t="e">
        <f>SUMIF('[5]2.报价结算清单'!$F$2:$F$578,$A385,'[5]2.报价结算清单'!$N$2:$N$578)</f>
        <v>#VALUE!</v>
      </c>
      <c r="I385" s="20" t="e">
        <f>SUMIF('[5]2.报价结算清单'!$F$2:$F$578,A385,'[5]2.报价结算清单'!$P$2:$P$578)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SUMIF('[5]2.报价结算清单'!$F$2:$F$578,$A386,'[5]2.报价结算清单'!$L$2:$L$578)</f>
        <v>#VALUE!</v>
      </c>
      <c r="H386" s="17" t="e">
        <f>SUMIF('[5]2.报价结算清单'!$F$2:$F$578,$A386,'[5]2.报价结算清单'!$N$2:$N$578)</f>
        <v>#VALUE!</v>
      </c>
      <c r="I386" s="20" t="e">
        <f>SUMIF('[5]2.报价结算清单'!$F$2:$F$578,A386,'[5]2.报价结算清单'!$P$2:$P$578)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SUMIF('[5]2.报价结算清单'!$F$2:$F$578,$A387,'[5]2.报价结算清单'!$L$2:$L$578)</f>
        <v>#VALUE!</v>
      </c>
      <c r="H387" s="17" t="e">
        <f>SUMIF('[5]2.报价结算清单'!$F$2:$F$578,$A387,'[5]2.报价结算清单'!$N$2:$N$578)</f>
        <v>#VALUE!</v>
      </c>
      <c r="I387" s="20" t="e">
        <f>SUMIF('[5]2.报价结算清单'!$F$2:$F$578,A387,'[5]2.报价结算清单'!$P$2:$P$578)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SUMIF('[5]2.报价结算清单'!$F$2:$F$578,$A388,'[5]2.报价结算清单'!$L$2:$L$578)</f>
        <v>#VALUE!</v>
      </c>
      <c r="H388" s="17" t="e">
        <f>SUMIF('[5]2.报价结算清单'!$F$2:$F$578,$A388,'[5]2.报价结算清单'!$N$2:$N$578)</f>
        <v>#VALUE!</v>
      </c>
      <c r="I388" s="20" t="e">
        <f>SUMIF('[5]2.报价结算清单'!$F$2:$F$578,A388,'[5]2.报价结算清单'!$P$2:$P$578)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SUMIF('[5]2.报价结算清单'!$F$2:$F$578,$A389,'[5]2.报价结算清单'!$L$2:$L$578)</f>
        <v>#VALUE!</v>
      </c>
      <c r="H389" s="17" t="e">
        <f>SUMIF('[5]2.报价结算清单'!$F$2:$F$578,$A389,'[5]2.报价结算清单'!$N$2:$N$578)</f>
        <v>#VALUE!</v>
      </c>
      <c r="I389" s="20" t="e">
        <f>SUMIF('[5]2.报价结算清单'!$F$2:$F$578,A389,'[5]2.报价结算清单'!$P$2:$P$578)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SUMIF('[5]2.报价结算清单'!$F$2:$F$578,$A390,'[5]2.报价结算清单'!$L$2:$L$578)</f>
        <v>#VALUE!</v>
      </c>
      <c r="H390" s="17" t="e">
        <f>SUMIF('[5]2.报价结算清单'!$F$2:$F$578,$A390,'[5]2.报价结算清单'!$N$2:$N$578)</f>
        <v>#VALUE!</v>
      </c>
      <c r="I390" s="20" t="e">
        <f>SUMIF('[5]2.报价结算清单'!$F$2:$F$578,A390,'[5]2.报价结算清单'!$P$2:$P$578)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SUMIF('[5]2.报价结算清单'!$F$2:$F$578,$A391,'[5]2.报价结算清单'!$L$2:$L$578)</f>
        <v>#VALUE!</v>
      </c>
      <c r="H391" s="17" t="e">
        <f>SUMIF('[5]2.报价结算清单'!$F$2:$F$578,$A391,'[5]2.报价结算清单'!$N$2:$N$578)</f>
        <v>#VALUE!</v>
      </c>
      <c r="I391" s="20" t="e">
        <f>SUMIF('[5]2.报价结算清单'!$F$2:$F$578,A391,'[5]2.报价结算清单'!$P$2:$P$578)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SUMIF('[5]2.报价结算清单'!$F$2:$F$578,$A392,'[5]2.报价结算清单'!$L$2:$L$578)</f>
        <v>#VALUE!</v>
      </c>
      <c r="H392" s="17" t="e">
        <f>SUMIF('[5]2.报价结算清单'!$F$2:$F$578,$A392,'[5]2.报价结算清单'!$N$2:$N$578)</f>
        <v>#VALUE!</v>
      </c>
      <c r="I392" s="20" t="e">
        <f>SUMIF('[5]2.报价结算清单'!$F$2:$F$578,A392,'[5]2.报价结算清单'!$P$2:$P$578)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SUMIF('[5]2.报价结算清单'!$F$2:$F$578,$A393,'[5]2.报价结算清单'!$L$2:$L$578)</f>
        <v>#VALUE!</v>
      </c>
      <c r="H393" s="17" t="e">
        <f>SUMIF('[5]2.报价结算清单'!$F$2:$F$578,$A393,'[5]2.报价结算清单'!$N$2:$N$578)</f>
        <v>#VALUE!</v>
      </c>
      <c r="I393" s="20" t="e">
        <f>SUMIF('[5]2.报价结算清单'!$F$2:$F$578,A393,'[5]2.报价结算清单'!$P$2:$P$578)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SUMIF('[5]2.报价结算清单'!$F$2:$F$578,$A394,'[5]2.报价结算清单'!$L$2:$L$578)</f>
        <v>#VALUE!</v>
      </c>
      <c r="H394" s="17" t="e">
        <f>SUMIF('[5]2.报价结算清单'!$F$2:$F$578,$A394,'[5]2.报价结算清单'!$N$2:$N$578)</f>
        <v>#VALUE!</v>
      </c>
      <c r="I394" s="20" t="e">
        <f>SUMIF('[5]2.报价结算清单'!$F$2:$F$578,A394,'[5]2.报价结算清单'!$P$2:$P$578)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SUMIF('[5]2.报价结算清单'!$F$2:$F$578,$A395,'[5]2.报价结算清单'!$L$2:$L$578)</f>
        <v>#VALUE!</v>
      </c>
      <c r="H395" s="17" t="e">
        <f>SUMIF('[5]2.报价结算清单'!$F$2:$F$578,$A395,'[5]2.报价结算清单'!$N$2:$N$578)</f>
        <v>#VALUE!</v>
      </c>
      <c r="I395" s="20" t="e">
        <f>SUMIF('[5]2.报价结算清单'!$F$2:$F$578,A395,'[5]2.报价结算清单'!$P$2:$P$578)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SUMIF('[5]2.报价结算清单'!$F$2:$F$578,$A396,'[5]2.报价结算清单'!$L$2:$L$578)</f>
        <v>#VALUE!</v>
      </c>
      <c r="H396" s="17" t="e">
        <f>SUMIF('[5]2.报价结算清单'!$F$2:$F$578,$A396,'[5]2.报价结算清单'!$N$2:$N$578)</f>
        <v>#VALUE!</v>
      </c>
      <c r="I396" s="20" t="e">
        <f>SUMIF('[5]2.报价结算清单'!$F$2:$F$578,A396,'[5]2.报价结算清单'!$P$2:$P$578)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SUMIF('[5]2.报价结算清单'!$F$2:$F$578,$A397,'[5]2.报价结算清单'!$L$2:$L$578)</f>
        <v>#VALUE!</v>
      </c>
      <c r="H397" s="17" t="e">
        <f>SUMIF('[5]2.报价结算清单'!$F$2:$F$578,$A397,'[5]2.报价结算清单'!$N$2:$N$578)</f>
        <v>#VALUE!</v>
      </c>
      <c r="I397" s="20" t="e">
        <f>SUMIF('[5]2.报价结算清单'!$F$2:$F$578,A397,'[5]2.报价结算清单'!$P$2:$P$578)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SUMIF('[5]2.报价结算清单'!$F$2:$F$578,$A398,'[5]2.报价结算清单'!$L$2:$L$578)</f>
        <v>#VALUE!</v>
      </c>
      <c r="H398" s="17" t="e">
        <f>SUMIF('[5]2.报价结算清单'!$F$2:$F$578,$A398,'[5]2.报价结算清单'!$N$2:$N$578)</f>
        <v>#VALUE!</v>
      </c>
      <c r="I398" s="20" t="e">
        <f>SUMIF('[5]2.报价结算清单'!$F$2:$F$578,A398,'[5]2.报价结算清单'!$P$2:$P$578)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SUMIF('[5]2.报价结算清单'!$F$2:$F$578,$A399,'[5]2.报价结算清单'!$L$2:$L$578)</f>
        <v>#VALUE!</v>
      </c>
      <c r="H399" s="17" t="e">
        <f>SUMIF('[5]2.报价结算清单'!$F$2:$F$578,$A399,'[5]2.报价结算清单'!$N$2:$N$578)</f>
        <v>#VALUE!</v>
      </c>
      <c r="I399" s="20" t="e">
        <f>SUMIF('[5]2.报价结算清单'!$F$2:$F$578,A399,'[5]2.报价结算清单'!$P$2:$P$578)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SUMIF('[5]2.报价结算清单'!$F$2:$F$578,$A400,'[5]2.报价结算清单'!$L$2:$L$578)</f>
        <v>#VALUE!</v>
      </c>
      <c r="H400" s="17" t="e">
        <f>SUMIF('[5]2.报价结算清单'!$F$2:$F$578,$A400,'[5]2.报价结算清单'!$N$2:$N$578)</f>
        <v>#VALUE!</v>
      </c>
      <c r="I400" s="20" t="e">
        <f>SUMIF('[5]2.报价结算清单'!$F$2:$F$578,A400,'[5]2.报价结算清单'!$P$2:$P$578)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SUMIF('[5]2.报价结算清单'!$F$2:$F$578,$A401,'[5]2.报价结算清单'!$L$2:$L$578)</f>
        <v>#VALUE!</v>
      </c>
      <c r="H401" s="17" t="e">
        <f>SUMIF('[5]2.报价结算清单'!$F$2:$F$578,$A401,'[5]2.报价结算清单'!$N$2:$N$578)</f>
        <v>#VALUE!</v>
      </c>
      <c r="I401" s="20" t="e">
        <f>SUMIF('[5]2.报价结算清单'!$F$2:$F$578,A401,'[5]2.报价结算清单'!$P$2:$P$578)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SUMIF('[5]2.报价结算清单'!$F$2:$F$578,$A402,'[5]2.报价结算清单'!$L$2:$L$578)</f>
        <v>#VALUE!</v>
      </c>
      <c r="H402" s="17" t="e">
        <f>SUMIF('[5]2.报价结算清单'!$F$2:$F$578,$A402,'[5]2.报价结算清单'!$N$2:$N$578)</f>
        <v>#VALUE!</v>
      </c>
      <c r="I402" s="20" t="e">
        <f>SUMIF('[5]2.报价结算清单'!$F$2:$F$578,A402,'[5]2.报价结算清单'!$P$2:$P$578)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SUMIF('[5]2.报价结算清单'!$F$2:$F$578,$A403,'[5]2.报价结算清单'!$L$2:$L$578)</f>
        <v>#VALUE!</v>
      </c>
      <c r="H403" s="17" t="e">
        <f>SUMIF('[5]2.报价结算清单'!$F$2:$F$578,$A403,'[5]2.报价结算清单'!$N$2:$N$578)</f>
        <v>#VALUE!</v>
      </c>
      <c r="I403" s="20" t="e">
        <f>SUMIF('[5]2.报价结算清单'!$F$2:$F$578,A403,'[5]2.报价结算清单'!$P$2:$P$578)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SUMIF('[5]2.报价结算清单'!$F$2:$F$578,$A404,'[5]2.报价结算清单'!$L$2:$L$578)</f>
        <v>#VALUE!</v>
      </c>
      <c r="H404" s="17" t="e">
        <f>SUMIF('[5]2.报价结算清单'!$F$2:$F$578,$A404,'[5]2.报价结算清单'!$N$2:$N$578)</f>
        <v>#VALUE!</v>
      </c>
      <c r="I404" s="20" t="e">
        <f>SUMIF('[5]2.报价结算清单'!$F$2:$F$578,A404,'[5]2.报价结算清单'!$P$2:$P$578)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SUMIF('[5]2.报价结算清单'!$F$2:$F$578,$A405,'[5]2.报价结算清单'!$L$2:$L$578)</f>
        <v>#VALUE!</v>
      </c>
      <c r="H405" s="17" t="e">
        <f>SUMIF('[5]2.报价结算清单'!$F$2:$F$578,$A405,'[5]2.报价结算清单'!$N$2:$N$578)</f>
        <v>#VALUE!</v>
      </c>
      <c r="I405" s="20" t="e">
        <f>SUMIF('[5]2.报价结算清单'!$F$2:$F$578,A405,'[5]2.报价结算清单'!$P$2:$P$578)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SUMIF('[5]2.报价结算清单'!$F$2:$F$578,$A406,'[5]2.报价结算清单'!$L$2:$L$578)</f>
        <v>#VALUE!</v>
      </c>
      <c r="H406" s="17" t="e">
        <f>SUMIF('[5]2.报价结算清单'!$F$2:$F$578,$A406,'[5]2.报价结算清单'!$N$2:$N$578)</f>
        <v>#VALUE!</v>
      </c>
      <c r="I406" s="20" t="e">
        <f>SUMIF('[5]2.报价结算清单'!$F$2:$F$578,A406,'[5]2.报价结算清单'!$P$2:$P$578)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SUMIF('[5]2.报价结算清单'!$F$2:$F$578,$A407,'[5]2.报价结算清单'!$L$2:$L$578)</f>
        <v>#VALUE!</v>
      </c>
      <c r="H407" s="17" t="e">
        <f>SUMIF('[5]2.报价结算清单'!$F$2:$F$578,$A407,'[5]2.报价结算清单'!$N$2:$N$578)</f>
        <v>#VALUE!</v>
      </c>
      <c r="I407" s="20" t="e">
        <f>SUMIF('[5]2.报价结算清单'!$F$2:$F$578,A407,'[5]2.报价结算清单'!$P$2:$P$578)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SUMIF('[5]2.报价结算清单'!$F$2:$F$578,$A408,'[5]2.报价结算清单'!$L$2:$L$578)</f>
        <v>#VALUE!</v>
      </c>
      <c r="H408" s="17" t="e">
        <f>SUMIF('[5]2.报价结算清单'!$F$2:$F$578,$A408,'[5]2.报价结算清单'!$N$2:$N$578)</f>
        <v>#VALUE!</v>
      </c>
      <c r="I408" s="20" t="e">
        <f>SUMIF('[5]2.报价结算清单'!$F$2:$F$578,A408,'[5]2.报价结算清单'!$P$2:$P$578)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SUMIF('[5]2.报价结算清单'!$F$2:$F$578,$A409,'[5]2.报价结算清单'!$L$2:$L$578)</f>
        <v>#VALUE!</v>
      </c>
      <c r="H409" s="17" t="e">
        <f>SUMIF('[5]2.报价结算清单'!$F$2:$F$578,$A409,'[5]2.报价结算清单'!$N$2:$N$578)</f>
        <v>#VALUE!</v>
      </c>
      <c r="I409" s="20" t="e">
        <f>SUMIF('[5]2.报价结算清单'!$F$2:$F$578,A409,'[5]2.报价结算清单'!$P$2:$P$578)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SUMIF('[5]2.报价结算清单'!$F$2:$F$578,$A410,'[5]2.报价结算清单'!$L$2:$L$578)</f>
        <v>#VALUE!</v>
      </c>
      <c r="H410" s="17" t="e">
        <f>SUMIF('[5]2.报价结算清单'!$F$2:$F$578,$A410,'[5]2.报价结算清单'!$N$2:$N$578)</f>
        <v>#VALUE!</v>
      </c>
      <c r="I410" s="20" t="e">
        <f>SUMIF('[5]2.报价结算清单'!$F$2:$F$578,A410,'[5]2.报价结算清单'!$P$2:$P$578)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SUMIF('[5]2.报价结算清单'!$F$2:$F$578,$A411,'[5]2.报价结算清单'!$L$2:$L$578)</f>
        <v>#VALUE!</v>
      </c>
      <c r="H411" s="17" t="e">
        <f>SUMIF('[5]2.报价结算清单'!$F$2:$F$578,$A411,'[5]2.报价结算清单'!$N$2:$N$578)</f>
        <v>#VALUE!</v>
      </c>
      <c r="I411" s="20" t="e">
        <f>SUMIF('[5]2.报价结算清单'!$F$2:$F$578,A411,'[5]2.报价结算清单'!$P$2:$P$578)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SUMIF('[5]2.报价结算清单'!$F$2:$F$578,$A412,'[5]2.报价结算清单'!$L$2:$L$578)</f>
        <v>#VALUE!</v>
      </c>
      <c r="H412" s="17" t="e">
        <f>SUMIF('[5]2.报价结算清单'!$F$2:$F$578,$A412,'[5]2.报价结算清单'!$N$2:$N$578)</f>
        <v>#VALUE!</v>
      </c>
      <c r="I412" s="20" t="e">
        <f>SUMIF('[5]2.报价结算清单'!$F$2:$F$578,A412,'[5]2.报价结算清单'!$P$2:$P$578)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SUMIF('[5]2.报价结算清单'!$F$2:$F$578,$A413,'[5]2.报价结算清单'!$L$2:$L$578)</f>
        <v>#VALUE!</v>
      </c>
      <c r="H413" s="17" t="e">
        <f>SUMIF('[5]2.报价结算清单'!$F$2:$F$578,$A413,'[5]2.报价结算清单'!$N$2:$N$578)</f>
        <v>#VALUE!</v>
      </c>
      <c r="I413" s="20" t="e">
        <f>SUMIF('[5]2.报价结算清单'!$F$2:$F$578,A413,'[5]2.报价结算清单'!$P$2:$P$578)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SUMIF('[5]2.报价结算清单'!$F$2:$F$578,$A414,'[5]2.报价结算清单'!$L$2:$L$578)</f>
        <v>#VALUE!</v>
      </c>
      <c r="H414" s="17" t="e">
        <f>SUMIF('[5]2.报价结算清单'!$F$2:$F$578,$A414,'[5]2.报价结算清单'!$N$2:$N$578)</f>
        <v>#VALUE!</v>
      </c>
      <c r="I414" s="20" t="e">
        <f>SUMIF('[5]2.报价结算清单'!$F$2:$F$578,A414,'[5]2.报价结算清单'!$P$2:$P$578)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SUMIF('[5]2.报价结算清单'!$F$2:$F$578,$A415,'[5]2.报价结算清单'!$L$2:$L$578)</f>
        <v>#VALUE!</v>
      </c>
      <c r="H415" s="17" t="e">
        <f>SUMIF('[5]2.报价结算清单'!$F$2:$F$578,$A415,'[5]2.报价结算清单'!$N$2:$N$578)</f>
        <v>#VALUE!</v>
      </c>
      <c r="I415" s="20" t="e">
        <f>SUMIF('[5]2.报价结算清单'!$F$2:$F$578,A415,'[5]2.报价结算清单'!$P$2:$P$578)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SUMIF('[5]2.报价结算清单'!$F$2:$F$578,$A416,'[5]2.报价结算清单'!$L$2:$L$578)</f>
        <v>#VALUE!</v>
      </c>
      <c r="H416" s="17" t="e">
        <f>SUMIF('[5]2.报价结算清单'!$F$2:$F$578,$A416,'[5]2.报价结算清单'!$N$2:$N$578)</f>
        <v>#VALUE!</v>
      </c>
      <c r="I416" s="20" t="e">
        <f>SUMIF('[5]2.报价结算清单'!$F$2:$F$578,A416,'[5]2.报价结算清单'!$P$2:$P$578)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SUMIF('[5]2.报价结算清单'!$F$2:$F$578,$A417,'[5]2.报价结算清单'!$L$2:$L$578)</f>
        <v>#VALUE!</v>
      </c>
      <c r="H417" s="17" t="e">
        <f>SUMIF('[5]2.报价结算清单'!$F$2:$F$578,$A417,'[5]2.报价结算清单'!$N$2:$N$578)</f>
        <v>#VALUE!</v>
      </c>
      <c r="I417" s="20" t="e">
        <f>SUMIF('[5]2.报价结算清单'!$F$2:$F$578,A417,'[5]2.报价结算清单'!$P$2:$P$578)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SUMIF('[5]2.报价结算清单'!$F$2:$F$578,$A418,'[5]2.报价结算清单'!$L$2:$L$578)</f>
        <v>#VALUE!</v>
      </c>
      <c r="H418" s="17" t="e">
        <f>SUMIF('[5]2.报价结算清单'!$F$2:$F$578,$A418,'[5]2.报价结算清单'!$N$2:$N$578)</f>
        <v>#VALUE!</v>
      </c>
      <c r="I418" s="20" t="e">
        <f>SUMIF('[5]2.报价结算清单'!$F$2:$F$578,A418,'[5]2.报价结算清单'!$P$2:$P$578)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SUMIF('[5]2.报价结算清单'!$F$2:$F$578,$A419,'[5]2.报价结算清单'!$L$2:$L$578)</f>
        <v>#VALUE!</v>
      </c>
      <c r="H419" s="17" t="e">
        <f>SUMIF('[5]2.报价结算清单'!$F$2:$F$578,$A419,'[5]2.报价结算清单'!$N$2:$N$578)</f>
        <v>#VALUE!</v>
      </c>
      <c r="I419" s="20" t="e">
        <f>SUMIF('[5]2.报价结算清单'!$F$2:$F$578,A419,'[5]2.报价结算清单'!$P$2:$P$578)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SUMIF('[5]2.报价结算清单'!$F$2:$F$578,$A420,'[5]2.报价结算清单'!$L$2:$L$578)</f>
        <v>#VALUE!</v>
      </c>
      <c r="H420" s="17" t="e">
        <f>SUMIF('[5]2.报价结算清单'!$F$2:$F$578,$A420,'[5]2.报价结算清单'!$N$2:$N$578)</f>
        <v>#VALUE!</v>
      </c>
      <c r="I420" s="20" t="e">
        <f>SUMIF('[5]2.报价结算清单'!$F$2:$F$578,A420,'[5]2.报价结算清单'!$P$2:$P$578)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SUMIF('[5]2.报价结算清单'!$F$2:$F$578,$A421,'[5]2.报价结算清单'!$L$2:$L$578)</f>
        <v>#VALUE!</v>
      </c>
      <c r="H421" s="17" t="e">
        <f>SUMIF('[5]2.报价结算清单'!$F$2:$F$578,$A421,'[5]2.报价结算清单'!$N$2:$N$578)</f>
        <v>#VALUE!</v>
      </c>
      <c r="I421" s="20" t="e">
        <f>SUMIF('[5]2.报价结算清单'!$F$2:$F$578,A421,'[5]2.报价结算清单'!$P$2:$P$578)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SUMIF('[5]2.报价结算清单'!$F$2:$F$578,$A422,'[5]2.报价结算清单'!$L$2:$L$578)</f>
        <v>#VALUE!</v>
      </c>
      <c r="H422" s="17" t="e">
        <f>SUMIF('[5]2.报价结算清单'!$F$2:$F$578,$A422,'[5]2.报价结算清单'!$N$2:$N$578)</f>
        <v>#VALUE!</v>
      </c>
      <c r="I422" s="20" t="e">
        <f>SUMIF('[5]2.报价结算清单'!$F$2:$F$578,A422,'[5]2.报价结算清单'!$P$2:$P$578)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SUMIF('[5]2.报价结算清单'!$F$2:$F$578,$A423,'[5]2.报价结算清单'!$L$2:$L$578)</f>
        <v>#VALUE!</v>
      </c>
      <c r="H423" s="17" t="e">
        <f>SUMIF('[5]2.报价结算清单'!$F$2:$F$578,$A423,'[5]2.报价结算清单'!$N$2:$N$578)</f>
        <v>#VALUE!</v>
      </c>
      <c r="I423" s="20" t="e">
        <f>SUMIF('[5]2.报价结算清单'!$F$2:$F$578,A423,'[5]2.报价结算清单'!$P$2:$P$578)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SUMIF('[5]2.报价结算清单'!$F$2:$F$578,$A424,'[5]2.报价结算清单'!$L$2:$L$578)</f>
        <v>#VALUE!</v>
      </c>
      <c r="H424" s="17" t="e">
        <f>SUMIF('[5]2.报价结算清单'!$F$2:$F$578,$A424,'[5]2.报价结算清单'!$N$2:$N$578)</f>
        <v>#VALUE!</v>
      </c>
      <c r="I424" s="20" t="e">
        <f>SUMIF('[5]2.报价结算清单'!$F$2:$F$578,A424,'[5]2.报价结算清单'!$P$2:$P$578)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SUMIF('[5]2.报价结算清单'!$F$2:$F$578,$A425,'[5]2.报价结算清单'!$L$2:$L$578)</f>
        <v>#VALUE!</v>
      </c>
      <c r="H425" s="17" t="e">
        <f>SUMIF('[5]2.报价结算清单'!$F$2:$F$578,$A425,'[5]2.报价结算清单'!$N$2:$N$578)</f>
        <v>#VALUE!</v>
      </c>
      <c r="I425" s="20" t="e">
        <f>SUMIF('[5]2.报价结算清单'!$F$2:$F$578,A425,'[5]2.报价结算清单'!$P$2:$P$578)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SUMIF('[5]2.报价结算清单'!$F$2:$F$578,$A426,'[5]2.报价结算清单'!$L$2:$L$578)</f>
        <v>#VALUE!</v>
      </c>
      <c r="H426" s="17" t="e">
        <f>SUMIF('[5]2.报价结算清单'!$F$2:$F$578,$A426,'[5]2.报价结算清单'!$N$2:$N$578)</f>
        <v>#VALUE!</v>
      </c>
      <c r="I426" s="20" t="e">
        <f>SUMIF('[5]2.报价结算清单'!$F$2:$F$578,A426,'[5]2.报价结算清单'!$P$2:$P$578)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SUMIF('[5]2.报价结算清单'!$F$2:$F$578,$A427,'[5]2.报价结算清单'!$L$2:$L$578)</f>
        <v>#VALUE!</v>
      </c>
      <c r="H427" s="17" t="e">
        <f>SUMIF('[5]2.报价结算清单'!$F$2:$F$578,$A427,'[5]2.报价结算清单'!$N$2:$N$578)</f>
        <v>#VALUE!</v>
      </c>
      <c r="I427" s="20" t="e">
        <f>SUMIF('[5]2.报价结算清单'!$F$2:$F$578,A427,'[5]2.报价结算清单'!$P$2:$P$578)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SUMIF('[5]2.报价结算清单'!$F$2:$F$578,$A428,'[5]2.报价结算清单'!$L$2:$L$578)</f>
        <v>#VALUE!</v>
      </c>
      <c r="H428" s="17" t="e">
        <f>SUMIF('[5]2.报价结算清单'!$F$2:$F$578,$A428,'[5]2.报价结算清单'!$N$2:$N$578)</f>
        <v>#VALUE!</v>
      </c>
      <c r="I428" s="20" t="e">
        <f>SUMIF('[5]2.报价结算清单'!$F$2:$F$578,A428,'[5]2.报价结算清单'!$P$2:$P$578)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SUMIF('[5]2.报价结算清单'!$F$2:$F$578,$A429,'[5]2.报价结算清单'!$L$2:$L$578)</f>
        <v>#VALUE!</v>
      </c>
      <c r="H429" s="17" t="e">
        <f>SUMIF('[5]2.报价结算清单'!$F$2:$F$578,$A429,'[5]2.报价结算清单'!$N$2:$N$578)</f>
        <v>#VALUE!</v>
      </c>
      <c r="I429" s="20" t="e">
        <f>SUMIF('[5]2.报价结算清单'!$F$2:$F$578,A429,'[5]2.报价结算清单'!$P$2:$P$578)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SUMIF('[5]2.报价结算清单'!$F$2:$F$578,$A430,'[5]2.报价结算清单'!$L$2:$L$578)</f>
        <v>#VALUE!</v>
      </c>
      <c r="H430" s="17" t="e">
        <f>SUMIF('[5]2.报价结算清单'!$F$2:$F$578,$A430,'[5]2.报价结算清单'!$N$2:$N$578)</f>
        <v>#VALUE!</v>
      </c>
      <c r="I430" s="20" t="e">
        <f>SUMIF('[5]2.报价结算清单'!$F$2:$F$578,A430,'[5]2.报价结算清单'!$P$2:$P$578)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SUMIF('[5]2.报价结算清单'!$F$2:$F$578,$A431,'[5]2.报价结算清单'!$L$2:$L$578)</f>
        <v>#VALUE!</v>
      </c>
      <c r="H431" s="17" t="e">
        <f>SUMIF('[5]2.报价结算清单'!$F$2:$F$578,$A431,'[5]2.报价结算清单'!$N$2:$N$578)</f>
        <v>#VALUE!</v>
      </c>
      <c r="I431" s="20" t="e">
        <f>SUMIF('[5]2.报价结算清单'!$F$2:$F$578,A431,'[5]2.报价结算清单'!$P$2:$P$578)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SUMIF('[5]2.报价结算清单'!$F$2:$F$578,$A432,'[5]2.报价结算清单'!$L$2:$L$578)</f>
        <v>#VALUE!</v>
      </c>
      <c r="H432" s="17" t="e">
        <f>SUMIF('[5]2.报价结算清单'!$F$2:$F$578,$A432,'[5]2.报价结算清单'!$N$2:$N$578)</f>
        <v>#VALUE!</v>
      </c>
      <c r="I432" s="20" t="e">
        <f>SUMIF('[5]2.报价结算清单'!$F$2:$F$578,A432,'[5]2.报价结算清单'!$P$2:$P$578)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SUMIF('[5]2.报价结算清单'!$F$2:$F$578,$A433,'[5]2.报价结算清单'!$L$2:$L$578)</f>
        <v>#VALUE!</v>
      </c>
      <c r="H433" s="17" t="e">
        <f>SUMIF('[5]2.报价结算清单'!$F$2:$F$578,$A433,'[5]2.报价结算清单'!$N$2:$N$578)</f>
        <v>#VALUE!</v>
      </c>
      <c r="I433" s="20" t="e">
        <f>SUMIF('[5]2.报价结算清单'!$F$2:$F$578,A433,'[5]2.报价结算清单'!$P$2:$P$578)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SUMIF('[5]2.报价结算清单'!$F$2:$F$578,$A434,'[5]2.报价结算清单'!$L$2:$L$578)</f>
        <v>#VALUE!</v>
      </c>
      <c r="H434" s="17" t="e">
        <f>SUMIF('[5]2.报价结算清单'!$F$2:$F$578,$A434,'[5]2.报价结算清单'!$N$2:$N$578)</f>
        <v>#VALUE!</v>
      </c>
      <c r="I434" s="20" t="e">
        <f>SUMIF('[5]2.报价结算清单'!$F$2:$F$578,A434,'[5]2.报价结算清单'!$P$2:$P$578)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SUMIF('[5]2.报价结算清单'!$F$2:$F$578,$A435,'[5]2.报价结算清单'!$L$2:$L$578)</f>
        <v>#VALUE!</v>
      </c>
      <c r="H435" s="17" t="e">
        <f>SUMIF('[5]2.报价结算清单'!$F$2:$F$578,$A435,'[5]2.报价结算清单'!$N$2:$N$578)</f>
        <v>#VALUE!</v>
      </c>
      <c r="I435" s="20" t="e">
        <f>SUMIF('[5]2.报价结算清单'!$F$2:$F$578,A435,'[5]2.报价结算清单'!$P$2:$P$578)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SUMIF('[5]2.报价结算清单'!$F$2:$F$578,$A436,'[5]2.报价结算清单'!$L$2:$L$578)</f>
        <v>#VALUE!</v>
      </c>
      <c r="H436" s="17" t="e">
        <f>SUMIF('[5]2.报价结算清单'!$F$2:$F$578,$A436,'[5]2.报价结算清单'!$N$2:$N$578)</f>
        <v>#VALUE!</v>
      </c>
      <c r="I436" s="20" t="e">
        <f>SUMIF('[5]2.报价结算清单'!$F$2:$F$578,A436,'[5]2.报价结算清单'!$P$2:$P$578)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SUMIF('[5]2.报价结算清单'!$F$2:$F$578,$A437,'[5]2.报价结算清单'!$L$2:$L$578)</f>
        <v>#VALUE!</v>
      </c>
      <c r="H437" s="17" t="e">
        <f>SUMIF('[5]2.报价结算清单'!$F$2:$F$578,$A437,'[5]2.报价结算清单'!$N$2:$N$578)</f>
        <v>#VALUE!</v>
      </c>
      <c r="I437" s="20" t="e">
        <f>SUMIF('[5]2.报价结算清单'!$F$2:$F$578,A437,'[5]2.报价结算清单'!$P$2:$P$578)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SUMIF('[5]2.报价结算清单'!$F$2:$F$578,$A438,'[5]2.报价结算清单'!$L$2:$L$578)</f>
        <v>#VALUE!</v>
      </c>
      <c r="H438" s="17" t="e">
        <f>SUMIF('[5]2.报价结算清单'!$F$2:$F$578,$A438,'[5]2.报价结算清单'!$N$2:$N$578)</f>
        <v>#VALUE!</v>
      </c>
      <c r="I438" s="20" t="e">
        <f>SUMIF('[5]2.报价结算清单'!$F$2:$F$578,A438,'[5]2.报价结算清单'!$P$2:$P$578)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SUMIF('[5]2.报价结算清单'!$F$2:$F$578,$A439,'[5]2.报价结算清单'!$L$2:$L$578)</f>
        <v>#VALUE!</v>
      </c>
      <c r="H439" s="17" t="e">
        <f>SUMIF('[5]2.报价结算清单'!$F$2:$F$578,$A439,'[5]2.报价结算清单'!$N$2:$N$578)</f>
        <v>#VALUE!</v>
      </c>
      <c r="I439" s="20" t="e">
        <f>SUMIF('[5]2.报价结算清单'!$F$2:$F$578,A439,'[5]2.报价结算清单'!$P$2:$P$578)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SUMIF('[5]2.报价结算清单'!$F$2:$F$578,$A440,'[5]2.报价结算清单'!$L$2:$L$578)</f>
        <v>#VALUE!</v>
      </c>
      <c r="H440" s="17" t="e">
        <f>SUMIF('[5]2.报价结算清单'!$F$2:$F$578,$A440,'[5]2.报价结算清单'!$N$2:$N$578)</f>
        <v>#VALUE!</v>
      </c>
      <c r="I440" s="20" t="e">
        <f>SUMIF('[5]2.报价结算清单'!$F$2:$F$578,A440,'[5]2.报价结算清单'!$P$2:$P$578)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SUMIF('[5]2.报价结算清单'!$F$2:$F$578,$A441,'[5]2.报价结算清单'!$L$2:$L$578)</f>
        <v>#VALUE!</v>
      </c>
      <c r="H441" s="17" t="e">
        <f>SUMIF('[5]2.报价结算清单'!$F$2:$F$578,$A441,'[5]2.报价结算清单'!$N$2:$N$578)</f>
        <v>#VALUE!</v>
      </c>
      <c r="I441" s="20" t="e">
        <f>SUMIF('[5]2.报价结算清单'!$F$2:$F$578,A441,'[5]2.报价结算清单'!$P$2:$P$578)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SUMIF('[5]2.报价结算清单'!$F$2:$F$578,$A442,'[5]2.报价结算清单'!$L$2:$L$578)</f>
        <v>#VALUE!</v>
      </c>
      <c r="H442" s="17" t="e">
        <f>SUMIF('[5]2.报价结算清单'!$F$2:$F$578,$A442,'[5]2.报价结算清单'!$N$2:$N$578)</f>
        <v>#VALUE!</v>
      </c>
      <c r="I442" s="20" t="e">
        <f>SUMIF('[5]2.报价结算清单'!$F$2:$F$578,A442,'[5]2.报价结算清单'!$P$2:$P$578)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SUMIF('[5]2.报价结算清单'!$F$2:$F$578,$A443,'[5]2.报价结算清单'!$L$2:$L$578)</f>
        <v>#VALUE!</v>
      </c>
      <c r="H443" s="17" t="e">
        <f>SUMIF('[5]2.报价结算清单'!$F$2:$F$578,$A443,'[5]2.报价结算清单'!$N$2:$N$578)</f>
        <v>#VALUE!</v>
      </c>
      <c r="I443" s="20" t="e">
        <f>SUMIF('[5]2.报价结算清单'!$F$2:$F$578,A443,'[5]2.报价结算清单'!$P$2:$P$578)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SUMIF('[5]2.报价结算清单'!$F$2:$F$578,$A444,'[5]2.报价结算清单'!$L$2:$L$578)</f>
        <v>#VALUE!</v>
      </c>
      <c r="H444" s="17" t="e">
        <f>SUMIF('[5]2.报价结算清单'!$F$2:$F$578,$A444,'[5]2.报价结算清单'!$N$2:$N$578)</f>
        <v>#VALUE!</v>
      </c>
      <c r="I444" s="20" t="e">
        <f>SUMIF('[5]2.报价结算清单'!$F$2:$F$578,A444,'[5]2.报价结算清单'!$P$2:$P$578)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SUMIF('[5]2.报价结算清单'!$F$2:$F$578,$A445,'[5]2.报价结算清单'!$L$2:$L$578)</f>
        <v>#VALUE!</v>
      </c>
      <c r="H445" s="17" t="e">
        <f>SUMIF('[5]2.报价结算清单'!$F$2:$F$578,$A445,'[5]2.报价结算清单'!$N$2:$N$578)</f>
        <v>#VALUE!</v>
      </c>
      <c r="I445" s="20" t="e">
        <f>SUMIF('[5]2.报价结算清单'!$F$2:$F$578,A445,'[5]2.报价结算清单'!$P$2:$P$578)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SUMIF('[5]2.报价结算清单'!$F$2:$F$578,$A446,'[5]2.报价结算清单'!$L$2:$L$578)</f>
        <v>#VALUE!</v>
      </c>
      <c r="H446" s="17" t="e">
        <f>SUMIF('[5]2.报价结算清单'!$F$2:$F$578,$A446,'[5]2.报价结算清单'!$N$2:$N$578)</f>
        <v>#VALUE!</v>
      </c>
      <c r="I446" s="20" t="e">
        <f>SUMIF('[5]2.报价结算清单'!$F$2:$F$578,A446,'[5]2.报价结算清单'!$P$2:$P$578)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SUMIF('[5]2.报价结算清单'!$F$2:$F$578,$A447,'[5]2.报价结算清单'!$L$2:$L$578)</f>
        <v>#VALUE!</v>
      </c>
      <c r="H447" s="17" t="e">
        <f>SUMIF('[5]2.报价结算清单'!$F$2:$F$578,$A447,'[5]2.报价结算清单'!$N$2:$N$578)</f>
        <v>#VALUE!</v>
      </c>
      <c r="I447" s="20" t="e">
        <f>SUMIF('[5]2.报价结算清单'!$F$2:$F$578,A447,'[5]2.报价结算清单'!$P$2:$P$578)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SUMIF('[5]2.报价结算清单'!$F$2:$F$578,$A448,'[5]2.报价结算清单'!$L$2:$L$578)</f>
        <v>#VALUE!</v>
      </c>
      <c r="H448" s="17" t="e">
        <f>SUMIF('[5]2.报价结算清单'!$F$2:$F$578,$A448,'[5]2.报价结算清单'!$N$2:$N$578)</f>
        <v>#VALUE!</v>
      </c>
      <c r="I448" s="20" t="e">
        <f>SUMIF('[5]2.报价结算清单'!$F$2:$F$578,A448,'[5]2.报价结算清单'!$P$2:$P$578)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SUMIF('[5]2.报价结算清单'!$F$2:$F$578,$A449,'[5]2.报价结算清单'!$L$2:$L$578)</f>
        <v>#VALUE!</v>
      </c>
      <c r="H449" s="17" t="e">
        <f>SUMIF('[5]2.报价结算清单'!$F$2:$F$578,$A449,'[5]2.报价结算清单'!$N$2:$N$578)</f>
        <v>#VALUE!</v>
      </c>
      <c r="I449" s="20" t="e">
        <f>SUMIF('[5]2.报价结算清单'!$F$2:$F$578,A449,'[5]2.报价结算清单'!$P$2:$P$578)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SUMIF('[5]2.报价结算清单'!$F$2:$F$578,$A450,'[5]2.报价结算清单'!$L$2:$L$578)</f>
        <v>#VALUE!</v>
      </c>
      <c r="H450" s="17" t="e">
        <f>SUMIF('[5]2.报价结算清单'!$F$2:$F$578,$A450,'[5]2.报价结算清单'!$N$2:$N$578)</f>
        <v>#VALUE!</v>
      </c>
      <c r="I450" s="20" t="e">
        <f>SUMIF('[5]2.报价结算清单'!$F$2:$F$578,A450,'[5]2.报价结算清单'!$P$2:$P$578)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SUMIF('[5]2.报价结算清单'!$F$2:$F$578,$A451,'[5]2.报价结算清单'!$L$2:$L$578)</f>
        <v>#VALUE!</v>
      </c>
      <c r="H451" s="17" t="e">
        <f>SUMIF('[5]2.报价结算清单'!$F$2:$F$578,$A451,'[5]2.报价结算清单'!$N$2:$N$578)</f>
        <v>#VALUE!</v>
      </c>
      <c r="I451" s="20" t="e">
        <f>SUMIF('[5]2.报价结算清单'!$F$2:$F$578,A451,'[5]2.报价结算清单'!$P$2:$P$578)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SUMIF('[5]2.报价结算清单'!$F$2:$F$578,$A452,'[5]2.报价结算清单'!$L$2:$L$578)</f>
        <v>#VALUE!</v>
      </c>
      <c r="H452" s="17" t="e">
        <f>SUMIF('[5]2.报价结算清单'!$F$2:$F$578,$A452,'[5]2.报价结算清单'!$N$2:$N$578)</f>
        <v>#VALUE!</v>
      </c>
      <c r="I452" s="20" t="e">
        <f>SUMIF('[5]2.报价结算清单'!$F$2:$F$578,A452,'[5]2.报价结算清单'!$P$2:$P$578)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SUMIF('[5]2.报价结算清单'!$F$2:$F$578,$A453,'[5]2.报价结算清单'!$L$2:$L$578)</f>
        <v>#VALUE!</v>
      </c>
      <c r="H453" s="17" t="e">
        <f>SUMIF('[5]2.报价结算清单'!$F$2:$F$578,$A453,'[5]2.报价结算清单'!$N$2:$N$578)</f>
        <v>#VALUE!</v>
      </c>
      <c r="I453" s="20" t="e">
        <f>SUMIF('[5]2.报价结算清单'!$F$2:$F$578,A453,'[5]2.报价结算清单'!$P$2:$P$578)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SUMIF('[5]2.报价结算清单'!$F$2:$F$578,$A454,'[5]2.报价结算清单'!$L$2:$L$578)</f>
        <v>#VALUE!</v>
      </c>
      <c r="H454" s="17" t="e">
        <f>SUMIF('[5]2.报价结算清单'!$F$2:$F$578,$A454,'[5]2.报价结算清单'!$N$2:$N$578)</f>
        <v>#VALUE!</v>
      </c>
      <c r="I454" s="20" t="e">
        <f>SUMIF('[5]2.报价结算清单'!$F$2:$F$578,A454,'[5]2.报价结算清单'!$P$2:$P$578)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SUMIF('[5]2.报价结算清单'!$F$2:$F$578,$A455,'[5]2.报价结算清单'!$L$2:$L$578)</f>
        <v>#VALUE!</v>
      </c>
      <c r="H455" s="17" t="e">
        <f>SUMIF('[5]2.报价结算清单'!$F$2:$F$578,$A455,'[5]2.报价结算清单'!$N$2:$N$578)</f>
        <v>#VALUE!</v>
      </c>
      <c r="I455" s="20" t="e">
        <f>SUMIF('[5]2.报价结算清单'!$F$2:$F$578,A455,'[5]2.报价结算清单'!$P$2:$P$578)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SUMIF('[5]2.报价结算清单'!$F$2:$F$578,$A456,'[5]2.报价结算清单'!$L$2:$L$578)</f>
        <v>#VALUE!</v>
      </c>
      <c r="H456" s="17" t="e">
        <f>SUMIF('[5]2.报价结算清单'!$F$2:$F$578,$A456,'[5]2.报价结算清单'!$N$2:$N$578)</f>
        <v>#VALUE!</v>
      </c>
      <c r="I456" s="20" t="e">
        <f>SUMIF('[5]2.报价结算清单'!$F$2:$F$578,A456,'[5]2.报价结算清单'!$P$2:$P$578)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SUMIF('[5]2.报价结算清单'!$F$2:$F$578,$A457,'[5]2.报价结算清单'!$L$2:$L$578)</f>
        <v>#VALUE!</v>
      </c>
      <c r="H457" s="17" t="e">
        <f>SUMIF('[5]2.报价结算清单'!$F$2:$F$578,$A457,'[5]2.报价结算清单'!$N$2:$N$578)</f>
        <v>#VALUE!</v>
      </c>
      <c r="I457" s="20" t="e">
        <f>SUMIF('[5]2.报价结算清单'!$F$2:$F$578,A457,'[5]2.报价结算清单'!$P$2:$P$578)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SUMIF('[5]2.报价结算清单'!$F$2:$F$578,$A458,'[5]2.报价结算清单'!$L$2:$L$578)</f>
        <v>#VALUE!</v>
      </c>
      <c r="H458" s="17" t="e">
        <f>SUMIF('[5]2.报价结算清单'!$F$2:$F$578,$A458,'[5]2.报价结算清单'!$N$2:$N$578)</f>
        <v>#VALUE!</v>
      </c>
      <c r="I458" s="20" t="e">
        <f>SUMIF('[5]2.报价结算清单'!$F$2:$F$578,A458,'[5]2.报价结算清单'!$P$2:$P$578)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SUMIF('[5]2.报价结算清单'!$F$2:$F$578,$A459,'[5]2.报价结算清单'!$L$2:$L$578)</f>
        <v>#VALUE!</v>
      </c>
      <c r="H459" s="17" t="e">
        <f>SUMIF('[5]2.报价结算清单'!$F$2:$F$578,$A459,'[5]2.报价结算清单'!$N$2:$N$578)</f>
        <v>#VALUE!</v>
      </c>
      <c r="I459" s="20" t="e">
        <f>SUMIF('[5]2.报价结算清单'!$F$2:$F$578,A459,'[5]2.报价结算清单'!$P$2:$P$578)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SUMIF('[5]2.报价结算清单'!$F$2:$F$578,$A460,'[5]2.报价结算清单'!$L$2:$L$578)</f>
        <v>#VALUE!</v>
      </c>
      <c r="H460" s="17" t="e">
        <f>SUMIF('[5]2.报价结算清单'!$F$2:$F$578,$A460,'[5]2.报价结算清单'!$N$2:$N$578)</f>
        <v>#VALUE!</v>
      </c>
      <c r="I460" s="20" t="e">
        <f>SUMIF('[5]2.报价结算清单'!$F$2:$F$578,A460,'[5]2.报价结算清单'!$P$2:$P$578)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SUMIF('[5]2.报价结算清单'!$F$2:$F$578,$A461,'[5]2.报价结算清单'!$L$2:$L$578)</f>
        <v>#VALUE!</v>
      </c>
      <c r="H461" s="17" t="e">
        <f>SUMIF('[5]2.报价结算清单'!$F$2:$F$578,$A461,'[5]2.报价结算清单'!$N$2:$N$578)</f>
        <v>#VALUE!</v>
      </c>
      <c r="I461" s="20" t="e">
        <f>SUMIF('[5]2.报价结算清单'!$F$2:$F$578,A461,'[5]2.报价结算清单'!$P$2:$P$578)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SUMIF('[5]2.报价结算清单'!$F$2:$F$578,$A462,'[5]2.报价结算清单'!$L$2:$L$578)</f>
        <v>#VALUE!</v>
      </c>
      <c r="H462" s="17" t="e">
        <f>SUMIF('[5]2.报价结算清单'!$F$2:$F$578,$A462,'[5]2.报价结算清单'!$N$2:$N$578)</f>
        <v>#VALUE!</v>
      </c>
      <c r="I462" s="20" t="e">
        <f>SUMIF('[5]2.报价结算清单'!$F$2:$F$578,A462,'[5]2.报价结算清单'!$P$2:$P$578)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SUMIF('[5]2.报价结算清单'!$F$2:$F$578,$A463,'[5]2.报价结算清单'!$L$2:$L$578)</f>
        <v>#VALUE!</v>
      </c>
      <c r="H463" s="17" t="e">
        <f>SUMIF('[5]2.报价结算清单'!$F$2:$F$578,$A463,'[5]2.报价结算清单'!$N$2:$N$578)</f>
        <v>#VALUE!</v>
      </c>
      <c r="I463" s="20" t="e">
        <f>SUMIF('[5]2.报价结算清单'!$F$2:$F$578,A463,'[5]2.报价结算清单'!$P$2:$P$578)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SUMIF('[5]2.报价结算清单'!$F$2:$F$578,$A464,'[5]2.报价结算清单'!$L$2:$L$578)</f>
        <v>#VALUE!</v>
      </c>
      <c r="H464" s="17" t="e">
        <f>SUMIF('[5]2.报价结算清单'!$F$2:$F$578,$A464,'[5]2.报价结算清单'!$N$2:$N$578)</f>
        <v>#VALUE!</v>
      </c>
      <c r="I464" s="20" t="e">
        <f>SUMIF('[5]2.报价结算清单'!$F$2:$F$578,A464,'[5]2.报价结算清单'!$P$2:$P$578)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SUMIF('[5]2.报价结算清单'!$F$2:$F$578,$A465,'[5]2.报价结算清单'!$L$2:$L$578)</f>
        <v>#VALUE!</v>
      </c>
      <c r="H465" s="17" t="e">
        <f>SUMIF('[5]2.报价结算清单'!$F$2:$F$578,$A465,'[5]2.报价结算清单'!$N$2:$N$578)</f>
        <v>#VALUE!</v>
      </c>
      <c r="I465" s="20" t="e">
        <f>SUMIF('[5]2.报价结算清单'!$F$2:$F$578,A465,'[5]2.报价结算清单'!$P$2:$P$578)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SUMIF('[5]2.报价结算清单'!$F$2:$F$578,$A466,'[5]2.报价结算清单'!$L$2:$L$578)</f>
        <v>#VALUE!</v>
      </c>
      <c r="H466" s="17" t="e">
        <f>SUMIF('[5]2.报价结算清单'!$F$2:$F$578,$A466,'[5]2.报价结算清单'!$N$2:$N$578)</f>
        <v>#VALUE!</v>
      </c>
      <c r="I466" s="20" t="e">
        <f>SUMIF('[5]2.报价结算清单'!$F$2:$F$578,A466,'[5]2.报价结算清单'!$P$2:$P$578)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SUMIF('[5]2.报价结算清单'!$F$2:$F$578,$A467,'[5]2.报价结算清单'!$L$2:$L$578)</f>
        <v>#VALUE!</v>
      </c>
      <c r="H467" s="17" t="e">
        <f>SUMIF('[5]2.报价结算清单'!$F$2:$F$578,$A467,'[5]2.报价结算清单'!$N$2:$N$578)</f>
        <v>#VALUE!</v>
      </c>
      <c r="I467" s="20" t="e">
        <f>SUMIF('[5]2.报价结算清单'!$F$2:$F$578,A467,'[5]2.报价结算清单'!$P$2:$P$578)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SUMIF('[5]2.报价结算清单'!$F$2:$F$578,$A468,'[5]2.报价结算清单'!$L$2:$L$578)</f>
        <v>#VALUE!</v>
      </c>
      <c r="H468" s="17" t="e">
        <f>SUMIF('[5]2.报价结算清单'!$F$2:$F$578,$A468,'[5]2.报价结算清单'!$N$2:$N$578)</f>
        <v>#VALUE!</v>
      </c>
      <c r="I468" s="20" t="e">
        <f>SUMIF('[5]2.报价结算清单'!$F$2:$F$578,A468,'[5]2.报价结算清单'!$P$2:$P$578)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SUMIF('[5]2.报价结算清单'!$F$2:$F$578,$A469,'[5]2.报价结算清单'!$L$2:$L$578)</f>
        <v>#VALUE!</v>
      </c>
      <c r="H469" s="17" t="e">
        <f>SUMIF('[5]2.报价结算清单'!$F$2:$F$578,$A469,'[5]2.报价结算清单'!$N$2:$N$578)</f>
        <v>#VALUE!</v>
      </c>
      <c r="I469" s="20" t="e">
        <f>SUMIF('[5]2.报价结算清单'!$F$2:$F$578,A469,'[5]2.报价结算清单'!$P$2:$P$578)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SUMIF('[5]2.报价结算清单'!$F$2:$F$578,$A470,'[5]2.报价结算清单'!$L$2:$L$578)</f>
        <v>#VALUE!</v>
      </c>
      <c r="H470" s="17" t="e">
        <f>SUMIF('[5]2.报价结算清单'!$F$2:$F$578,$A470,'[5]2.报价结算清单'!$N$2:$N$578)</f>
        <v>#VALUE!</v>
      </c>
      <c r="I470" s="20" t="e">
        <f>SUMIF('[5]2.报价结算清单'!$F$2:$F$578,A470,'[5]2.报价结算清单'!$P$2:$P$578)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SUMIF('[5]2.报价结算清单'!$F$2:$F$578,$A471,'[5]2.报价结算清单'!$L$2:$L$578)</f>
        <v>#VALUE!</v>
      </c>
      <c r="H471" s="17" t="e">
        <f>SUMIF('[5]2.报价结算清单'!$F$2:$F$578,$A471,'[5]2.报价结算清单'!$N$2:$N$578)</f>
        <v>#VALUE!</v>
      </c>
      <c r="I471" s="20" t="e">
        <f>SUMIF('[5]2.报价结算清单'!$F$2:$F$578,A471,'[5]2.报价结算清单'!$P$2:$P$578)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SUMIF('[5]2.报价结算清单'!$F$2:$F$578,$A472,'[5]2.报价结算清单'!$L$2:$L$578)</f>
        <v>#VALUE!</v>
      </c>
      <c r="H472" s="17" t="e">
        <f>SUMIF('[5]2.报价结算清单'!$F$2:$F$578,$A472,'[5]2.报价结算清单'!$N$2:$N$578)</f>
        <v>#VALUE!</v>
      </c>
      <c r="I472" s="20" t="e">
        <f>SUMIF('[5]2.报价结算清单'!$F$2:$F$578,A472,'[5]2.报价结算清单'!$P$2:$P$578)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SUMIF('[5]2.报价结算清单'!$F$2:$F$578,$A473,'[5]2.报价结算清单'!$L$2:$L$578)</f>
        <v>#VALUE!</v>
      </c>
      <c r="H473" s="17" t="e">
        <f>SUMIF('[5]2.报价结算清单'!$F$2:$F$578,$A473,'[5]2.报价结算清单'!$N$2:$N$578)</f>
        <v>#VALUE!</v>
      </c>
      <c r="I473" s="20" t="e">
        <f>SUMIF('[5]2.报价结算清单'!$F$2:$F$578,A473,'[5]2.报价结算清单'!$P$2:$P$578)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SUMIF('[5]2.报价结算清单'!$F$2:$F$578,$A474,'[5]2.报价结算清单'!$L$2:$L$578)</f>
        <v>#VALUE!</v>
      </c>
      <c r="H474" s="17" t="e">
        <f>SUMIF('[5]2.报价结算清单'!$F$2:$F$578,$A474,'[5]2.报价结算清单'!$N$2:$N$578)</f>
        <v>#VALUE!</v>
      </c>
      <c r="I474" s="20" t="e">
        <f>SUMIF('[5]2.报价结算清单'!$F$2:$F$578,A474,'[5]2.报价结算清单'!$P$2:$P$578)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SUMIF('[5]2.报价结算清单'!$F$2:$F$578,$A475,'[5]2.报价结算清单'!$L$2:$L$578)</f>
        <v>#VALUE!</v>
      </c>
      <c r="H475" s="17" t="e">
        <f>SUMIF('[5]2.报价结算清单'!$F$2:$F$578,$A475,'[5]2.报价结算清单'!$N$2:$N$578)</f>
        <v>#VALUE!</v>
      </c>
      <c r="I475" s="20" t="e">
        <f>SUMIF('[5]2.报价结算清单'!$F$2:$F$578,A475,'[5]2.报价结算清单'!$P$2:$P$578)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SUMIF('[5]2.报价结算清单'!$F$2:$F$578,$A476,'[5]2.报价结算清单'!$L$2:$L$578)</f>
        <v>#VALUE!</v>
      </c>
      <c r="H476" s="17" t="e">
        <f>SUMIF('[5]2.报价结算清单'!$F$2:$F$578,$A476,'[5]2.报价结算清单'!$N$2:$N$578)</f>
        <v>#VALUE!</v>
      </c>
      <c r="I476" s="20" t="e">
        <f>SUMIF('[5]2.报价结算清单'!$F$2:$F$578,A476,'[5]2.报价结算清单'!$P$2:$P$578)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SUMIF('[5]2.报价结算清单'!$F$2:$F$578,$A477,'[5]2.报价结算清单'!$L$2:$L$578)</f>
        <v>#VALUE!</v>
      </c>
      <c r="H477" s="17" t="e">
        <f>SUMIF('[5]2.报价结算清单'!$F$2:$F$578,$A477,'[5]2.报价结算清单'!$N$2:$N$578)</f>
        <v>#VALUE!</v>
      </c>
      <c r="I477" s="20" t="e">
        <f>SUMIF('[5]2.报价结算清单'!$F$2:$F$578,A477,'[5]2.报价结算清单'!$P$2:$P$578)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SUMIF('[5]2.报价结算清单'!$F$2:$F$578,$A478,'[5]2.报价结算清单'!$L$2:$L$578)</f>
        <v>#VALUE!</v>
      </c>
      <c r="H478" s="17" t="e">
        <f>SUMIF('[5]2.报价结算清单'!$F$2:$F$578,$A478,'[5]2.报价结算清单'!$N$2:$N$578)</f>
        <v>#VALUE!</v>
      </c>
      <c r="I478" s="20" t="e">
        <f>SUMIF('[5]2.报价结算清单'!$F$2:$F$578,A478,'[5]2.报价结算清单'!$P$2:$P$578)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SUMIF('[5]2.报价结算清单'!$F$2:$F$578,$A479,'[5]2.报价结算清单'!$L$2:$L$578)</f>
        <v>#VALUE!</v>
      </c>
      <c r="H479" s="17" t="e">
        <f>SUMIF('[5]2.报价结算清单'!$F$2:$F$578,$A479,'[5]2.报价结算清单'!$N$2:$N$578)</f>
        <v>#VALUE!</v>
      </c>
      <c r="I479" s="20" t="e">
        <f>SUMIF('[5]2.报价结算清单'!$F$2:$F$578,A479,'[5]2.报价结算清单'!$P$2:$P$578)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SUMIF('[5]2.报价结算清单'!$F$2:$F$578,$A480,'[5]2.报价结算清单'!$L$2:$L$578)</f>
        <v>#VALUE!</v>
      </c>
      <c r="H480" s="17" t="e">
        <f>SUMIF('[5]2.报价结算清单'!$F$2:$F$578,$A480,'[5]2.报价结算清单'!$N$2:$N$578)</f>
        <v>#VALUE!</v>
      </c>
      <c r="I480" s="20" t="e">
        <f>SUMIF('[5]2.报价结算清单'!$F$2:$F$578,A480,'[5]2.报价结算清单'!$P$2:$P$578)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SUMIF('[5]2.报价结算清单'!$F$2:$F$578,$A481,'[5]2.报价结算清单'!$L$2:$L$578)</f>
        <v>#VALUE!</v>
      </c>
      <c r="H481" s="17" t="e">
        <f>SUMIF('[5]2.报价结算清单'!$F$2:$F$578,$A481,'[5]2.报价结算清单'!$N$2:$N$578)</f>
        <v>#VALUE!</v>
      </c>
      <c r="I481" s="20" t="e">
        <f>SUMIF('[5]2.报价结算清单'!$F$2:$F$578,A481,'[5]2.报价结算清单'!$P$2:$P$578)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SUMIF('[5]2.报价结算清单'!$F$2:$F$578,$A482,'[5]2.报价结算清单'!$L$2:$L$578)</f>
        <v>#VALUE!</v>
      </c>
      <c r="H482" s="17" t="e">
        <f>SUMIF('[5]2.报价结算清单'!$F$2:$F$578,$A482,'[5]2.报价结算清单'!$N$2:$N$578)</f>
        <v>#VALUE!</v>
      </c>
      <c r="I482" s="20" t="e">
        <f>SUMIF('[5]2.报价结算清单'!$F$2:$F$578,A482,'[5]2.报价结算清单'!$P$2:$P$578)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SUMIF('[5]2.报价结算清单'!$F$2:$F$578,$A483,'[5]2.报价结算清单'!$L$2:$L$578)</f>
        <v>#VALUE!</v>
      </c>
      <c r="H483" s="17" t="e">
        <f>SUMIF('[5]2.报价结算清单'!$F$2:$F$578,$A483,'[5]2.报价结算清单'!$N$2:$N$578)</f>
        <v>#VALUE!</v>
      </c>
      <c r="I483" s="20" t="e">
        <f>SUMIF('[5]2.报价结算清单'!$F$2:$F$578,A483,'[5]2.报价结算清单'!$P$2:$P$578)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SUMIF('[5]2.报价结算清单'!$F$2:$F$578,$A484,'[5]2.报价结算清单'!$L$2:$L$578)</f>
        <v>#VALUE!</v>
      </c>
      <c r="H484" s="17" t="e">
        <f>SUMIF('[5]2.报价结算清单'!$F$2:$F$578,$A484,'[5]2.报价结算清单'!$N$2:$N$578)</f>
        <v>#VALUE!</v>
      </c>
      <c r="I484" s="20" t="e">
        <f>SUMIF('[5]2.报价结算清单'!$F$2:$F$578,A484,'[5]2.报价结算清单'!$P$2:$P$578)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SUMIF('[5]2.报价结算清单'!$F$2:$F$578,$A485,'[5]2.报价结算清单'!$L$2:$L$578)</f>
        <v>#VALUE!</v>
      </c>
      <c r="H485" s="17" t="e">
        <f>SUMIF('[5]2.报价结算清单'!$F$2:$F$578,$A485,'[5]2.报价结算清单'!$N$2:$N$578)</f>
        <v>#VALUE!</v>
      </c>
      <c r="I485" s="20" t="e">
        <f>SUMIF('[5]2.报价结算清单'!$F$2:$F$578,A485,'[5]2.报价结算清单'!$P$2:$P$578)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SUMIF('[5]2.报价结算清单'!$F$2:$F$578,$A486,'[5]2.报价结算清单'!$L$2:$L$578)</f>
        <v>#VALUE!</v>
      </c>
      <c r="H486" s="17" t="e">
        <f>SUMIF('[5]2.报价结算清单'!$F$2:$F$578,$A486,'[5]2.报价结算清单'!$N$2:$N$578)</f>
        <v>#VALUE!</v>
      </c>
      <c r="I486" s="20" t="e">
        <f>SUMIF('[5]2.报价结算清单'!$F$2:$F$578,A486,'[5]2.报价结算清单'!$P$2:$P$578)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SUMIF('[5]2.报价结算清单'!$F$2:$F$578,$A487,'[5]2.报价结算清单'!$L$2:$L$578)</f>
        <v>#VALUE!</v>
      </c>
      <c r="H487" s="17" t="e">
        <f>SUMIF('[5]2.报价结算清单'!$F$2:$F$578,$A487,'[5]2.报价结算清单'!$N$2:$N$578)</f>
        <v>#VALUE!</v>
      </c>
      <c r="I487" s="20" t="e">
        <f>SUMIF('[5]2.报价结算清单'!$F$2:$F$578,A487,'[5]2.报价结算清单'!$P$2:$P$578)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SUMIF('[5]2.报价结算清单'!$F$2:$F$578,$A488,'[5]2.报价结算清单'!$L$2:$L$578)</f>
        <v>#VALUE!</v>
      </c>
      <c r="H488" s="17" t="e">
        <f>SUMIF('[5]2.报价结算清单'!$F$2:$F$578,$A488,'[5]2.报价结算清单'!$N$2:$N$578)</f>
        <v>#VALUE!</v>
      </c>
      <c r="I488" s="20" t="e">
        <f>SUMIF('[5]2.报价结算清单'!$F$2:$F$578,A488,'[5]2.报价结算清单'!$P$2:$P$578)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SUMIF('[5]2.报价结算清单'!$F$2:$F$578,$A489,'[5]2.报价结算清单'!$L$2:$L$578)</f>
        <v>#VALUE!</v>
      </c>
      <c r="H489" s="17" t="e">
        <f>SUMIF('[5]2.报价结算清单'!$F$2:$F$578,$A489,'[5]2.报价结算清单'!$N$2:$N$578)</f>
        <v>#VALUE!</v>
      </c>
      <c r="I489" s="20" t="e">
        <f>SUMIF('[5]2.报价结算清单'!$F$2:$F$578,A489,'[5]2.报价结算清单'!$P$2:$P$578)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SUMIF('[5]2.报价结算清单'!$F$2:$F$578,$A490,'[5]2.报价结算清单'!$L$2:$L$578)</f>
        <v>#VALUE!</v>
      </c>
      <c r="H490" s="17" t="e">
        <f>SUMIF('[5]2.报价结算清单'!$F$2:$F$578,$A490,'[5]2.报价结算清单'!$N$2:$N$578)</f>
        <v>#VALUE!</v>
      </c>
      <c r="I490" s="20" t="e">
        <f>SUMIF('[5]2.报价结算清单'!$F$2:$F$578,A490,'[5]2.报价结算清单'!$P$2:$P$578)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SUMIF('[5]2.报价结算清单'!$F$2:$F$578,$A491,'[5]2.报价结算清单'!$L$2:$L$578)</f>
        <v>#VALUE!</v>
      </c>
      <c r="H491" s="17" t="e">
        <f>SUMIF('[5]2.报价结算清单'!$F$2:$F$578,$A491,'[5]2.报价结算清单'!$N$2:$N$578)</f>
        <v>#VALUE!</v>
      </c>
      <c r="I491" s="20" t="e">
        <f>SUMIF('[5]2.报价结算清单'!$F$2:$F$578,A491,'[5]2.报价结算清单'!$P$2:$P$578)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SUMIF('[5]2.报价结算清单'!$F$2:$F$578,$A492,'[5]2.报价结算清单'!$L$2:$L$578)</f>
        <v>#VALUE!</v>
      </c>
      <c r="H492" s="17" t="e">
        <f>SUMIF('[5]2.报价结算清单'!$F$2:$F$578,$A492,'[5]2.报价结算清单'!$N$2:$N$578)</f>
        <v>#VALUE!</v>
      </c>
      <c r="I492" s="20" t="e">
        <f>SUMIF('[5]2.报价结算清单'!$F$2:$F$578,A492,'[5]2.报价结算清单'!$P$2:$P$578)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SUMIF('[5]2.报价结算清单'!$F$2:$F$578,$A493,'[5]2.报价结算清单'!$L$2:$L$578)</f>
        <v>#VALUE!</v>
      </c>
      <c r="H493" s="17" t="e">
        <f>SUMIF('[5]2.报价结算清单'!$F$2:$F$578,$A493,'[5]2.报价结算清单'!$N$2:$N$578)</f>
        <v>#VALUE!</v>
      </c>
      <c r="I493" s="20" t="e">
        <f>SUMIF('[5]2.报价结算清单'!$F$2:$F$578,A493,'[5]2.报价结算清单'!$P$2:$P$578)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SUMIF('[5]2.报价结算清单'!$F$2:$F$578,$A494,'[5]2.报价结算清单'!$L$2:$L$578)</f>
        <v>#VALUE!</v>
      </c>
      <c r="H494" s="17" t="e">
        <f>SUMIF('[5]2.报价结算清单'!$F$2:$F$578,$A494,'[5]2.报价结算清单'!$N$2:$N$578)</f>
        <v>#VALUE!</v>
      </c>
      <c r="I494" s="20" t="e">
        <f>SUMIF('[5]2.报价结算清单'!$F$2:$F$578,A494,'[5]2.报价结算清单'!$P$2:$P$578)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SUMIF('[5]2.报价结算清单'!$F$2:$F$578,$A495,'[5]2.报价结算清单'!$L$2:$L$578)</f>
        <v>#VALUE!</v>
      </c>
      <c r="H495" s="17" t="e">
        <f>SUMIF('[5]2.报价结算清单'!$F$2:$F$578,$A495,'[5]2.报价结算清单'!$N$2:$N$578)</f>
        <v>#VALUE!</v>
      </c>
      <c r="I495" s="20" t="e">
        <f>SUMIF('[5]2.报价结算清单'!$F$2:$F$578,A495,'[5]2.报价结算清单'!$P$2:$P$578)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SUMIF('[5]2.报价结算清单'!$F$2:$F$578,$A496,'[5]2.报价结算清单'!$L$2:$L$578)</f>
        <v>#VALUE!</v>
      </c>
      <c r="H496" s="17" t="e">
        <f>SUMIF('[5]2.报价结算清单'!$F$2:$F$578,$A496,'[5]2.报价结算清单'!$N$2:$N$578)</f>
        <v>#VALUE!</v>
      </c>
      <c r="I496" s="20" t="e">
        <f>SUMIF('[5]2.报价结算清单'!$F$2:$F$578,A496,'[5]2.报价结算清单'!$P$2:$P$578)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SUMIF('[5]2.报价结算清单'!$F$2:$F$578,$A497,'[5]2.报价结算清单'!$L$2:$L$578)</f>
        <v>#VALUE!</v>
      </c>
      <c r="H497" s="17" t="e">
        <f>SUMIF('[5]2.报价结算清单'!$F$2:$F$578,$A497,'[5]2.报价结算清单'!$N$2:$N$578)</f>
        <v>#VALUE!</v>
      </c>
      <c r="I497" s="20" t="e">
        <f>SUMIF('[5]2.报价结算清单'!$F$2:$F$578,A497,'[5]2.报价结算清单'!$P$2:$P$578)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SUMIF('[5]2.报价结算清单'!$F$2:$F$578,$A498,'[5]2.报价结算清单'!$L$2:$L$578)</f>
        <v>#VALUE!</v>
      </c>
      <c r="H498" s="17" t="e">
        <f>SUMIF('[5]2.报价结算清单'!$F$2:$F$578,$A498,'[5]2.报价结算清单'!$N$2:$N$578)</f>
        <v>#VALUE!</v>
      </c>
      <c r="I498" s="20" t="e">
        <f>SUMIF('[5]2.报价结算清单'!$F$2:$F$578,A498,'[5]2.报价结算清单'!$P$2:$P$578)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SUMIF('[5]2.报价结算清单'!$F$2:$F$578,$A499,'[5]2.报价结算清单'!$L$2:$L$578)</f>
        <v>#VALUE!</v>
      </c>
      <c r="H499" s="17" t="e">
        <f>SUMIF('[5]2.报价结算清单'!$F$2:$F$578,$A499,'[5]2.报价结算清单'!$N$2:$N$578)</f>
        <v>#VALUE!</v>
      </c>
      <c r="I499" s="20" t="e">
        <f>SUMIF('[5]2.报价结算清单'!$F$2:$F$578,A499,'[5]2.报价结算清单'!$P$2:$P$578)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SUMIF('[5]2.报价结算清单'!$F$2:$F$578,$A500,'[5]2.报价结算清单'!$L$2:$L$578)</f>
        <v>#VALUE!</v>
      </c>
      <c r="H500" s="17" t="e">
        <f>SUMIF('[5]2.报价结算清单'!$F$2:$F$578,$A500,'[5]2.报价结算清单'!$N$2:$N$578)</f>
        <v>#VALUE!</v>
      </c>
      <c r="I500" s="20" t="e">
        <f>SUMIF('[5]2.报价结算清单'!$F$2:$F$578,A500,'[5]2.报价结算清单'!$P$2:$P$578)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SUMIF('[5]2.报价结算清单'!$F$2:$F$578,$A501,'[5]2.报价结算清单'!$L$2:$L$578)</f>
        <v>#VALUE!</v>
      </c>
      <c r="H501" s="17" t="e">
        <f>SUMIF('[5]2.报价结算清单'!$F$2:$F$578,$A501,'[5]2.报价结算清单'!$N$2:$N$578)</f>
        <v>#VALUE!</v>
      </c>
      <c r="I501" s="20" t="e">
        <f>SUMIF('[5]2.报价结算清单'!$F$2:$F$578,A501,'[5]2.报价结算清单'!$P$2:$P$578)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SUMIF('[5]2.报价结算清单'!$F$2:$F$578,$A502,'[5]2.报价结算清单'!$L$2:$L$578)</f>
        <v>#VALUE!</v>
      </c>
      <c r="H502" s="17" t="e">
        <f>SUMIF('[5]2.报价结算清单'!$F$2:$F$578,$A502,'[5]2.报价结算清单'!$N$2:$N$578)</f>
        <v>#VALUE!</v>
      </c>
      <c r="I502" s="20" t="e">
        <f>SUMIF('[5]2.报价结算清单'!$F$2:$F$578,A502,'[5]2.报价结算清单'!$P$2:$P$578)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SUMIF('[5]2.报价结算清单'!$F$2:$F$578,$A503,'[5]2.报价结算清单'!$L$2:$L$578)</f>
        <v>#VALUE!</v>
      </c>
      <c r="H503" s="17" t="e">
        <f>SUMIF('[5]2.报价结算清单'!$F$2:$F$578,$A503,'[5]2.报价结算清单'!$N$2:$N$578)</f>
        <v>#VALUE!</v>
      </c>
      <c r="I503" s="20" t="e">
        <f>SUMIF('[5]2.报价结算清单'!$F$2:$F$578,A503,'[5]2.报价结算清单'!$P$2:$P$578)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SUMIF('[5]2.报价结算清单'!$F$2:$F$578,$A504,'[5]2.报价结算清单'!$L$2:$L$578)</f>
        <v>#VALUE!</v>
      </c>
      <c r="H504" s="17" t="e">
        <f>SUMIF('[5]2.报价结算清单'!$F$2:$F$578,$A504,'[5]2.报价结算清单'!$N$2:$N$578)</f>
        <v>#VALUE!</v>
      </c>
      <c r="I504" s="20" t="e">
        <f>SUMIF('[5]2.报价结算清单'!$F$2:$F$578,A504,'[5]2.报价结算清单'!$P$2:$P$578)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SUMIF('[5]2.报价结算清单'!$F$2:$F$578,$A505,'[5]2.报价结算清单'!$L$2:$L$578)</f>
        <v>#VALUE!</v>
      </c>
      <c r="H505" s="17" t="e">
        <f>SUMIF('[5]2.报价结算清单'!$F$2:$F$578,$A505,'[5]2.报价结算清单'!$N$2:$N$578)</f>
        <v>#VALUE!</v>
      </c>
      <c r="I505" s="20" t="e">
        <f>SUMIF('[5]2.报价结算清单'!$F$2:$F$578,A505,'[5]2.报价结算清单'!$P$2:$P$578)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SUMIF('[5]2.报价结算清单'!$F$2:$F$578,$A506,'[5]2.报价结算清单'!$L$2:$L$578)</f>
        <v>#VALUE!</v>
      </c>
      <c r="H506" s="17" t="e">
        <f>SUMIF('[5]2.报价结算清单'!$F$2:$F$578,$A506,'[5]2.报价结算清单'!$N$2:$N$578)</f>
        <v>#VALUE!</v>
      </c>
      <c r="I506" s="20" t="e">
        <f>SUMIF('[5]2.报价结算清单'!$F$2:$F$578,A506,'[5]2.报价结算清单'!$P$2:$P$578)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SUMIF('[5]2.报价结算清单'!$F$2:$F$578,$A507,'[5]2.报价结算清单'!$L$2:$L$578)</f>
        <v>#VALUE!</v>
      </c>
      <c r="H507" s="17" t="e">
        <f>SUMIF('[5]2.报价结算清单'!$F$2:$F$578,$A507,'[5]2.报价结算清单'!$N$2:$N$578)</f>
        <v>#VALUE!</v>
      </c>
      <c r="I507" s="20" t="e">
        <f>SUMIF('[5]2.报价结算清单'!$F$2:$F$578,A507,'[5]2.报价结算清单'!$P$2:$P$578)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SUMIF('[5]2.报价结算清单'!$F$2:$F$578,$A508,'[5]2.报价结算清单'!$L$2:$L$578)</f>
        <v>#VALUE!</v>
      </c>
      <c r="H508" s="17" t="e">
        <f>SUMIF('[5]2.报价结算清单'!$F$2:$F$578,$A508,'[5]2.报价结算清单'!$N$2:$N$578)</f>
        <v>#VALUE!</v>
      </c>
      <c r="I508" s="20" t="e">
        <f>SUMIF('[5]2.报价结算清单'!$F$2:$F$578,A508,'[5]2.报价结算清单'!$P$2:$P$578)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SUMIF('[5]2.报价结算清单'!$F$2:$F$578,$A509,'[5]2.报价结算清单'!$L$2:$L$578)</f>
        <v>#VALUE!</v>
      </c>
      <c r="H509" s="17" t="e">
        <f>SUMIF('[5]2.报价结算清单'!$F$2:$F$578,$A509,'[5]2.报价结算清单'!$N$2:$N$578)</f>
        <v>#VALUE!</v>
      </c>
      <c r="I509" s="20" t="e">
        <f>SUMIF('[5]2.报价结算清单'!$F$2:$F$578,A509,'[5]2.报价结算清单'!$P$2:$P$578)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SUMIF('[5]2.报价结算清单'!$F$2:$F$578,$A510,'[5]2.报价结算清单'!$L$2:$L$578)</f>
        <v>#VALUE!</v>
      </c>
      <c r="H510" s="17" t="e">
        <f>SUMIF('[5]2.报价结算清单'!$F$2:$F$578,$A510,'[5]2.报价结算清单'!$N$2:$N$578)</f>
        <v>#VALUE!</v>
      </c>
      <c r="I510" s="20" t="e">
        <f>SUMIF('[5]2.报价结算清单'!$F$2:$F$578,A510,'[5]2.报价结算清单'!$P$2:$P$578)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2997</v>
      </c>
      <c r="D511" s="27" t="s">
        <v>927</v>
      </c>
      <c r="E511" s="23" t="s">
        <v>227</v>
      </c>
      <c r="F511" s="47">
        <v>530</v>
      </c>
      <c r="G511" s="17" t="e">
        <f>SUMIF('[5]2.报价结算清单'!$F$2:$F$578,$A511,'[5]2.报价结算清单'!$L$2:$L$578)</f>
        <v>#VALUE!</v>
      </c>
      <c r="H511" s="17" t="e">
        <f>SUMIF('[5]2.报价结算清单'!$F$2:$F$578,$A511,'[5]2.报价结算清单'!$N$2:$N$578)</f>
        <v>#VALUE!</v>
      </c>
      <c r="I511" s="20" t="e">
        <f>SUMIF('[5]2.报价结算清单'!$F$2:$F$578,A511,'[5]2.报价结算清单'!$P$2:$P$578)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SUMIF('[5]2.报价结算清单'!$F$2:$F$578,$A512,'[5]2.报价结算清单'!$L$2:$L$578)</f>
        <v>#VALUE!</v>
      </c>
      <c r="H512" s="17" t="e">
        <f>SUMIF('[5]2.报价结算清单'!$F$2:$F$578,$A512,'[5]2.报价结算清单'!$N$2:$N$578)</f>
        <v>#VALUE!</v>
      </c>
      <c r="I512" s="20" t="e">
        <f>SUMIF('[5]2.报价结算清单'!$F$2:$F$578,A512,'[5]2.报价结算清单'!$P$2:$P$578)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SUMIF('[5]2.报价结算清单'!$F$2:$F$578,$A513,'[5]2.报价结算清单'!$L$2:$L$578)</f>
        <v>#VALUE!</v>
      </c>
      <c r="H513" s="17" t="e">
        <f>SUMIF('[5]2.报价结算清单'!$F$2:$F$578,$A513,'[5]2.报价结算清单'!$N$2:$N$578)</f>
        <v>#VALUE!</v>
      </c>
      <c r="I513" s="20" t="e">
        <f>SUMIF('[5]2.报价结算清单'!$F$2:$F$578,A513,'[5]2.报价结算清单'!$P$2:$P$578)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SUMIF('[5]2.报价结算清单'!$F$2:$F$578,$A514,'[5]2.报价结算清单'!$L$2:$L$578)</f>
        <v>#VALUE!</v>
      </c>
      <c r="H514" s="17" t="e">
        <f>SUMIF('[5]2.报价结算清单'!$F$2:$F$578,$A514,'[5]2.报价结算清单'!$N$2:$N$578)</f>
        <v>#VALUE!</v>
      </c>
      <c r="I514" s="20" t="e">
        <f>SUMIF('[5]2.报价结算清单'!$F$2:$F$578,A514,'[5]2.报价结算清单'!$P$2:$P$578)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SUMIF('[5]2.报价结算清单'!$F$2:$F$578,$A515,'[5]2.报价结算清单'!$L$2:$L$578)</f>
        <v>#VALUE!</v>
      </c>
      <c r="H515" s="17" t="e">
        <f>SUMIF('[5]2.报价结算清单'!$F$2:$F$578,$A515,'[5]2.报价结算清单'!$N$2:$N$578)</f>
        <v>#VALUE!</v>
      </c>
      <c r="I515" s="20" t="e">
        <f>SUMIF('[5]2.报价结算清单'!$F$2:$F$578,A515,'[5]2.报价结算清单'!$P$2:$P$578)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SUMIF('[5]2.报价结算清单'!$F$2:$F$578,$A516,'[5]2.报价结算清单'!$L$2:$L$578)</f>
        <v>#VALUE!</v>
      </c>
      <c r="H516" s="17" t="e">
        <f>SUMIF('[5]2.报价结算清单'!$F$2:$F$578,$A516,'[5]2.报价结算清单'!$N$2:$N$578)</f>
        <v>#VALUE!</v>
      </c>
      <c r="I516" s="20" t="e">
        <f>SUMIF('[5]2.报价结算清单'!$F$2:$F$578,A516,'[5]2.报价结算清单'!$P$2:$P$578)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SUMIF('[5]2.报价结算清单'!$F$2:$F$578,$A517,'[5]2.报价结算清单'!$L$2:$L$578)</f>
        <v>#VALUE!</v>
      </c>
      <c r="H517" s="17" t="e">
        <f>SUMIF('[5]2.报价结算清单'!$F$2:$F$578,$A517,'[5]2.报价结算清单'!$N$2:$N$578)</f>
        <v>#VALUE!</v>
      </c>
      <c r="I517" s="20" t="e">
        <f>SUMIF('[5]2.报价结算清单'!$F$2:$F$578,A517,'[5]2.报价结算清单'!$P$2:$P$578)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SUMIF('[5]2.报价结算清单'!$F$2:$F$578,$A518,'[5]2.报价结算清单'!$L$2:$L$578)</f>
        <v>#VALUE!</v>
      </c>
      <c r="H518" s="17" t="e">
        <f>SUMIF('[5]2.报价结算清单'!$F$2:$F$578,$A518,'[5]2.报价结算清单'!$N$2:$N$578)</f>
        <v>#VALUE!</v>
      </c>
      <c r="I518" s="20" t="e">
        <f>SUMIF('[5]2.报价结算清单'!$F$2:$F$578,A518,'[5]2.报价结算清单'!$P$2:$P$578)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SUMIF('[5]2.报价结算清单'!$F$2:$F$578,$A519,'[5]2.报价结算清单'!$L$2:$L$578)</f>
        <v>#VALUE!</v>
      </c>
      <c r="H519" s="17" t="e">
        <f>SUMIF('[5]2.报价结算清单'!$F$2:$F$578,$A519,'[5]2.报价结算清单'!$N$2:$N$578)</f>
        <v>#VALUE!</v>
      </c>
      <c r="I519" s="20" t="e">
        <f>SUMIF('[5]2.报价结算清单'!$F$2:$F$578,A519,'[5]2.报价结算清单'!$P$2:$P$578)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SUMIF('[5]2.报价结算清单'!$F$2:$F$578,$A520,'[5]2.报价结算清单'!$L$2:$L$578)</f>
        <v>#VALUE!</v>
      </c>
      <c r="H520" s="17" t="e">
        <f>SUMIF('[5]2.报价结算清单'!$F$2:$F$578,$A520,'[5]2.报价结算清单'!$N$2:$N$578)</f>
        <v>#VALUE!</v>
      </c>
      <c r="I520" s="20" t="e">
        <f>SUMIF('[5]2.报价结算清单'!$F$2:$F$578,A520,'[5]2.报价结算清单'!$P$2:$P$578)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SUMIF('[5]2.报价结算清单'!$F$2:$F$578,$A521,'[5]2.报价结算清单'!$L$2:$L$578)</f>
        <v>#VALUE!</v>
      </c>
      <c r="H521" s="17" t="e">
        <f>SUMIF('[5]2.报价结算清单'!$F$2:$F$578,$A521,'[5]2.报价结算清单'!$N$2:$N$578)</f>
        <v>#VALUE!</v>
      </c>
      <c r="I521" s="20" t="e">
        <f>SUMIF('[5]2.报价结算清单'!$F$2:$F$578,A521,'[5]2.报价结算清单'!$P$2:$P$578)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SUMIF('[5]2.报价结算清单'!$F$2:$F$578,$A522,'[5]2.报价结算清单'!$L$2:$L$578)</f>
        <v>#VALUE!</v>
      </c>
      <c r="H522" s="17" t="e">
        <f>SUMIF('[5]2.报价结算清单'!$F$2:$F$578,$A522,'[5]2.报价结算清单'!$N$2:$N$578)</f>
        <v>#VALUE!</v>
      </c>
      <c r="I522" s="20" t="e">
        <f>SUMIF('[5]2.报价结算清单'!$F$2:$F$578,A522,'[5]2.报价结算清单'!$P$2:$P$578)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SUMIF('[5]2.报价结算清单'!$F$2:$F$578,$A523,'[5]2.报价结算清单'!$L$2:$L$578)</f>
        <v>#VALUE!</v>
      </c>
      <c r="H523" s="17" t="e">
        <f>SUMIF('[5]2.报价结算清单'!$F$2:$F$578,$A523,'[5]2.报价结算清单'!$N$2:$N$578)</f>
        <v>#VALUE!</v>
      </c>
      <c r="I523" s="20" t="e">
        <f>SUMIF('[5]2.报价结算清单'!$F$2:$F$578,A523,'[5]2.报价结算清单'!$P$2:$P$578)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SUMIF('[5]2.报价结算清单'!$F$2:$F$578,$A524,'[5]2.报价结算清单'!$L$2:$L$578)</f>
        <v>#VALUE!</v>
      </c>
      <c r="H524" s="17" t="e">
        <f>SUMIF('[5]2.报价结算清单'!$F$2:$F$578,$A524,'[5]2.报价结算清单'!$N$2:$N$578)</f>
        <v>#VALUE!</v>
      </c>
      <c r="I524" s="20" t="e">
        <f>SUMIF('[5]2.报价结算清单'!$F$2:$F$578,A524,'[5]2.报价结算清单'!$P$2:$P$578)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SUMIF('[5]2.报价结算清单'!$F$2:$F$578,$A525,'[5]2.报价结算清单'!$L$2:$L$578)</f>
        <v>#VALUE!</v>
      </c>
      <c r="H525" s="17" t="e">
        <f>SUMIF('[5]2.报价结算清单'!$F$2:$F$578,$A525,'[5]2.报价结算清单'!$N$2:$N$578)</f>
        <v>#VALUE!</v>
      </c>
      <c r="I525" s="20" t="e">
        <f>SUMIF('[5]2.报价结算清单'!$F$2:$F$578,A525,'[5]2.报价结算清单'!$P$2:$P$578)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SUMIF('[5]2.报价结算清单'!$F$2:$F$578,$A526,'[5]2.报价结算清单'!$L$2:$L$578)</f>
        <v>#VALUE!</v>
      </c>
      <c r="H526" s="17" t="e">
        <f>SUMIF('[5]2.报价结算清单'!$F$2:$F$578,$A526,'[5]2.报价结算清单'!$N$2:$N$578)</f>
        <v>#VALUE!</v>
      </c>
      <c r="I526" s="20" t="e">
        <f>SUMIF('[5]2.报价结算清单'!$F$2:$F$578,A526,'[5]2.报价结算清单'!$P$2:$P$578)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SUMIF('[5]2.报价结算清单'!$F$2:$F$578,$A527,'[5]2.报价结算清单'!$L$2:$L$578)</f>
        <v>#VALUE!</v>
      </c>
      <c r="H527" s="17" t="e">
        <f>SUMIF('[5]2.报价结算清单'!$F$2:$F$578,$A527,'[5]2.报价结算清单'!$N$2:$N$578)</f>
        <v>#VALUE!</v>
      </c>
      <c r="I527" s="20" t="e">
        <f>SUMIF('[5]2.报价结算清单'!$F$2:$F$578,A527,'[5]2.报价结算清单'!$P$2:$P$578)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SUMIF('[5]2.报价结算清单'!$F$2:$F$578,$A528,'[5]2.报价结算清单'!$L$2:$L$578)</f>
        <v>#VALUE!</v>
      </c>
      <c r="H528" s="17" t="e">
        <f>SUMIF('[5]2.报价结算清单'!$F$2:$F$578,$A528,'[5]2.报价结算清单'!$N$2:$N$578)</f>
        <v>#VALUE!</v>
      </c>
      <c r="I528" s="20" t="e">
        <f>SUMIF('[5]2.报价结算清单'!$F$2:$F$578,A528,'[5]2.报价结算清单'!$P$2:$P$578)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SUMIF('[5]2.报价结算清单'!$F$2:$F$578,$A529,'[5]2.报价结算清单'!$L$2:$L$578)</f>
        <v>#VALUE!</v>
      </c>
      <c r="H529" s="17" t="e">
        <f>SUMIF('[5]2.报价结算清单'!$F$2:$F$578,$A529,'[5]2.报价结算清单'!$N$2:$N$578)</f>
        <v>#VALUE!</v>
      </c>
      <c r="I529" s="20" t="e">
        <f>SUMIF('[5]2.报价结算清单'!$F$2:$F$578,A529,'[5]2.报价结算清单'!$P$2:$P$578)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SUMIF('[5]2.报价结算清单'!$F$2:$F$578,$A530,'[5]2.报价结算清单'!$L$2:$L$578)</f>
        <v>#VALUE!</v>
      </c>
      <c r="H530" s="17" t="e">
        <f>SUMIF('[5]2.报价结算清单'!$F$2:$F$578,$A530,'[5]2.报价结算清单'!$N$2:$N$578)</f>
        <v>#VALUE!</v>
      </c>
      <c r="I530" s="20" t="e">
        <f>SUMIF('[5]2.报价结算清单'!$F$2:$F$578,A530,'[5]2.报价结算清单'!$P$2:$P$578)</f>
        <v>#VALUE!</v>
      </c>
    </row>
    <row r="531" spans="1:9" ht="15">
      <c r="A531" s="25" t="s">
        <v>3019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SUMIF('[5]2.报价结算清单'!$F$2:$F$578,$A531,'[5]2.报价结算清单'!$L$2:$L$578)</f>
        <v>#VALUE!</v>
      </c>
      <c r="H531" s="17" t="e">
        <f>SUMIF('[5]2.报价结算清单'!$F$2:$F$578,$A531,'[5]2.报价结算清单'!$N$2:$N$578)</f>
        <v>#VALUE!</v>
      </c>
      <c r="I531" s="20" t="e">
        <f>SUMIF('[5]2.报价结算清单'!$F$2:$F$578,A531,'[5]2.报价结算清单'!$P$2:$P$578)</f>
        <v>#VALUE!</v>
      </c>
    </row>
    <row r="532" spans="1:9" ht="15">
      <c r="A532" s="25" t="s">
        <v>2931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SUMIF('[5]2.报价结算清单'!$F$2:$F$578,$A532,'[5]2.报价结算清单'!$L$2:$L$578)</f>
        <v>#VALUE!</v>
      </c>
      <c r="H532" s="17" t="e">
        <f>SUMIF('[5]2.报价结算清单'!$F$2:$F$578,$A532,'[5]2.报价结算清单'!$N$2:$N$578)</f>
        <v>#VALUE!</v>
      </c>
      <c r="I532" s="20" t="e">
        <f>SUMIF('[5]2.报价结算清单'!$F$2:$F$578,A532,'[5]2.报价结算清单'!$P$2:$P$578)</f>
        <v>#VALUE!</v>
      </c>
    </row>
    <row r="533" spans="1:9" ht="15">
      <c r="A533" s="25" t="s">
        <v>2932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SUMIF('[5]2.报价结算清单'!$F$2:$F$578,$A533,'[5]2.报价结算清单'!$L$2:$L$578)</f>
        <v>#VALUE!</v>
      </c>
      <c r="H533" s="17" t="e">
        <f>SUMIF('[5]2.报价结算清单'!$F$2:$F$578,$A533,'[5]2.报价结算清单'!$N$2:$N$578)</f>
        <v>#VALUE!</v>
      </c>
      <c r="I533" s="20" t="e">
        <f>SUMIF('[5]2.报价结算清单'!$F$2:$F$578,A533,'[5]2.报价结算清单'!$P$2:$P$578)</f>
        <v>#VALUE!</v>
      </c>
    </row>
    <row r="534" spans="1:9" ht="15">
      <c r="A534" s="25" t="s">
        <v>2933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SUMIF('[5]2.报价结算清单'!$F$2:$F$578,$A534,'[5]2.报价结算清单'!$L$2:$L$578)</f>
        <v>#VALUE!</v>
      </c>
      <c r="H534" s="17" t="e">
        <f>SUMIF('[5]2.报价结算清单'!$F$2:$F$578,$A534,'[5]2.报价结算清单'!$N$2:$N$578)</f>
        <v>#VALUE!</v>
      </c>
      <c r="I534" s="20" t="e">
        <f>SUMIF('[5]2.报价结算清单'!$F$2:$F$578,A534,'[5]2.报价结算清单'!$P$2:$P$578)</f>
        <v>#VALUE!</v>
      </c>
    </row>
    <row r="535" spans="1:9" ht="15">
      <c r="A535" s="25" t="s">
        <v>2934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SUMIF('[5]2.报价结算清单'!$F$2:$F$578,$A535,'[5]2.报价结算清单'!$L$2:$L$578)</f>
        <v>#VALUE!</v>
      </c>
      <c r="H535" s="17" t="e">
        <f>SUMIF('[5]2.报价结算清单'!$F$2:$F$578,$A535,'[5]2.报价结算清单'!$N$2:$N$578)</f>
        <v>#VALUE!</v>
      </c>
      <c r="I535" s="20" t="e">
        <f>SUMIF('[5]2.报价结算清单'!$F$2:$F$578,A535,'[5]2.报价结算清单'!$P$2:$P$578)</f>
        <v>#VALUE!</v>
      </c>
    </row>
    <row r="536" spans="1:9" ht="15">
      <c r="A536" s="25" t="s">
        <v>2935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SUMIF('[5]2.报价结算清单'!$F$2:$F$578,$A536,'[5]2.报价结算清单'!$L$2:$L$578)</f>
        <v>#VALUE!</v>
      </c>
      <c r="H536" s="17" t="e">
        <f>SUMIF('[5]2.报价结算清单'!$F$2:$F$578,$A536,'[5]2.报价结算清单'!$N$2:$N$578)</f>
        <v>#VALUE!</v>
      </c>
      <c r="I536" s="20" t="e">
        <f>SUMIF('[5]2.报价结算清单'!$F$2:$F$578,A536,'[5]2.报价结算清单'!$P$2:$P$578)</f>
        <v>#VALUE!</v>
      </c>
    </row>
    <row r="537" spans="1:9" ht="15">
      <c r="A537" s="25" t="s">
        <v>2936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SUMIF('[5]2.报价结算清单'!$F$2:$F$578,$A537,'[5]2.报价结算清单'!$L$2:$L$578)</f>
        <v>#VALUE!</v>
      </c>
      <c r="H537" s="17" t="e">
        <f>SUMIF('[5]2.报价结算清单'!$F$2:$F$578,$A537,'[5]2.报价结算清单'!$N$2:$N$578)</f>
        <v>#VALUE!</v>
      </c>
      <c r="I537" s="20" t="e">
        <f>SUMIF('[5]2.报价结算清单'!$F$2:$F$578,A537,'[5]2.报价结算清单'!$P$2:$P$578)</f>
        <v>#VALUE!</v>
      </c>
    </row>
    <row r="538" spans="1:9" ht="15">
      <c r="A538" s="25" t="s">
        <v>2937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SUMIF('[5]2.报价结算清单'!$F$2:$F$578,$A538,'[5]2.报价结算清单'!$L$2:$L$578)</f>
        <v>#VALUE!</v>
      </c>
      <c r="H538" s="17" t="e">
        <f>SUMIF('[5]2.报价结算清单'!$F$2:$F$578,$A538,'[5]2.报价结算清单'!$N$2:$N$578)</f>
        <v>#VALUE!</v>
      </c>
      <c r="I538" s="20" t="e">
        <f>SUMIF('[5]2.报价结算清单'!$F$2:$F$578,A538,'[5]2.报价结算清单'!$P$2:$P$578)</f>
        <v>#VALUE!</v>
      </c>
    </row>
    <row r="539" spans="1:9" ht="15">
      <c r="A539" s="25" t="s">
        <v>2938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SUMIF('[5]2.报价结算清单'!$F$2:$F$578,$A539,'[5]2.报价结算清单'!$L$2:$L$578)</f>
        <v>#VALUE!</v>
      </c>
      <c r="H539" s="17" t="e">
        <f>SUMIF('[5]2.报价结算清单'!$F$2:$F$578,$A539,'[5]2.报价结算清单'!$N$2:$N$578)</f>
        <v>#VALUE!</v>
      </c>
      <c r="I539" s="20" t="e">
        <f>SUMIF('[5]2.报价结算清单'!$F$2:$F$578,A539,'[5]2.报价结算清单'!$P$2:$P$578)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2939</v>
      </c>
      <c r="D540" s="27" t="s">
        <v>1835</v>
      </c>
      <c r="E540" s="23" t="s">
        <v>15</v>
      </c>
      <c r="F540" s="47">
        <v>0.1</v>
      </c>
      <c r="G540" s="17" t="e">
        <f>SUMIF('[5]2.报价结算清单'!$F$2:$F$578,$A540,'[5]2.报价结算清单'!$L$2:$L$578)</f>
        <v>#VALUE!</v>
      </c>
      <c r="H540" s="17" t="e">
        <f>SUMIF('[5]2.报价结算清单'!$F$2:$F$578,$A540,'[5]2.报价结算清单'!$N$2:$N$578)</f>
        <v>#VALUE!</v>
      </c>
      <c r="I540" s="20" t="e">
        <f>SUMIF('[5]2.报价结算清单'!$F$2:$F$578,A540,'[5]2.报价结算清单'!$P$2:$P$578)</f>
        <v>#VALUE!</v>
      </c>
    </row>
    <row r="541" spans="1:9" ht="15">
      <c r="A541" s="25" t="s">
        <v>2940</v>
      </c>
      <c r="B541" s="23" t="s">
        <v>1403</v>
      </c>
      <c r="C541" s="23" t="s">
        <v>2939</v>
      </c>
      <c r="D541" s="27" t="s">
        <v>1404</v>
      </c>
      <c r="E541" s="23" t="s">
        <v>15</v>
      </c>
      <c r="F541" s="47">
        <v>0.06</v>
      </c>
      <c r="G541" s="17" t="e">
        <f>SUMIF('[5]2.报价结算清单'!$F$2:$F$578,$A541,'[5]2.报价结算清单'!$L$2:$L$578)</f>
        <v>#VALUE!</v>
      </c>
      <c r="H541" s="17" t="e">
        <f>SUMIF('[5]2.报价结算清单'!$F$2:$F$578,$A541,'[5]2.报价结算清单'!$N$2:$N$578)</f>
        <v>#VALUE!</v>
      </c>
      <c r="I541" s="20" t="e">
        <f>SUMIF('[5]2.报价结算清单'!$F$2:$F$578,A541,'[5]2.报价结算清单'!$P$2:$P$578)</f>
        <v>#VALUE!</v>
      </c>
    </row>
    <row r="542" spans="1:9" ht="15">
      <c r="A542" s="25" t="s">
        <v>2941</v>
      </c>
      <c r="B542" s="23" t="s">
        <v>682</v>
      </c>
      <c r="C542" s="23" t="s">
        <v>2939</v>
      </c>
      <c r="D542" s="27" t="s">
        <v>683</v>
      </c>
      <c r="E542" s="23" t="s">
        <v>15</v>
      </c>
      <c r="F542" s="47">
        <v>0.06</v>
      </c>
      <c r="G542" s="17" t="e">
        <f>SUMIF('[5]2.报价结算清单'!$F$2:$F$578,$A542,'[5]2.报价结算清单'!$L$2:$L$578)</f>
        <v>#VALUE!</v>
      </c>
      <c r="H542" s="17" t="e">
        <f>SUMIF('[5]2.报价结算清单'!$F$2:$F$578,$A542,'[5]2.报价结算清单'!$N$2:$N$578)</f>
        <v>#VALUE!</v>
      </c>
      <c r="I542" s="20" t="e">
        <f>SUMIF('[5]2.报价结算清单'!$F$2:$F$578,A542,'[5]2.报价结算清单'!$P$2:$P$578)</f>
        <v>#VALUE!</v>
      </c>
    </row>
    <row r="543" spans="1:9" ht="15">
      <c r="A543" s="25" t="s">
        <v>2942</v>
      </c>
      <c r="B543" s="23" t="s">
        <v>399</v>
      </c>
      <c r="C543" s="23" t="s">
        <v>2939</v>
      </c>
      <c r="D543" s="27" t="s">
        <v>400</v>
      </c>
      <c r="E543" s="23" t="s">
        <v>15</v>
      </c>
      <c r="F543" s="47">
        <v>0.1</v>
      </c>
      <c r="G543" s="17" t="e">
        <f>SUMIF('[5]2.报价结算清单'!$F$2:$F$578,$A543,'[5]2.报价结算清单'!$L$2:$L$578)</f>
        <v>#VALUE!</v>
      </c>
      <c r="H543" s="17" t="e">
        <f>SUMIF('[5]2.报价结算清单'!$F$2:$F$578,$A543,'[5]2.报价结算清单'!$N$2:$N$578)</f>
        <v>#VALUE!</v>
      </c>
      <c r="I543" s="20" t="e">
        <f>SUMIF('[5]2.报价结算清单'!$F$2:$F$578,A543,'[5]2.报价结算清单'!$P$2:$P$578)</f>
        <v>#VALUE!</v>
      </c>
    </row>
    <row r="544" spans="1:9" ht="15">
      <c r="A544" s="25" t="s">
        <v>2943</v>
      </c>
      <c r="B544" s="23" t="s">
        <v>2345</v>
      </c>
      <c r="C544" s="23" t="s">
        <v>2939</v>
      </c>
      <c r="D544" s="27" t="s">
        <v>2346</v>
      </c>
      <c r="E544" s="23" t="s">
        <v>15</v>
      </c>
      <c r="F544" s="47">
        <v>0.06</v>
      </c>
      <c r="G544" s="17" t="e">
        <f>SUMIF('[5]2.报价结算清单'!$F$2:$F$578,$A544,'[5]2.报价结算清单'!$L$2:$L$578)</f>
        <v>#VALUE!</v>
      </c>
      <c r="H544" s="17" t="e">
        <f>SUMIF('[5]2.报价结算清单'!$F$2:$F$578,$A544,'[5]2.报价结算清单'!$N$2:$N$578)</f>
        <v>#VALUE!</v>
      </c>
      <c r="I544" s="20" t="e">
        <f>SUMIF('[5]2.报价结算清单'!$F$2:$F$578,A544,'[5]2.报价结算清单'!$P$2:$P$578)</f>
        <v>#VALUE!</v>
      </c>
    </row>
    <row r="545" spans="1:9" ht="15">
      <c r="A545" s="25" t="s">
        <v>2944</v>
      </c>
      <c r="B545" s="23" t="s">
        <v>1050</v>
      </c>
      <c r="C545" s="23" t="s">
        <v>2939</v>
      </c>
      <c r="D545" s="27" t="s">
        <v>1051</v>
      </c>
      <c r="E545" s="23" t="s">
        <v>15</v>
      </c>
      <c r="F545" s="47">
        <v>0.06</v>
      </c>
      <c r="G545" s="17" t="e">
        <f>SUMIF('[5]2.报价结算清单'!$F$2:$F$578,$A545,'[5]2.报价结算清单'!$L$2:$L$578)</f>
        <v>#VALUE!</v>
      </c>
      <c r="H545" s="17" t="e">
        <f>SUMIF('[5]2.报价结算清单'!$F$2:$F$578,$A545,'[5]2.报价结算清单'!$N$2:$N$578)</f>
        <v>#VALUE!</v>
      </c>
      <c r="I545" s="20" t="e">
        <f>SUMIF('[5]2.报价结算清单'!$F$2:$F$578,A545,'[5]2.报价结算清单'!$P$2:$P$578)</f>
        <v>#VALUE!</v>
      </c>
    </row>
    <row r="546" spans="1:9" ht="15">
      <c r="A546" s="25" t="s">
        <v>2945</v>
      </c>
      <c r="B546" s="23" t="s">
        <v>1483</v>
      </c>
      <c r="C546" s="23" t="s">
        <v>2946</v>
      </c>
      <c r="D546" s="27" t="s">
        <v>1484</v>
      </c>
      <c r="E546" s="23" t="s">
        <v>15</v>
      </c>
      <c r="F546" s="47">
        <v>0.06</v>
      </c>
      <c r="G546" s="17" t="e">
        <f>SUMIF('[5]2.报价结算清单'!$F$2:$F$578,$A546,'[5]2.报价结算清单'!$L$2:$L$578)</f>
        <v>#VALUE!</v>
      </c>
      <c r="H546" s="17" t="e">
        <f>SUMIF('[5]2.报价结算清单'!$F$2:$F$578,$A546,'[5]2.报价结算清单'!$N$2:$N$578)</f>
        <v>#VALUE!</v>
      </c>
      <c r="I546" s="20" t="e">
        <f>SUMIF('[5]2.报价结算清单'!$F$2:$F$578,A546,'[5]2.报价结算清单'!$P$2:$P$578)</f>
        <v>#VALUE!</v>
      </c>
    </row>
    <row r="547" spans="1:9" ht="15">
      <c r="A547" s="25" t="s">
        <v>2947</v>
      </c>
      <c r="B547" s="23" t="s">
        <v>1018</v>
      </c>
      <c r="C547" s="23" t="s">
        <v>2946</v>
      </c>
      <c r="D547" s="27" t="s">
        <v>1019</v>
      </c>
      <c r="E547" s="23" t="s">
        <v>15</v>
      </c>
      <c r="F547" s="47">
        <v>0.06</v>
      </c>
      <c r="G547" s="17" t="e">
        <f>SUMIF('[5]2.报价结算清单'!$F$2:$F$578,$A547,'[5]2.报价结算清单'!$L$2:$L$578)</f>
        <v>#VALUE!</v>
      </c>
      <c r="H547" s="17" t="e">
        <f>SUMIF('[5]2.报价结算清单'!$F$2:$F$578,$A547,'[5]2.报价结算清单'!$N$2:$N$578)</f>
        <v>#VALUE!</v>
      </c>
      <c r="I547" s="20" t="e">
        <f>SUMIF('[5]2.报价结算清单'!$F$2:$F$578,A547,'[5]2.报价结算清单'!$P$2:$P$578)</f>
        <v>#VALUE!</v>
      </c>
    </row>
    <row r="548" spans="1:9" ht="15">
      <c r="A548" s="25" t="s">
        <v>2948</v>
      </c>
      <c r="B548" s="23" t="s">
        <v>1383</v>
      </c>
      <c r="C548" s="23" t="s">
        <v>2946</v>
      </c>
      <c r="D548" s="27" t="s">
        <v>1384</v>
      </c>
      <c r="E548" s="23" t="s">
        <v>15</v>
      </c>
      <c r="F548" s="47">
        <v>0.06</v>
      </c>
      <c r="G548" s="17" t="e">
        <f>SUMIF('[5]2.报价结算清单'!$F$2:$F$578,$A548,'[5]2.报价结算清单'!$L$2:$L$578)</f>
        <v>#VALUE!</v>
      </c>
      <c r="H548" s="17" t="e">
        <f>SUMIF('[5]2.报价结算清单'!$F$2:$F$578,$A548,'[5]2.报价结算清单'!$N$2:$N$578)</f>
        <v>#VALUE!</v>
      </c>
      <c r="I548" s="20" t="e">
        <f>SUMIF('[5]2.报价结算清单'!$F$2:$F$578,A548,'[5]2.报价结算清单'!$P$2:$P$578)</f>
        <v>#VALUE!</v>
      </c>
    </row>
    <row r="549" spans="1:9" ht="15">
      <c r="A549" s="25" t="s">
        <v>2949</v>
      </c>
      <c r="B549" s="23" t="s">
        <v>190</v>
      </c>
      <c r="C549" s="23" t="s">
        <v>2946</v>
      </c>
      <c r="D549" s="27" t="s">
        <v>191</v>
      </c>
      <c r="E549" s="23" t="s">
        <v>15</v>
      </c>
      <c r="F549" s="47">
        <v>0.06</v>
      </c>
      <c r="G549" s="17" t="e">
        <f>SUMIF('[5]2.报价结算清单'!$F$2:$F$578,$A549,'[5]2.报价结算清单'!$L$2:$L$578)</f>
        <v>#VALUE!</v>
      </c>
      <c r="H549" s="17" t="e">
        <f>SUMIF('[5]2.报价结算清单'!$F$2:$F$578,$A549,'[5]2.报价结算清单'!$N$2:$N$578)</f>
        <v>#VALUE!</v>
      </c>
      <c r="I549" s="20" t="e">
        <f>SUMIF('[5]2.报价结算清单'!$F$2:$F$578,A549,'[5]2.报价结算清单'!$P$2:$P$578)</f>
        <v>#VALUE!</v>
      </c>
    </row>
    <row r="550" spans="1:9" ht="15">
      <c r="A550" s="24" t="s">
        <v>2950</v>
      </c>
      <c r="B550" s="24" t="s">
        <v>2397</v>
      </c>
      <c r="C550" s="24" t="s">
        <v>2950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2025-08-15T11:41:53Z</dcterms:modified>
</cp:coreProperties>
</file>