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105" yWindow="-92" windowWidth="23251" windowHeight="12560" activeTab="0" tabRatio="600"/>
  </bookViews>
  <sheets>
    <sheet name="报价单" sheetId="1" r:id="rId1"/>
  </sheets>
  <calcPr calcId="191029"/>
</workbook>
</file>

<file path=xl/sharedStrings.xml><?xml version="1.0" encoding="utf-8"?>
<sst xmlns="http://schemas.openxmlformats.org/spreadsheetml/2006/main" count="210" uniqueCount="151">
  <si>
    <t>2021 年 EOS顾问大赛</t>
  </si>
  <si>
    <t>报价单</t>
  </si>
  <si>
    <t>报价公司（必填）：</t>
  </si>
  <si>
    <t>银月广告</t>
  </si>
  <si>
    <t>甲方名称（必填）：</t>
  </si>
  <si>
    <t>佳能</t>
  </si>
  <si>
    <t>报价人（姓名/联系方式）：</t>
  </si>
  <si>
    <t>张潇 13811568548</t>
  </si>
  <si>
    <t>活动名称：</t>
  </si>
  <si>
    <t>活动时间：</t>
  </si>
  <si>
    <t xml:space="preserve">2021 年 1 1月  </t>
  </si>
  <si>
    <t>活动人数：</t>
  </si>
  <si>
    <t>60 人左右</t>
  </si>
  <si>
    <t>报价有效期：</t>
  </si>
  <si>
    <t>类别
Category</t>
  </si>
  <si>
    <t xml:space="preserve">项目
Item </t>
  </si>
  <si>
    <t>内容描述
Description</t>
  </si>
  <si>
    <t>环节
link</t>
  </si>
  <si>
    <t>收费单位
Unit</t>
  </si>
  <si>
    <t>单价
Unit Price</t>
  </si>
  <si>
    <t>数量
Unit</t>
  </si>
  <si>
    <t>总价
Subtotal</t>
  </si>
  <si>
    <t>备注
note</t>
  </si>
  <si>
    <t>1-场地和餐饮</t>
  </si>
  <si>
    <t>北京环球影城诺金酒店</t>
  </si>
  <si>
    <t>活动会议厅</t>
  </si>
  <si>
    <t>整包</t>
  </si>
  <si>
    <t>天</t>
  </si>
  <si>
    <t>含搭建</t>
  </si>
  <si>
    <t>酒店大床房房间</t>
  </si>
  <si>
    <t>2天含早</t>
  </si>
  <si>
    <t>VIP房间</t>
  </si>
  <si>
    <t>环球影城景点门票</t>
  </si>
  <si>
    <t>夜间拍摄</t>
  </si>
  <si>
    <t>次</t>
  </si>
  <si>
    <t>午餐</t>
  </si>
  <si>
    <t>自助</t>
  </si>
  <si>
    <t>2次</t>
  </si>
  <si>
    <t>午宴</t>
  </si>
  <si>
    <t>包桌</t>
  </si>
  <si>
    <t>晚餐</t>
  </si>
  <si>
    <t>场地费用合计</t>
  </si>
  <si>
    <t>2-文印制作及搭建</t>
  </si>
  <si>
    <t>签到背景板</t>
  </si>
  <si>
    <t>木质背景板裱写真</t>
  </si>
  <si>
    <t>5ml*3mh</t>
  </si>
  <si>
    <t>平米</t>
  </si>
  <si>
    <t>舞台斜铺</t>
  </si>
  <si>
    <t>木结构涂料</t>
  </si>
  <si>
    <t>3ml*1.5mW</t>
  </si>
  <si>
    <t>舞台地毯</t>
  </si>
  <si>
    <t>展览地毯</t>
  </si>
  <si>
    <t>15ml*10mw</t>
  </si>
  <si>
    <t>讲台</t>
  </si>
  <si>
    <t>组</t>
  </si>
  <si>
    <t>LED地台</t>
  </si>
  <si>
    <t>承重地台</t>
  </si>
  <si>
    <t>8ml*2mw*1.6mh</t>
  </si>
  <si>
    <t>指示画架</t>
  </si>
  <si>
    <t>个</t>
  </si>
  <si>
    <t>讲台花</t>
  </si>
  <si>
    <t>纸质邀请函</t>
  </si>
  <si>
    <t>特质（按数量）</t>
  </si>
  <si>
    <t>横幅</t>
  </si>
  <si>
    <t>拍照场景搭建</t>
  </si>
  <si>
    <t>其他物料</t>
  </si>
  <si>
    <t>印刷品、资料袋、工作证、会刊、服装</t>
  </si>
  <si>
    <t>套</t>
  </si>
  <si>
    <t>抽奖设备</t>
  </si>
  <si>
    <t>互动设施</t>
  </si>
  <si>
    <t>大屏展示+互动体验60名</t>
  </si>
  <si>
    <t>人工</t>
  </si>
  <si>
    <t>运输</t>
  </si>
  <si>
    <t>费用合计</t>
  </si>
  <si>
    <t>3-AV</t>
  </si>
  <si>
    <t>视频设备</t>
  </si>
  <si>
    <t>led screen  p2</t>
  </si>
  <si>
    <t>视频控制器</t>
  </si>
  <si>
    <t>台</t>
  </si>
  <si>
    <t>led处理器</t>
  </si>
  <si>
    <t>VGA监视器</t>
  </si>
  <si>
    <t>DVI分配器</t>
  </si>
  <si>
    <t>电源箱</t>
  </si>
  <si>
    <t>笔记本</t>
  </si>
  <si>
    <t>双系统电源线材等 周边配件</t>
  </si>
  <si>
    <t>音响设备</t>
  </si>
  <si>
    <t>等离子电视</t>
  </si>
  <si>
    <t>PACRIM矩阵音箱</t>
  </si>
  <si>
    <t>PACRIM超低频音箱</t>
  </si>
  <si>
    <t>PACRIM返听音箱</t>
  </si>
  <si>
    <t>功放</t>
  </si>
  <si>
    <t>YAMAHA 32路10编组调音台</t>
  </si>
  <si>
    <t>YAMAHA SPX990 EFF效果器</t>
  </si>
  <si>
    <t>DBX 1231 EQ 均衡器</t>
  </si>
  <si>
    <t>麦克风</t>
  </si>
  <si>
    <t>支</t>
  </si>
  <si>
    <t>灯光设备</t>
  </si>
  <si>
    <t>PAN多功能面光灯</t>
  </si>
  <si>
    <t>beam光束</t>
  </si>
  <si>
    <t>追光灯</t>
  </si>
  <si>
    <t>led Par</t>
  </si>
  <si>
    <t>MOVING HAED  SPORT 电脑图案灯</t>
  </si>
  <si>
    <t>DMX SIGNAL AMPLIFIER 信号放大器</t>
  </si>
  <si>
    <t>DIGITAL DIMMER PACK 数字硅箱</t>
  </si>
  <si>
    <t>CONTROLLER 调光台</t>
  </si>
  <si>
    <t>TRUSS 架子</t>
  </si>
  <si>
    <t>延米</t>
  </si>
  <si>
    <t>人工运输费</t>
  </si>
  <si>
    <t>摄影师</t>
  </si>
  <si>
    <t>人次</t>
  </si>
  <si>
    <t>固定摄像</t>
  </si>
  <si>
    <t>移动摄像</t>
  </si>
  <si>
    <t>后期剪辑</t>
  </si>
  <si>
    <t>分钟</t>
  </si>
  <si>
    <t>导播</t>
  </si>
  <si>
    <t>用车</t>
  </si>
  <si>
    <t>接送机（首都机场）</t>
  </si>
  <si>
    <t>gl8</t>
  </si>
  <si>
    <t>车次</t>
  </si>
  <si>
    <t>接送站（北京南站）</t>
  </si>
  <si>
    <t>考斯特</t>
  </si>
  <si>
    <t>全天大巴车52座</t>
  </si>
  <si>
    <t>全天包车8小时（100km）</t>
  </si>
  <si>
    <t>网络</t>
  </si>
  <si>
    <t>5G网络盒子（移动）</t>
  </si>
  <si>
    <t>上行50～100M，下载200～300M</t>
  </si>
  <si>
    <t>视频老师</t>
  </si>
  <si>
    <t>音响老师</t>
  </si>
  <si>
    <t>灯光老师</t>
  </si>
  <si>
    <t>模特</t>
  </si>
  <si>
    <t>人员安排</t>
  </si>
  <si>
    <t>礼仪</t>
  </si>
  <si>
    <t>兼职</t>
  </si>
  <si>
    <t>接送机/接送站人员</t>
  </si>
  <si>
    <t>演艺人员</t>
  </si>
  <si>
    <t>主持人</t>
  </si>
  <si>
    <t>防疫用品</t>
  </si>
  <si>
    <t>防疫医药用品</t>
  </si>
  <si>
    <t>消防保安</t>
  </si>
  <si>
    <t>消防安检</t>
  </si>
  <si>
    <t>安保人员</t>
  </si>
  <si>
    <t>物料以及能量配给</t>
  </si>
  <si>
    <t>参赛人员交通</t>
  </si>
  <si>
    <t>预估</t>
  </si>
  <si>
    <t>其它费用合计</t>
  </si>
  <si>
    <t>活动费用合计</t>
  </si>
  <si>
    <t>场地+活动费用合计</t>
  </si>
  <si>
    <t>10%服务费比例</t>
  </si>
  <si>
    <t>含服务费合计</t>
  </si>
  <si>
    <t>6%发票税率（纸质发票税率）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</si>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</sst>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* #,##0_ ;_ * -#,##0_ ;_ * &quot;-&quot;??_ ;_ @_ "/>
    <numFmt numFmtId="177" formatCode="#,##0_ "/>
    <numFmt numFmtId="178" formatCode="0.00_);[Red](0.00)"/>
    <numFmt numFmtId="179" formatCode="@"/>
    <numFmt numFmtId="180" formatCode="yyyy-mm-dd"/>
    <numFmt numFmtId="181" formatCode="0.00"/>
    <numFmt numFmtId="182" formatCode="0.0"/>
    <numFmt numFmtId="183" formatCode="#,##0.0_ "/>
    <numFmt numFmtId="184" formatCode="_ * #,##0.00_ ;_ * -#,##0.00_ ;_ * &quot;-&quot;??_ ;_ @_ "/>
    <numFmt numFmtId="185" formatCode="0%"/>
    <numFmt numFmtId="186" formatCode="_ &quot;¥&quot;* #,##0.00_ ;_ &quot;¥&quot;* \-#,##0.00_ ;_ &quot;¥&quot;* &quot;-&quot;??_ ;_ @_ "/>
    <numFmt numFmtId="187" formatCode="_ &quot;¥&quot;* #,##0_ ;_ &quot;¥&quot;* \-#,##0_ ;_ &quot;¥&quot;* &quot;-&quot;_ ;_ @_ "/>
    <numFmt numFmtId="188" formatCode="_ * #,##0_ ;_ * -#,##0_ ;_ * &quot;-&quot;_ ;_ @_ "/>
  </numFmts>
  <fonts count="42" x14ac:knownFonts="42">
    <font>
      <sz val="12.0"/>
      <name val="宋体"/>
      <charset val="134"/>
    </font>
    <font>
      <sz val="11.0"/>
      <name val="微软雅黑"/>
      <charset val="134"/>
    </font>
    <font>
      <sz val="11.0"/>
      <name val="微软雅黑"/>
      <charset val="134"/>
      <b/>
      <i val="0"/>
    </font>
    <font>
      <sz val="12.0"/>
      <name val="微软雅黑"/>
      <charset val="134"/>
      <b/>
      <i val="0"/>
    </font>
    <font>
      <sz val="11.0"/>
      <color rgb="FFC00000"/>
      <name val="微软雅黑"/>
      <charset val="134"/>
      <b/>
      <i val="0"/>
    </font>
    <font>
      <sz val="14.0"/>
      <name val="宋体"/>
      <charset val="134"/>
      <b/>
      <i val="0"/>
    </font>
    <font>
      <sz val="11.0"/>
      <color rgb="FFFFFFFF"/>
      <name val="微软雅黑"/>
      <charset val="134"/>
      <b/>
      <i val="0"/>
    </font>
    <font>
      <sz val="12.0"/>
      <name val="微软雅黑"/>
      <charset val="134"/>
    </font>
    <font>
      <sz val="8.0"/>
      <name val="微软雅黑"/>
      <charset val="134"/>
    </font>
    <font>
      <sz val="11.0"/>
      <color rgb="FF000000"/>
      <name val="微软雅黑"/>
      <charset val="134"/>
    </font>
    <font>
      <sz val="9.0"/>
      <name val="微软雅黑"/>
      <charset val="134"/>
    </font>
    <font>
      <sz val="10.0"/>
      <name val="微软雅黑"/>
      <charset val="134"/>
    </font>
    <font>
      <sz val="15.0"/>
      <name val="微软雅黑"/>
      <charset val="134"/>
      <b/>
      <i val="0"/>
    </font>
    <font>
      <sz val="18.0"/>
      <name val="微软雅黑"/>
      <charset val="134"/>
      <b/>
      <i val="0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0000"/>
      <name val="微软雅黑"/>
      <charset val="134"/>
    </font>
    <font>
      <sz val="11.0"/>
      <name val="Microsoft YaHei Light"/>
      <family val="1"/>
    </font>
    <font>
      <sz val="11.0"/>
      <color rgb="FF000000"/>
      <name val="Microsoft YaHei Light"/>
      <family val="1"/>
    </font>
    <font>
      <sz val="11.0"/>
      <color rgb="FFC00000"/>
      <name val="微软雅黑"/>
      <charset val="134"/>
    </font>
    <font>
      <sz val="10.0"/>
      <color rgb="FF000000"/>
      <name val="微软雅黑"/>
      <charset val="134"/>
    </font>
    <font>
      <sz val="12.0"/>
      <color rgb="FF993300"/>
      <name val="宋体"/>
      <charset val="134"/>
    </font>
    <font>
      <sz val="10.0"/>
      <name val="Arial"/>
      <family val="2"/>
    </font>
    <font>
      <sz val="12.0"/>
      <color rgb="FF808080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name val="宋体"/>
      <charset val="134"/>
    </font>
  </fonts>
  <fills count="3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3">
    <xf numFmtId="0" applyNumberFormat="0" fontId="0" applyFill="0" fillId="0" borderId="0" applyAlignment="1" applyProtection="0">
      <alignment vertical="center"/>
    </xf>
    <xf numFmtId="184" applyNumberFormat="1" fontId="0" applyFill="0" fillId="0" borderId="0" applyAlignment="1" applyProtection="0">
      <alignment vertical="center"/>
    </xf>
    <xf numFmtId="0" applyNumberFormat="0" fontId="21" applyFont="1" fillId="7" applyFill="1" borderId="0" applyAlignment="1" applyProtection="0"/>
    <xf numFmtId="0" applyNumberFormat="0" fontId="0" applyFill="0" fillId="0" borderId="0" applyAlignment="1"/>
    <xf numFmtId="0" applyNumberFormat="0" fontId="0" applyFill="0" fillId="0" borderId="0" applyAlignment="1"/>
    <xf numFmtId="0" applyNumberFormat="0" fontId="0" applyFill="0" fillId="0" borderId="0" applyAlignment="1" applyProtection="0"/>
    <xf numFmtId="0" applyNumberFormat="0" fontId="22" applyFont="1" applyFill="0" fillId="0" borderId="0" applyAlignment="1"/>
    <xf numFmtId="0" applyNumberFormat="0" fontId="15" applyFont="1" applyFill="0" fillId="0" borderId="0" applyAlignment="1">
      <alignment vertical="center"/>
    </xf>
    <xf numFmtId="0" applyNumberFormat="0" fontId="23" applyFont="1" applyFill="0" fillId="0" borderId="0" applyAlignment="1" applyProtection="0"/>
    <xf numFmtId="0" applyNumberFormat="0" fontId="0" applyFill="0" fillId="0" borderId="0" applyAlignment="1">
      <alignment vertical="center"/>
    </xf>
    <xf numFmtId="0" applyNumberFormat="0" fontId="0" applyFill="0" fillId="0" borderId="0" applyAlignment="1"/>
    <xf numFmtId="0" applyNumberFormat="0" fontId="0" applyFill="0" fillId="0" borderId="0" applyAlignment="1"/>
    <xf numFmtId="0" applyNumberFormat="0" fontId="0" applyFill="0" fillId="0" borderId="0" applyAlignment="1"/>
  </cellStyleXfs>
  <cellXfs count="22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left" vertical="center" wrapText="1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176" applyNumberFormat="1" fontId="1" applyFont="1" fillId="0" borderId="0" applyAlignment="1" xfId="1">
      <alignment horizontal="left" vertical="center" wrapText="1"/>
    </xf>
    <xf numFmtId="176" applyNumberFormat="1" fontId="1" applyFont="1" fillId="0" borderId="0" applyAlignment="1" xfId="1">
      <alignment horizontal="center" vertical="center" wrapText="1"/>
    </xf>
    <xf numFmtId="0" fontId="3" applyFont="1" fillId="0" borderId="1" applyBorder="1" applyAlignment="1" xfId="0">
      <alignment horizontal="left" vertical="center" wrapText="1"/>
    </xf>
    <xf numFmtId="0" fontId="3" applyFont="1" fillId="0" borderId="2" applyBorder="1" applyAlignment="1" xfId="0">
      <alignment horizontal="left" vertical="center" wrapText="1"/>
    </xf>
    <xf numFmtId="176" applyNumberFormat="1" fontId="3" applyFont="1" fillId="0" borderId="3" applyBorder="1" applyAlignment="1" xfId="1">
      <alignment horizontal="left" vertical="center" wrapText="1"/>
    </xf>
    <xf numFmtId="0" fontId="1" applyFont="1" fillId="3" applyFill="1" borderId="4" applyBorder="1" applyAlignment="1" xfId="1">
      <alignment horizontal="center" vertical="center" wrapText="1"/>
    </xf>
    <xf numFmtId="177" applyNumberFormat="1" fontId="1" applyFont="1" fillId="3" applyFill="1" borderId="5" applyBorder="1" applyAlignment="1" xfId="1">
      <alignment horizontal="center" vertical="center" wrapText="1"/>
    </xf>
    <xf numFmtId="0" fontId="4" applyFont="1" fillId="4" applyFill="1" borderId="6" applyBorder="1" applyAlignment="1" xfId="0">
      <alignment horizontal="right" vertical="center" wrapText="1"/>
    </xf>
    <xf numFmtId="0" fontId="4" applyFont="1" fillId="4" applyFill="1" borderId="7" applyBorder="1" applyAlignment="1" xfId="0">
      <alignment horizontal="right" vertical="center" wrapText="1"/>
    </xf>
    <xf numFmtId="0" fontId="1" applyFont="1" applyFill="1" fillId="0" borderId="8" applyBorder="1" applyAlignment="1" xfId="0">
      <alignment horizontal="center" vertical="center" wrapText="1"/>
    </xf>
    <xf numFmtId="0" fontId="1" applyFont="1" fillId="3" applyFill="1" borderId="9" applyBorder="1" applyAlignment="1" xfId="0">
      <alignment horizontal="left" vertical="center" wrapText="1"/>
    </xf>
    <xf numFmtId="0" fontId="2" applyFont="1" fillId="5" applyFill="1" borderId="10" applyBorder="1" applyAlignment="1" xfId="0">
      <alignment horizontal="right" vertical="center" wrapText="1"/>
    </xf>
    <xf numFmtId="0" fontId="2" applyFont="1" fillId="5" applyFill="1" borderId="11" applyBorder="1" applyAlignment="1" xfId="0">
      <alignment horizontal="right" vertical="center" wrapText="1"/>
    </xf>
    <xf numFmtId="0" fontId="3" applyFont="1" fillId="5" applyFill="1" borderId="12" applyBorder="1" applyAlignment="1" xfId="0">
      <alignment horizontal="center" vertical="center" wrapText="1"/>
    </xf>
    <xf numFmtId="0" fontId="3" applyFont="1" fillId="5" applyFill="1" borderId="13" applyBorder="1" applyAlignment="1" xfId="0">
      <alignment horizontal="center" vertical="center" wrapText="1"/>
    </xf>
    <xf numFmtId="0" fontId="2" applyFont="1" fillId="3" applyFill="1" borderId="14" applyBorder="1" applyAlignment="1" xfId="0">
      <alignment horizontal="left" vertical="center" wrapText="1"/>
    </xf>
    <xf numFmtId="0" fontId="2" applyFont="1" fillId="3" applyFill="1" borderId="15" applyBorder="1" applyAlignment="1" xfId="0">
      <alignment vertical="center" wrapText="1"/>
    </xf>
    <xf numFmtId="0" fontId="2" applyFont="1" fillId="3" applyFill="1" borderId="0" applyAlignment="1" xfId="0">
      <alignment vertical="center" wrapText="1"/>
    </xf>
    <xf numFmtId="176" applyNumberFormat="1" fontId="2" applyFont="1" fillId="3" applyFill="1" borderId="0" applyAlignment="1" xfId="1">
      <alignment vertical="center" wrapText="1"/>
    </xf>
    <xf numFmtId="176" applyNumberFormat="1" fontId="2" applyFont="1" fillId="3" applyFill="1" borderId="0" applyAlignment="1" xfId="1">
      <alignment horizontal="center" vertical="center" wrapText="1"/>
    </xf>
    <xf numFmtId="0" fontId="3" applyFont="1" fillId="5" applyFill="1" borderId="16" applyBorder="1" applyAlignment="1" xfId="0">
      <alignment horizontal="center" vertical="center" wrapText="1"/>
    </xf>
    <xf numFmtId="0" fontId="2" applyFont="1" fillId="3" applyFill="1" borderId="17" applyBorder="1" applyAlignment="1" xfId="0">
      <alignment horizontal="left" vertical="center" wrapText="1"/>
    </xf>
    <xf numFmtId="0" fontId="5" applyFont="1" fillId="0" borderId="0" applyAlignment="1" xfId="0">
      <alignment vertical="center"/>
    </xf>
    <xf numFmtId="0" fontId="6" applyFont="1" fillId="6" applyFill="1" borderId="18" applyBorder="1" applyAlignment="1" xfId="0">
      <alignment horizontal="center" vertical="center" wrapText="1"/>
    </xf>
    <xf numFmtId="0" fontId="6" applyFont="1" fillId="6" applyFill="1" borderId="19" applyBorder="1" applyAlignment="1" xfId="0">
      <alignment horizontal="center" vertical="center" wrapText="1"/>
    </xf>
    <xf numFmtId="178" applyNumberFormat="1" fontId="6" applyFont="1" fillId="6" applyFill="1" borderId="20" applyBorder="1" applyAlignment="1" xfId="0">
      <alignment horizontal="center" vertical="center" wrapText="1"/>
    </xf>
    <xf numFmtId="0" fontId="7" applyFont="1" fillId="0" borderId="21" applyBorder="1" applyAlignment="1" xfId="0">
      <alignment horizontal="center" vertical="center" wrapText="1"/>
    </xf>
    <xf numFmtId="176" applyNumberFormat="1" fontId="3" applyFont="1" fillId="0" borderId="22" applyBorder="1" applyAlignment="1" xfId="1">
      <alignment horizontal="right" vertical="center" wrapText="1"/>
    </xf>
    <xf numFmtId="0" fontId="7" applyFont="1" fillId="0" borderId="23" applyBorder="1" applyAlignment="1" xfId="0">
      <alignment horizontal="center" vertical="center" wrapText="1"/>
    </xf>
    <xf numFmtId="176" applyNumberFormat="1" fontId="3" applyFont="1" fillId="0" borderId="24" applyBorder="1" applyAlignment="1" xfId="1">
      <alignment horizontal="right" vertical="center" wrapText="1"/>
    </xf>
    <xf numFmtId="0" fontId="3" applyFont="1" fillId="3" applyFill="1" borderId="25" applyBorder="1" applyAlignment="1" xfId="0">
      <alignment horizontal="right" vertical="center" wrapText="1"/>
    </xf>
    <xf numFmtId="0" fontId="6" applyFont="1" fillId="6" applyFill="1" borderId="26" applyBorder="1" applyAlignment="1" xfId="0">
      <alignment horizontal="center" vertical="center" wrapText="1"/>
    </xf>
    <xf numFmtId="0" fontId="6" applyFont="1" fillId="6" applyFill="1" borderId="27" applyBorder="1" applyAlignment="1" xfId="0">
      <alignment horizontal="center" vertical="center" wrapText="1"/>
    </xf>
    <xf numFmtId="176" applyNumberFormat="1" fontId="1" applyFont="1" fillId="3" applyFill="1" borderId="28" applyBorder="1" applyAlignment="1" xfId="1">
      <alignment horizontal="center" vertical="center" wrapText="1"/>
    </xf>
    <xf numFmtId="0" fontId="4" applyFont="1" fillId="4" applyFill="1" borderId="29" applyBorder="1" applyAlignment="1" xfId="0">
      <alignment horizontal="right" vertical="center" wrapText="1"/>
    </xf>
    <xf numFmtId="176" applyNumberFormat="1" fontId="1" applyFont="1" applyFill="1" fillId="0" borderId="30" applyBorder="1" applyAlignment="1" xfId="1">
      <alignment horizontal="center" vertical="center" wrapText="1"/>
    </xf>
    <xf numFmtId="0" fontId="2" applyFont="1" fillId="5" applyFill="1" borderId="31" applyBorder="1" applyAlignment="1" xfId="0">
      <alignment horizontal="right" vertical="center" wrapText="1"/>
    </xf>
    <xf numFmtId="176" applyNumberFormat="1" fontId="1" applyFont="1" fillId="3" applyFill="1" borderId="32" applyBorder="1" applyAlignment="1" xfId="1">
      <alignment horizontal="center" vertical="center" wrapText="1"/>
    </xf>
    <xf numFmtId="177" applyNumberFormat="1" fontId="4" applyFont="1" fillId="4" applyFill="1" borderId="33" applyBorder="1" applyAlignment="1" xfId="0">
      <alignment horizontal="right" vertical="center" wrapText="1"/>
    </xf>
    <xf numFmtId="178" applyNumberFormat="1" fontId="1" applyFont="1" fillId="3" applyFill="1" borderId="34" applyBorder="1" applyAlignment="1" xfId="1">
      <alignment horizontal="center" vertical="center" wrapText="1"/>
    </xf>
    <xf numFmtId="178" applyNumberFormat="1" fontId="1" applyFont="1" fillId="3" applyFill="1" borderId="35" applyBorder="1" applyAlignment="1" xfId="1">
      <alignment horizontal="center" vertical="center" wrapText="1"/>
    </xf>
    <xf numFmtId="178" applyNumberFormat="1" fontId="4" applyFont="1" fillId="4" applyFill="1" borderId="36" applyBorder="1" applyAlignment="1" xfId="0">
      <alignment horizontal="right" vertical="center" wrapText="1"/>
    </xf>
    <xf numFmtId="178" applyNumberFormat="1" fontId="2" applyFont="1" fillId="5" applyFill="1" borderId="37" applyBorder="1" applyAlignment="1" xfId="0">
      <alignment horizontal="right" vertical="center" wrapText="1"/>
    </xf>
    <xf numFmtId="178" applyNumberFormat="1" fontId="3" applyFont="1" fillId="5" applyFill="1" borderId="38" applyBorder="1" applyAlignment="1" xfId="0">
      <alignment horizontal="center" vertical="center" wrapText="1"/>
    </xf>
    <xf numFmtId="178" applyNumberFormat="1" fontId="2" applyFont="1" fillId="3" applyFill="1" borderId="39" applyBorder="1" applyAlignment="1" xfId="0">
      <alignment horizontal="left" vertical="center" wrapText="1"/>
    </xf>
    <xf numFmtId="178" applyNumberFormat="1" fontId="2" applyFont="1" fillId="3" applyFill="1" borderId="0" applyAlignment="1" xfId="1">
      <alignment vertical="center" wrapText="1"/>
    </xf>
    <xf numFmtId="178" applyNumberFormat="1" fontId="1" applyFont="1" fillId="0" borderId="0" applyAlignment="1" xfId="1">
      <alignment horizontal="left" vertical="center" wrapText="1"/>
    </xf>
    <xf numFmtId="178" applyNumberFormat="1" fontId="1" applyFont="1" applyFill="1" fillId="0" borderId="40" applyBorder="1" applyAlignment="1" xfId="0">
      <alignment horizontal="center" vertical="center" wrapText="1"/>
    </xf>
    <xf numFmtId="0" fontId="1" applyFont="1" applyFill="1" fillId="0" borderId="41" applyBorder="1" applyAlignment="1" xfId="0">
      <alignment horizontal="center" vertical="center" wrapText="1"/>
    </xf>
    <xf numFmtId="179" applyNumberFormat="1" fontId="1" applyFont="1" fillId="3" applyFill="1" borderId="42" applyBorder="1" applyAlignment="1" xfId="0">
      <alignment horizontal="left" vertical="top" wrapText="1" shrinkToFit="1"/>
    </xf>
    <xf numFmtId="0" fontId="1" applyFont="1" fillId="3" applyFill="1" borderId="43" applyBorder="1" applyAlignment="1" xfId="0">
      <alignment horizontal="left" vertical="center"/>
    </xf>
    <xf numFmtId="180" applyNumberFormat="1" fontId="1" applyFont="1" fillId="3" applyFill="1" borderId="44" applyBorder="1" applyAlignment="1" xfId="0">
      <alignment vertical="center" wrapText="1"/>
    </xf>
    <xf numFmtId="0" fontId="1" applyFont="1" fillId="3" applyFill="1" borderId="45" applyBorder="1" applyAlignment="1" xfId="0">
      <alignment vertical="center" wrapText="1"/>
    </xf>
    <xf numFmtId="0" fontId="8" applyFont="1" fillId="3" applyFill="1" borderId="46" applyBorder="1" applyAlignment="1" xfId="0">
      <alignment vertical="center" wrapText="1"/>
    </xf>
    <xf numFmtId="0" fontId="4" applyFont="1" fillId="4" applyFill="1" borderId="47" applyBorder="1" applyAlignment="1" xfId="0">
      <alignment vertical="center" wrapText="1"/>
    </xf>
    <xf numFmtId="0" fontId="9" applyFont="1" fillId="3" applyFill="1" borderId="48" applyBorder="1" applyAlignment="1" xfId="4">
      <alignment vertical="center" wrapText="1"/>
    </xf>
    <xf numFmtId="0" fontId="1" applyFont="1" applyFill="1" fillId="0" borderId="49" applyBorder="1" applyAlignment="1" xfId="0">
      <alignment vertical="center" wrapText="1"/>
    </xf>
    <xf numFmtId="0" fontId="9" applyFont="1" applyFill="1" fillId="0" borderId="50" applyBorder="1" applyAlignment="1" xfId="0">
      <alignment vertical="center"/>
    </xf>
    <xf numFmtId="176" applyNumberFormat="1" fontId="7" applyFont="1" fillId="0" borderId="51" applyBorder="1" applyAlignment="1" xfId="1">
      <alignment horizontal="center" vertical="center" wrapText="1"/>
    </xf>
    <xf numFmtId="0" fontId="7" applyFont="1" fillId="3" applyFill="1" borderId="52" applyBorder="1" applyAlignment="1" xfId="0">
      <alignment horizontal="center" vertical="center" wrapText="1"/>
    </xf>
    <xf numFmtId="0" fontId="1" applyFont="1" fillId="3" applyFill="1" borderId="4" applyBorder="1" applyAlignment="1" xfId="0">
      <alignment horizontal="center" vertical="center" wrapText="1"/>
    </xf>
    <xf numFmtId="0" fontId="10" applyFont="1" fillId="3" applyFill="1" borderId="54" applyBorder="1" applyAlignment="1" xfId="0">
      <alignment horizontal="left" vertical="center" wrapText="1"/>
    </xf>
    <xf numFmtId="0" fontId="10" applyFont="1" fillId="3" applyFill="1" borderId="55" applyBorder="1" applyAlignment="1" xfId="0">
      <alignment horizontal="left" vertical="center" wrapText="1"/>
    </xf>
    <xf numFmtId="0" fontId="11" applyFont="1" fillId="3" applyFill="1" borderId="56" applyBorder="1" applyAlignment="1" xfId="0">
      <alignment horizontal="center" vertical="center" wrapText="1"/>
    </xf>
    <xf numFmtId="0" fontId="11" applyFont="1" fillId="3" applyFill="1" borderId="57" applyBorder="1" applyAlignment="1" xfId="0">
      <alignment horizontal="center" vertical="center" wrapText="1"/>
    </xf>
    <xf numFmtId="0" fontId="1" applyFont="1" fillId="0" borderId="58" applyBorder="1" applyAlignment="1" xfId="0">
      <alignment horizontal="center" vertical="center" wrapText="1"/>
    </xf>
    <xf numFmtId="0" fontId="12" applyFont="1" fillId="0" borderId="0" applyAlignment="1" xfId="0">
      <alignment horizontal="center" vertical="center"/>
    </xf>
    <xf numFmtId="0" fontId="13" applyFont="1" fillId="0" borderId="59" applyBorder="1" applyAlignment="1" xfId="0">
      <alignment horizontal="center" vertical="center" wrapText="1"/>
    </xf>
    <xf numFmtId="0" fontId="7" applyFont="1" fillId="0" borderId="60" applyBorder="1" applyAlignment="1" xfId="0">
      <alignment horizontal="left" vertical="center" wrapText="1"/>
    </xf>
    <xf numFmtId="0" fontId="7" applyFont="1" fillId="0" borderId="61" applyBorder="1" applyAlignment="1" xfId="0">
      <alignment horizontal="left" vertical="center" wrapText="1"/>
    </xf>
    <xf numFmtId="0" fontId="7" applyFont="1" fillId="0" borderId="62" applyBorder="1" applyAlignment="1" xfId="0">
      <alignment horizontal="left" vertical="center" wrapText="1"/>
    </xf>
    <xf numFmtId="0" fontId="7" applyFont="1" fillId="0" borderId="63" applyBorder="1" applyAlignment="1" xfId="0">
      <alignment horizontal="left" vertical="center" wrapText="1"/>
    </xf>
    <xf numFmtId="176" applyNumberFormat="1" fontId="7" applyFont="1" fillId="0" borderId="64" applyBorder="1" applyAlignment="1" xfId="1">
      <alignment horizontal="left" vertical="center" wrapText="1"/>
    </xf>
    <xf numFmtId="176" applyNumberFormat="1" fontId="7" applyFont="1" fillId="0" borderId="65" applyBorder="1" applyAlignment="1" xfId="1">
      <alignment horizontal="left" vertical="center" wrapText="1"/>
    </xf>
    <xf numFmtId="176" applyNumberFormat="1" fontId="7" applyFont="1" fillId="0" borderId="66" applyBorder="1" applyAlignment="1" xfId="1">
      <alignment horizontal="left" vertical="center" wrapText="1"/>
    </xf>
    <xf numFmtId="176" applyNumberFormat="1" fontId="7" applyFont="1" fillId="0" borderId="67" applyBorder="1" applyAlignment="1" xfId="1">
      <alignment horizontal="left" vertical="center" wrapText="1"/>
    </xf>
    <xf numFmtId="176" applyNumberFormat="1" fontId="7" applyFont="1" fillId="0" borderId="68" applyBorder="1" applyAlignment="1" xfId="1">
      <alignment horizontal="left" vertical="center" wrapText="1"/>
    </xf>
    <xf numFmtId="0" fontId="1" applyFont="1" fillId="3" applyFill="1" borderId="69" applyBorder="1" applyAlignment="1" xfId="0">
      <alignment horizontal="center" vertical="center" wrapText="1"/>
    </xf>
    <xf numFmtId="0" fontId="1" applyFont="1" fillId="3" applyFill="1" borderId="70" applyBorder="1" applyAlignment="1" xfId="0">
      <alignment horizontal="left" vertical="center" wrapText="1"/>
    </xf>
    <xf numFmtId="0" fontId="9" applyFont="1" fillId="3" applyFill="1" borderId="71" applyBorder="1" applyAlignment="1" xfId="0">
      <alignment horizontal="left" vertical="center" wrapText="1"/>
    </xf>
    <xf numFmtId="0" fontId="1" applyFont="1" fillId="3" applyFill="1" borderId="9" applyBorder="1" applyAlignment="1" xfId="1">
      <alignment horizontal="left" vertical="center" wrapText="1"/>
    </xf>
    <xf numFmtId="0" fontId="0" fillId="3" applyFill="1" borderId="0" applyAlignment="1" xfId="0">
      <alignment vertical="center"/>
    </xf>
    <xf numFmtId="0" fontId="1" applyFont="1" fillId="3" applyFill="1" applyBorder="1" borderId="0" applyAlignment="1" xfId="0">
      <alignment horizontal="center" vertical="center" wrapText="1"/>
    </xf>
    <xf numFmtId="0" fontId="1" applyFont="1" fillId="3" applyFill="1" borderId="73" applyBorder="1" applyAlignment="1" xfId="0">
      <alignment horizontal="left" vertical="center" wrapText="1"/>
    </xf>
    <xf numFmtId="0" fontId="1" applyFont="1" fillId="3" applyFill="1" borderId="74" applyBorder="1" applyAlignment="1" xfId="0">
      <alignment horizontal="center" vertical="center" wrapText="1"/>
    </xf>
    <xf numFmtId="0" fontId="1" applyFont="1" fillId="3" applyFill="1" borderId="75" applyBorder="1" applyAlignment="1" xfId="0">
      <alignment horizontal="left" vertical="center" wrapText="1"/>
    </xf>
    <xf numFmtId="0" fontId="14" applyFont="1" applyFill="1" fillId="0" borderId="76" applyBorder="1" applyAlignment="1" xfId="0">
      <alignment horizontal="center" vertical="center"/>
    </xf>
    <xf numFmtId="0" fontId="14" applyFont="1" fillId="0" borderId="77" applyBorder="1" applyAlignment="1" xfId="9">
      <alignment horizontal="center" vertical="center" wrapText="1"/>
      <protection locked="0"/>
    </xf>
    <xf numFmtId="0" fontId="14" applyFont="1" fillId="0" borderId="78" applyBorder="1" applyAlignment="1" xfId="9">
      <alignment horizontal="center" vertical="center"/>
    </xf>
    <xf numFmtId="0" fontId="1" applyFont="1" fillId="3" applyFill="1" borderId="79" applyBorder="1" applyAlignment="1" xfId="0">
      <alignment horizontal="center" vertical="center" wrapText="1"/>
    </xf>
    <xf numFmtId="0" fontId="1" applyFont="1" fillId="3" applyFill="1" borderId="80" applyBorder="1" applyAlignment="1" xfId="0">
      <alignment horizontal="center" vertical="center" wrapText="1"/>
    </xf>
    <xf numFmtId="180" applyNumberFormat="1" fontId="1" applyFont="1" fillId="3" applyFill="1" borderId="81" applyBorder="1" applyAlignment="1" xfId="0">
      <alignment horizontal="center" vertical="center" wrapText="1"/>
    </xf>
    <xf numFmtId="180" applyNumberFormat="1" fontId="1" applyFont="1" fillId="3" applyFill="1" borderId="82" applyBorder="1" applyAlignment="1" xfId="0">
      <alignment horizontal="center" vertical="center" wrapText="1"/>
    </xf>
    <xf numFmtId="180" applyNumberFormat="1" fontId="1" applyFont="1" fillId="3" applyFill="1" borderId="83" applyBorder="1" applyAlignment="1" xfId="0">
      <alignment horizontal="center" vertical="center" wrapText="1"/>
    </xf>
    <xf numFmtId="0" fontId="1" applyFont="1" fillId="0" borderId="84" applyBorder="1" applyAlignment="1" xfId="0">
      <alignment horizontal="center" vertical="center" wrapText="1"/>
    </xf>
    <xf numFmtId="0" fontId="14" applyFont="1" fillId="0" borderId="78" applyBorder="1" applyAlignment="1" xfId="0">
      <alignment horizontal="center" vertical="center"/>
    </xf>
    <xf numFmtId="0" fontId="15" applyFont="1" fillId="0" borderId="86" applyBorder="1" applyAlignment="1" xfId="0">
      <alignment horizontal="center" vertical="center"/>
    </xf>
    <xf numFmtId="0" fontId="1" applyFont="1" fillId="3" applyFill="1" borderId="87" applyBorder="1" applyAlignment="1" xfId="0">
      <alignment horizontal="center" vertical="center" wrapText="1"/>
    </xf>
    <xf numFmtId="0" fontId="1" applyFont="1" fillId="3" applyFill="1" borderId="88" applyBorder="1" applyAlignment="1" xfId="0">
      <alignment horizontal="center" vertical="center" wrapText="1"/>
    </xf>
    <xf numFmtId="0" fontId="1" applyFont="1" fillId="3" applyFill="1" borderId="89" applyBorder="1" applyAlignment="1" xfId="0">
      <alignment horizontal="center" vertical="center" wrapText="1"/>
    </xf>
    <xf numFmtId="0" fontId="1" applyFont="1" fillId="3" applyFill="1" borderId="90" applyBorder="1" applyAlignment="1" xfId="0">
      <alignment vertical="center" wrapText="1"/>
    </xf>
    <xf numFmtId="0" fontId="1" applyFont="1" fillId="3" applyFill="1" borderId="91" applyBorder="1" applyAlignment="1" xfId="0">
      <alignment vertical="center" wrapText="1"/>
    </xf>
    <xf numFmtId="0" fontId="1" applyFont="1" fillId="0" borderId="92" applyBorder="1" applyAlignment="1" xfId="0">
      <alignment horizontal="center" vertical="center"/>
    </xf>
    <xf numFmtId="0" fontId="9" applyFont="1" fillId="0" borderId="93" applyBorder="1" applyAlignment="1" xfId="0">
      <alignment horizontal="center" vertical="center"/>
    </xf>
    <xf numFmtId="181" applyNumberFormat="1" fontId="1" applyFont="1" fillId="0" borderId="94" applyBorder="1" applyAlignment="1" xfId="0">
      <alignment horizontal="center" vertical="center"/>
    </xf>
    <xf numFmtId="181" applyNumberFormat="1" fontId="9" applyFont="1" fillId="0" borderId="95" applyBorder="1" applyAlignment="1" xfId="0">
      <alignment horizontal="center" vertical="center"/>
    </xf>
    <xf numFmtId="0" fontId="1" applyFont="1" fillId="0" borderId="96" applyBorder="1" applyAlignment="1" xfId="9">
      <alignment horizontal="center" vertical="center" wrapText="1"/>
      <protection locked="0"/>
    </xf>
    <xf numFmtId="0" fontId="1" applyFont="1" fillId="0" borderId="97" applyBorder="1" applyAlignment="1" xfId="9">
      <alignment horizontal="center"/>
    </xf>
    <xf numFmtId="0" fontId="1" applyFont="1" fillId="3" applyFill="1" borderId="98" applyBorder="1" applyAlignment="1" xfId="12">
      <alignment horizontal="center" vertical="center"/>
    </xf>
    <xf numFmtId="0" fontId="1" applyFont="1" fillId="3" applyFill="1" borderId="4" applyBorder="1" applyAlignment="1" xfId="9">
      <alignment horizontal="center" vertical="center" wrapText="1"/>
      <protection locked="0"/>
    </xf>
    <xf numFmtId="0" fontId="1" applyFont="1" fillId="3" applyFill="1" borderId="100" applyBorder="1" applyAlignment="1" xfId="12">
      <alignment horizontal="center"/>
    </xf>
    <xf numFmtId="0" fontId="1" applyFont="1" fillId="0" borderId="92" applyBorder="1" applyAlignment="1" xfId="9">
      <alignment horizontal="center" vertical="center"/>
    </xf>
    <xf numFmtId="0" fontId="1" applyFont="1" applyFill="1" fillId="0" borderId="102" applyBorder="1" applyAlignment="1" xfId="0">
      <alignment horizontal="center" vertical="center"/>
    </xf>
    <xf numFmtId="0" fontId="1" applyFont="1" applyFill="1" fillId="0" borderId="8" applyBorder="1" applyAlignment="1" xfId="0">
      <alignment horizontal="center" vertical="center" wrapText="1"/>
      <protection locked="0"/>
    </xf>
    <xf numFmtId="0" fontId="1" applyFont="1" fillId="0" borderId="92" applyBorder="1" applyAlignment="1" xfId="10">
      <alignment horizontal="center" vertical="center"/>
      <protection locked="0"/>
    </xf>
    <xf numFmtId="0" fontId="1" applyFont="1" fillId="0" borderId="96" applyBorder="1" applyAlignment="1" xfId="10">
      <alignment horizontal="center" vertical="center" wrapText="1"/>
      <protection locked="0"/>
    </xf>
    <xf numFmtId="0" fontId="1" applyFont="1" fillId="0" borderId="92" applyBorder="1" applyAlignment="1" xfId="11">
      <alignment horizontal="center" vertical="center"/>
    </xf>
    <xf numFmtId="0" fontId="16" applyFont="1" applyFill="1" fillId="0" borderId="107" applyBorder="1" applyAlignment="1" xfId="0">
      <alignment horizontal="center" vertical="center"/>
    </xf>
    <xf numFmtId="0" fontId="16" applyFont="1" fillId="0" borderId="108" applyBorder="1" applyAlignment="1" xfId="10">
      <alignment horizontal="center" vertical="center"/>
      <protection locked="0"/>
    </xf>
    <xf numFmtId="0" fontId="16" applyFont="1" applyFill="1" fillId="0" borderId="109" applyBorder="1" applyAlignment="1" xfId="0">
      <alignment horizontal="center" vertical="center" wrapText="1"/>
      <protection locked="0"/>
    </xf>
    <xf numFmtId="0" fontId="17" applyFont="1" fillId="0" borderId="110" applyBorder="1" applyAlignment="1" xfId="0">
      <alignment horizontal="center" vertical="center"/>
    </xf>
    <xf numFmtId="0" fontId="18" applyFont="1" fillId="0" borderId="111" applyBorder="1" applyAlignment="1" xfId="0">
      <alignment horizontal="center" vertical="center"/>
    </xf>
    <xf numFmtId="0" fontId="19" applyFont="1" fillId="4" applyFill="1" borderId="112" applyBorder="1" applyAlignment="1" xfId="0">
      <alignment vertical="center" wrapText="1"/>
    </xf>
    <xf numFmtId="0" fontId="20" applyFont="1" fillId="0" borderId="113" applyBorder="1" applyAlignment="1" xfId="0">
      <alignment horizontal="center" vertical="center" wrapText="1"/>
    </xf>
    <xf numFmtId="176" applyNumberFormat="1" fontId="7" applyFont="1" fillId="0" borderId="114" applyBorder="1" applyAlignment="1" xfId="1">
      <alignment horizontal="left" vertical="center" wrapText="1"/>
    </xf>
    <xf numFmtId="182" applyNumberFormat="1" fontId="2" applyFont="1" fillId="5" applyFill="1" borderId="115" applyBorder="1" applyAlignment="1" xfId="0">
      <alignment horizontal="right" vertical="center" wrapText="1"/>
    </xf>
    <xf numFmtId="183" applyNumberFormat="1" fontId="2" applyFont="1" fillId="5" applyFill="1" borderId="116" applyBorder="1" applyAlignment="1" xfId="0">
      <alignment horizontal="right" vertical="center" wrapText="1"/>
    </xf>
    <xf numFmtId="183" applyNumberFormat="1" fontId="3" applyFont="1" fillId="5" applyFill="1" borderId="117" applyBorder="1" applyAlignment="1" xfId="0">
      <alignment horizontal="right" vertical="center" wrapText="1"/>
    </xf>
    <xf numFmtId="0" fontId="0" fillId="0" borderId="0" applyAlignment="1" xfId="0"/>
    <xf numFmtId="184" applyNumberFormat="1" fontId="0" fillId="0" borderId="0" applyAlignment="1" xfId="0">
      <alignment vertical="center"/>
    </xf>
    <xf numFmtId="0" fontId="21" applyFont="1" fillId="7" applyFill="1" borderId="0" applyAlignment="1" xfId="0"/>
    <xf numFmtId="0" fontId="22" applyFont="1" fillId="0" borderId="0" applyAlignment="1" xfId="0"/>
    <xf numFmtId="0" fontId="15" applyFont="1" fillId="0" borderId="0" applyAlignment="1" xfId="0">
      <alignment vertical="center"/>
    </xf>
    <xf numFmtId="0" fontId="23" applyFont="1" fillId="0" borderId="0" applyAlignment="1" xfId="0"/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3" applyFill="1" borderId="118" applyBorder="1" applyAlignment="1" xfId="0">
      <alignment horizontal="center" vertical="center" wrapText="1"/>
    </xf>
    <xf numFmtId="0" fontId="1" applyFont="1" fillId="3" applyFill="1" borderId="119" applyBorder="1" applyAlignment="1" xfId="0">
      <alignment horizontal="center" vertical="center" wrapText="1"/>
    </xf>
    <xf numFmtId="0" fontId="12" applyFont="1" fillId="0" borderId="0" applyAlignment="1" xfId="0">
      <alignment horizontal="center" vertical="center"/>
    </xf>
    <xf numFmtId="0" fontId="13" applyFont="1" fillId="0" borderId="120" applyBorder="1" applyAlignment="1" xfId="0">
      <alignment horizontal="center" vertical="center" wrapText="1"/>
    </xf>
    <xf numFmtId="0" fontId="7" applyFont="1" fillId="0" borderId="121" applyBorder="1" applyAlignment="1" xfId="0">
      <alignment horizontal="left" vertical="center" wrapText="1"/>
    </xf>
    <xf numFmtId="0" fontId="7" applyFont="1" fillId="0" borderId="122" applyBorder="1" applyAlignment="1" xfId="0">
      <alignment horizontal="left" vertical="center" wrapText="1"/>
    </xf>
    <xf numFmtId="0" fontId="7" applyFont="1" fillId="0" borderId="123" applyBorder="1" applyAlignment="1" xfId="0">
      <alignment horizontal="left" vertical="center" wrapText="1"/>
    </xf>
    <xf numFmtId="0" fontId="7" applyFont="1" fillId="0" borderId="124" applyBorder="1" applyAlignment="1" xfId="0">
      <alignment horizontal="left" vertical="center" wrapText="1"/>
    </xf>
    <xf numFmtId="176" applyNumberFormat="1" fontId="7" applyFont="1" fillId="0" borderId="125" applyBorder="1" applyAlignment="1" xfId="1">
      <alignment horizontal="left" vertical="center" wrapText="1"/>
    </xf>
    <xf numFmtId="176" applyNumberFormat="1" fontId="7" applyFont="1" fillId="0" borderId="126" applyBorder="1" applyAlignment="1" xfId="1">
      <alignment horizontal="left" vertical="center" wrapText="1"/>
    </xf>
    <xf numFmtId="176" applyNumberFormat="1" fontId="7" applyFont="1" fillId="0" borderId="127" applyBorder="1" applyAlignment="1" xfId="1">
      <alignment horizontal="left" vertical="center" wrapText="1"/>
    </xf>
    <xf numFmtId="176" applyNumberFormat="1" fontId="7" applyFont="1" fillId="0" borderId="128" applyBorder="1" applyAlignment="1" xfId="1">
      <alignment horizontal="left" vertical="center" wrapText="1"/>
    </xf>
    <xf numFmtId="176" applyNumberFormat="1" fontId="7" applyFont="1" fillId="0" borderId="129" applyBorder="1" applyAlignment="1" xfId="1">
      <alignment horizontal="left" vertical="center" wrapText="1"/>
    </xf>
    <xf numFmtId="176" applyNumberFormat="1" fontId="7" applyFont="1" fillId="0" borderId="130" applyBorder="1" applyAlignment="1" xfId="1">
      <alignment horizontal="left" vertical="center" wrapText="1"/>
    </xf>
    <xf numFmtId="0" fontId="1" applyFont="1" fillId="3" applyFill="1" borderId="131" applyBorder="1" applyAlignment="1" xfId="0">
      <alignment horizontal="center" vertical="center" wrapText="1"/>
    </xf>
    <xf numFmtId="0" fontId="1" applyFont="1" fillId="3" applyFill="1" borderId="132" applyBorder="1" applyAlignment="1" xfId="0">
      <alignment horizontal="center" vertical="center" wrapText="1"/>
    </xf>
    <xf numFmtId="180" applyNumberFormat="1" fontId="1" applyFont="1" fillId="3" applyFill="1" borderId="133" applyBorder="1" applyAlignment="1" xfId="0">
      <alignment horizontal="center" vertical="center" wrapText="1"/>
    </xf>
    <xf numFmtId="180" applyNumberFormat="1" fontId="1" applyFont="1" fillId="3" applyFill="1" borderId="134" applyBorder="1" applyAlignment="1" xfId="0">
      <alignment horizontal="center" vertical="center" wrapText="1"/>
    </xf>
    <xf numFmtId="180" applyNumberFormat="1" fontId="1" applyFont="1" fillId="3" applyFill="1" borderId="135" applyBorder="1" applyAlignment="1" xfId="0">
      <alignment horizontal="center" vertical="center" wrapText="1"/>
    </xf>
    <xf numFmtId="0" fontId="1" applyFont="1" fillId="0" borderId="136" applyBorder="1" applyAlignment="1" xfId="0">
      <alignment horizontal="center" vertical="center" wrapText="1"/>
    </xf>
    <xf numFmtId="0" fontId="1" applyFont="1" fillId="0" borderId="137" applyBorder="1" applyAlignment="1" xfId="0">
      <alignment horizontal="center" vertical="center" wrapText="1"/>
    </xf>
    <xf numFmtId="0" fontId="1" applyFont="1" fillId="3" applyFill="1" borderId="138" applyBorder="1" applyAlignment="1" xfId="0">
      <alignment horizontal="center" vertical="center" wrapText="1"/>
    </xf>
    <xf numFmtId="0" fontId="10" applyFont="1" fillId="3" applyFill="1" borderId="139" applyBorder="1" applyAlignment="1" xfId="0">
      <alignment horizontal="left" vertical="center" wrapText="1"/>
    </xf>
    <xf numFmtId="0" fontId="10" applyFont="1" fillId="3" applyFill="1" borderId="140" applyBorder="1" applyAlignment="1" xfId="0">
      <alignment horizontal="left" vertical="center" wrapText="1"/>
    </xf>
    <xf numFmtId="0" fontId="11" applyFont="1" fillId="3" applyFill="1" borderId="141" applyBorder="1" applyAlignment="1" xfId="0">
      <alignment horizontal="center" vertical="center" wrapText="1"/>
    </xf>
    <xf numFmtId="0" fontId="11" applyFont="1" fillId="3" applyFill="1" borderId="142" applyBorder="1" applyAlignment="1" xfId="0">
      <alignment horizontal="center" vertical="center" wrapText="1"/>
    </xf>
    <xf numFmtId="0" fontId="1" applyFont="1" fillId="3" applyFill="1" borderId="143" applyBorder="1" applyAlignment="1" xfId="0">
      <alignment horizontal="center" vertical="center" wrapText="1"/>
    </xf>
    <xf numFmtId="0" fontId="1" applyFont="1" fillId="3" applyFill="1" applyBorder="1" borderId="0" applyAlignment="1" xfId="0">
      <alignment horizontal="center" vertical="center" wrapText="1"/>
    </xf>
    <xf numFmtId="0" fontId="1" applyFont="1" fillId="3" applyFill="1" borderId="144" applyBorder="1" applyAlignment="1" xfId="0">
      <alignment horizontal="center" vertical="center" wrapText="1"/>
    </xf>
    <xf numFmtId="0" fontId="1" applyFont="1" fillId="3" applyFill="1" borderId="145" applyBorder="1" applyAlignment="1" xfId="0">
      <alignment horizontal="left" vertical="center" wrapText="1"/>
    </xf>
    <xf numFmtId="0" fontId="1" applyFont="1" fillId="3" applyFill="1" borderId="146" applyBorder="1" applyAlignment="1" xfId="0">
      <alignment horizontal="left" vertical="center" wrapText="1"/>
    </xf>
    <xf numFmtId="0" fontId="1" applyFont="1" fillId="3" applyFill="1" borderId="147" applyBorder="1" applyAlignment="1" xfId="0">
      <alignment horizontal="left" vertical="center" wrapText="1"/>
    </xf>
    <xf numFmtId="0" fontId="24" applyFont="1" fillId="8" applyFill="1" borderId="0" applyAlignment="1" xfId="0">
      <alignment vertical="center"/>
    </xf>
    <xf numFmtId="0" fontId="25" applyFont="1" fillId="9" applyFill="1" borderId="0" applyAlignment="1" xfId="0">
      <alignment vertical="center"/>
    </xf>
    <xf numFmtId="0" fontId="26" applyFont="1" fillId="10" applyFill="1" borderId="0" applyAlignment="1" xfId="0">
      <alignment vertical="center"/>
    </xf>
    <xf numFmtId="0" fontId="27" applyFont="1" fillId="11" applyFill="1" borderId="148" applyBorder="1" applyAlignment="1" xfId="0">
      <alignment vertical="center"/>
    </xf>
    <xf numFmtId="0" fontId="28" applyFont="1" fillId="12" applyFill="1" borderId="149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150" applyBorder="1" applyAlignment="1" xfId="0">
      <alignment vertical="center"/>
    </xf>
    <xf numFmtId="0" fontId="32" applyFont="1" fillId="11" applyFill="1" borderId="151" applyBorder="1" applyAlignment="1" xfId="0">
      <alignment vertical="center"/>
    </xf>
    <xf numFmtId="0" fontId="33" applyFont="1" fillId="13" applyFill="1" borderId="152" applyBorder="1" applyAlignment="1" xfId="0">
      <alignment vertical="center"/>
    </xf>
    <xf numFmtId="0" fontId="0" fillId="14" applyFill="1" borderId="153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54" applyBorder="1" applyAlignment="1" xfId="0">
      <alignment vertical="center"/>
    </xf>
    <xf numFmtId="0" fontId="36" applyFont="1" fillId="0" borderId="155" applyBorder="1" applyAlignment="1" xfId="0">
      <alignment vertical="center"/>
    </xf>
    <xf numFmtId="0" fontId="37" applyFont="1" fillId="0" borderId="156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157" applyBorder="1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16" applyFill="1" borderId="0" applyAlignment="1" xfId="0">
      <alignment vertical="center"/>
    </xf>
    <xf numFmtId="0" fontId="39" applyFont="1" fillId="17" applyFill="1" borderId="0" applyAlignment="1" xfId="0">
      <alignment vertical="center"/>
    </xf>
    <xf numFmtId="0" fontId="39" applyFont="1" fillId="18" applyFill="1" borderId="0" applyAlignment="1" xfId="0">
      <alignment vertical="center"/>
    </xf>
    <xf numFmtId="0" fontId="39" applyFont="1" fillId="19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21" applyFill="1" borderId="0" applyAlignment="1" xfId="0">
      <alignment vertical="center"/>
    </xf>
    <xf numFmtId="0" fontId="39" applyFont="1" fillId="22" applyFill="1" borderId="0" applyAlignment="1" xfId="0">
      <alignment vertical="center"/>
    </xf>
    <xf numFmtId="0" fontId="39" applyFont="1" fillId="23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5" applyFill="1" borderId="0" applyAlignment="1" xfId="0">
      <alignment vertical="center"/>
    </xf>
    <xf numFmtId="0" fontId="39" applyFont="1" fillId="26" applyFill="1" borderId="0" applyAlignment="1" xfId="0">
      <alignment vertical="center"/>
    </xf>
    <xf numFmtId="0" fontId="40" applyFont="1" fillId="27" applyFill="1" borderId="0" applyAlignment="1" xfId="0">
      <alignment vertical="center"/>
    </xf>
    <xf numFmtId="0" fontId="40" applyFont="1" fillId="28" applyFill="1" borderId="0" applyAlignment="1" xfId="0">
      <alignment vertical="center"/>
    </xf>
    <xf numFmtId="0" fontId="40" applyFont="1" fillId="29" applyFill="1" borderId="0" applyAlignment="1" xfId="0">
      <alignment vertical="center"/>
    </xf>
    <xf numFmtId="0" fontId="40" applyFont="1" fillId="30" applyFill="1" borderId="0" applyAlignment="1" xfId="0">
      <alignment vertical="center"/>
    </xf>
    <xf numFmtId="0" fontId="40" applyFont="1" fillId="31" applyFill="1" borderId="0" applyAlignment="1" xfId="0">
      <alignment vertical="center"/>
    </xf>
    <xf numFmtId="0" fontId="40" applyFont="1" fillId="32" applyFill="1" borderId="0" applyAlignment="1" xfId="0">
      <alignment vertical="center"/>
    </xf>
    <xf numFmtId="0" fontId="40" applyFont="1" fillId="33" applyFill="1" borderId="0" applyAlignment="1" xfId="0">
      <alignment vertical="center"/>
    </xf>
    <xf numFmtId="0" fontId="40" applyFont="1" fillId="34" applyFill="1" borderId="0" applyAlignment="1" xfId="0">
      <alignment vertical="center"/>
    </xf>
    <xf numFmtId="0" fontId="40" applyFont="1" fillId="35" applyFill="1" borderId="0" applyAlignment="1" xfId="0">
      <alignment vertical="center"/>
    </xf>
    <xf numFmtId="0" fontId="40" applyFont="1" fillId="36" applyFill="1" borderId="0" applyAlignment="1" xfId="0">
      <alignment vertical="center"/>
    </xf>
    <xf numFmtId="0" fontId="40" applyFont="1" fillId="37" applyFill="1" borderId="0" applyAlignment="1" xfId="0">
      <alignment vertical="center"/>
    </xf>
    <xf numFmtId="0" fontId="40" applyFont="1" fillId="38" applyFill="1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3">
    <cellStyle name="常规" xfId="0" builtinId="0"/>
    <cellStyle name="千位分隔" xfId="1" builtinId="3"/>
    <cellStyle name="无色" xfId="2"/>
    <cellStyle name="常规 6 2" xfId="3"/>
    <cellStyle name="常规 2 2" xfId="4"/>
    <cellStyle name="常规 2 3" xfId="5"/>
    <cellStyle name="Normal_Sheet1" xfId="6"/>
    <cellStyle name="常规 2" xfId="7"/>
    <cellStyle name="说明文本" xfId="8"/>
    <cellStyle name="常规 3" xfId="9"/>
    <cellStyle name="常规_Sheet1" xfId="10"/>
    <cellStyle name="0,0_x000a__x000a_NA_x000a__x000a_" xfId="11"/>
    <cellStyle name="0,0_x000d__x000a_NA_x000d__x000a_ 2" xfId="12"/>
  </cellStyles>
  <dxfs count="0"/>
  <tableStyles count="0" defaultTableStyle="TableStyleMedium2" defaultPivotStyle="PivotStyleMedium7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mpd="sng" cap="flat">
          <a:solidFill>
            <a:srgbClr val="000000"/>
          </a:solidFill>
          <a:prstDash val="solid"/>
          <a:round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mpd="sng" cap="flat">
          <a:solidFill>
            <a:srgbClr val="000000"/>
          </a:solidFill>
          <a:prstDash val="solid"/>
          <a:round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09"/>
  <sheetViews>
    <sheetView tabSelected="1" view="pageBreakPreview" zoomScale="60" zoomScaleNormal="60" topLeftCell="A70" workbookViewId="0">
      <selection activeCell="H96" activeCellId="0" sqref="H96"/>
    </sheetView>
  </sheetViews>
  <sheetFormatPr defaultRowHeight="18.0" customHeight="1" defaultColWidth="11.000167846679688" x14ac:dyDescent="0.15"/>
  <cols>
    <col min="1" max="1" width="26.5" customWidth="1" style="4"/>
    <col min="2" max="2" width="21.0" customWidth="1" style="2"/>
    <col min="3" max="3" width="42.25" customWidth="1" style="2"/>
    <col min="4" max="4" width="33.25" customWidth="1" style="2"/>
    <col min="5" max="5" width="23.25" customWidth="1" style="2"/>
    <col min="6" max="6" width="21.0" customWidth="1" style="51"/>
    <col min="7" max="7" width="10.75" customWidth="1" style="5"/>
    <col min="8" max="8" width="16.75" customWidth="1" style="6"/>
    <col min="9" max="9" width="20.75" customWidth="1" style="5"/>
    <col min="10" max="10" width="13.5" customWidth="1" style="1"/>
    <col min="11" max="11" width="11.0" style="1"/>
    <col min="12" max="12" width="20.75" customWidth="1" style="1"/>
    <col min="13" max="16384" width="11.0" style="4"/>
  </cols>
  <sheetData>
    <row r="1" spans="1:12" s="2" customFormat="1" ht="21.0" customHeight="1" x14ac:dyDescent="0.1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"/>
      <c r="K1" s="1"/>
      <c r="L1" s="1"/>
    </row>
    <row r="2" spans="1:9" s="1" customFormat="1" ht="25.95" customHeight="1" x14ac:dyDescent="0.15">
      <c r="A2" s="144" t="s">
        <v>1</v>
      </c>
      <c r="B2" s="144"/>
      <c r="C2" s="144"/>
      <c r="D2" s="144"/>
      <c r="E2" s="144"/>
      <c r="F2" s="144"/>
      <c r="G2" s="144"/>
      <c r="H2" s="144"/>
      <c r="I2" s="144"/>
    </row>
    <row r="3" spans="1:9" s="1" customFormat="1" ht="51.0" customHeight="1" x14ac:dyDescent="0.15">
      <c r="A3" s="7" t="s">
        <v>2</v>
      </c>
      <c r="B3" s="146" t="s">
        <v>3</v>
      </c>
      <c r="C3" s="145"/>
      <c r="D3" s="31"/>
      <c r="E3" s="32" t="s">
        <v>4</v>
      </c>
      <c r="F3" s="151" t="s">
        <v>5</v>
      </c>
      <c r="G3" s="150"/>
      <c r="H3" s="150"/>
      <c r="I3" s="149"/>
    </row>
    <row r="4" spans="1:9" s="1" customFormat="1" ht="51.0" customHeight="1" x14ac:dyDescent="0.15">
      <c r="A4" s="8" t="s">
        <v>6</v>
      </c>
      <c r="B4" s="148" t="s">
        <v>7</v>
      </c>
      <c r="C4" s="147"/>
      <c r="D4" s="33"/>
      <c r="E4" s="34" t="s">
        <v>8</v>
      </c>
      <c r="F4" s="154" t="s">
        <v>0</v>
      </c>
      <c r="G4" s="153"/>
      <c r="H4" s="153"/>
      <c r="I4" s="152"/>
    </row>
    <row r="5" spans="1:9" s="1" customFormat="1" ht="28.8" customHeight="1" x14ac:dyDescent="0.15">
      <c r="A5" s="9" t="s">
        <v>9</v>
      </c>
      <c r="B5" s="63" t="s">
        <v>10</v>
      </c>
      <c r="C5" s="35" t="s">
        <v>11</v>
      </c>
      <c r="D5" s="64" t="s">
        <v>12</v>
      </c>
      <c r="E5" s="34" t="s">
        <v>13</v>
      </c>
      <c r="F5" s="154"/>
      <c r="G5" s="153"/>
      <c r="H5" s="153"/>
      <c r="I5" s="152"/>
    </row>
    <row r="6" spans="1:9" s="27" customFormat="1" ht="52.05" customHeight="1" x14ac:dyDescent="0.15">
      <c r="A6" s="36" t="s">
        <v>14</v>
      </c>
      <c r="B6" s="29" t="s">
        <v>15</v>
      </c>
      <c r="C6" s="28" t="s">
        <v>16</v>
      </c>
      <c r="D6" s="28" t="s">
        <v>17</v>
      </c>
      <c r="E6" s="28" t="s">
        <v>18</v>
      </c>
      <c r="F6" s="30" t="s">
        <v>19</v>
      </c>
      <c r="G6" s="28" t="s">
        <v>20</v>
      </c>
      <c r="H6" s="30" t="s">
        <v>21</v>
      </c>
      <c r="I6" s="37" t="s">
        <v>22</v>
      </c>
    </row>
    <row r="7" spans="1:9" s="86" customFormat="1" ht="15.6" customHeight="1" x14ac:dyDescent="0.15">
      <c r="A7" s="169" t="s">
        <v>23</v>
      </c>
      <c r="B7" s="172" t="s">
        <v>24</v>
      </c>
      <c r="C7" s="84" t="s">
        <v>25</v>
      </c>
      <c r="D7" s="85" t="s">
        <v>26</v>
      </c>
      <c r="E7" s="10" t="s">
        <v>27</v>
      </c>
      <c r="F7" s="44">
        <v>60000</v>
      </c>
      <c r="G7" s="10">
        <v>3</v>
      </c>
      <c r="H7" s="11">
        <v>180000</v>
      </c>
      <c r="I7" s="38" t="s">
        <v>28</v>
      </c>
    </row>
    <row r="8" spans="1:12" s="86" customFormat="1" ht="18.0" customHeight="1" x14ac:dyDescent="0.15">
      <c r="A8" s="168"/>
      <c r="B8" s="171"/>
      <c r="C8" s="84" t="s">
        <v>29</v>
      </c>
      <c r="D8" s="85"/>
      <c r="E8" s="10" t="s">
        <v>27</v>
      </c>
      <c r="F8" s="44">
        <v>3000</v>
      </c>
      <c r="G8" s="10">
        <v>120</v>
      </c>
      <c r="H8" s="11">
        <f>F8*G8</f>
        <v>360000</v>
      </c>
      <c r="I8" s="38" t="s">
        <v>30</v>
      </c>
      <c r="J8" s="86"/>
      <c r="K8" s="86"/>
      <c r="L8" s="86"/>
    </row>
    <row r="9" spans="1:12" s="86" customFormat="1" ht="18.0" customHeight="1" x14ac:dyDescent="0.15">
      <c r="A9" s="168"/>
      <c r="B9" s="171"/>
      <c r="C9" s="84" t="s">
        <v>31</v>
      </c>
      <c r="D9" s="85"/>
      <c r="E9" s="10" t="s">
        <v>27</v>
      </c>
      <c r="F9" s="45">
        <v>3000</v>
      </c>
      <c r="G9" s="10">
        <v>1</v>
      </c>
      <c r="H9" s="11">
        <v>3000</v>
      </c>
      <c r="I9" s="42"/>
      <c r="J9" s="86"/>
      <c r="K9" s="86"/>
      <c r="L9" s="86"/>
    </row>
    <row r="10" spans="1:12" s="86" customFormat="1" ht="18.0" customHeight="1" x14ac:dyDescent="0.15">
      <c r="A10" s="168"/>
      <c r="B10" s="171"/>
      <c r="C10" s="84" t="s">
        <v>32</v>
      </c>
      <c r="D10" s="85" t="s">
        <v>33</v>
      </c>
      <c r="E10" s="10" t="s">
        <v>34</v>
      </c>
      <c r="F10" s="45">
        <v>1700</v>
      </c>
      <c r="G10" s="10">
        <v>70</v>
      </c>
      <c r="H10" s="11">
        <f>F10*G10</f>
        <v>119000</v>
      </c>
      <c r="I10" s="42"/>
      <c r="J10" s="86"/>
      <c r="K10" s="86"/>
      <c r="L10" s="86"/>
    </row>
    <row r="11" spans="1:12" s="86" customFormat="1" ht="18.0" customHeight="1" x14ac:dyDescent="0.15">
      <c r="A11" s="168"/>
      <c r="B11" s="171"/>
      <c r="C11" s="84" t="s">
        <v>32</v>
      </c>
      <c r="D11" s="85"/>
      <c r="E11" s="10" t="s">
        <v>34</v>
      </c>
      <c r="F11" s="45">
        <v>500</v>
      </c>
      <c r="G11" s="10">
        <v>70</v>
      </c>
      <c r="H11" s="11">
        <f>F11*G11</f>
        <v>35000</v>
      </c>
      <c r="I11" s="42"/>
      <c r="J11" s="86"/>
      <c r="K11" s="86"/>
      <c r="L11" s="86"/>
    </row>
    <row r="12" spans="1:12" s="86" customFormat="1" ht="28.8" customHeight="1" x14ac:dyDescent="0.15">
      <c r="A12" s="168"/>
      <c r="B12" s="171"/>
      <c r="C12" s="84" t="s">
        <v>35</v>
      </c>
      <c r="D12" s="85" t="s">
        <v>36</v>
      </c>
      <c r="E12" s="10" t="s">
        <v>34</v>
      </c>
      <c r="F12" s="45">
        <v>500</v>
      </c>
      <c r="G12" s="10">
        <v>120</v>
      </c>
      <c r="H12" s="11">
        <f>F12*G12</f>
        <v>60000</v>
      </c>
      <c r="I12" s="42" t="s">
        <v>37</v>
      </c>
      <c r="J12" s="86"/>
      <c r="K12" s="86"/>
      <c r="L12" s="86"/>
    </row>
    <row r="13" spans="1:12" s="86" customFormat="1" ht="27.6" customHeight="1" x14ac:dyDescent="0.15">
      <c r="A13" s="168"/>
      <c r="B13" s="171"/>
      <c r="C13" s="84" t="s">
        <v>38</v>
      </c>
      <c r="D13" s="85" t="s">
        <v>39</v>
      </c>
      <c r="E13" s="10" t="s">
        <v>34</v>
      </c>
      <c r="F13" s="45">
        <v>700</v>
      </c>
      <c r="G13" s="10">
        <v>60</v>
      </c>
      <c r="H13" s="11">
        <f>F13*G13</f>
        <v>42000</v>
      </c>
      <c r="I13" s="42"/>
      <c r="J13" s="86"/>
      <c r="K13" s="86"/>
      <c r="L13" s="86"/>
    </row>
    <row r="14" spans="1:12" s="86" customFormat="1" ht="27.6" customHeight="1" x14ac:dyDescent="0.15">
      <c r="A14" s="167"/>
      <c r="B14" s="170"/>
      <c r="C14" s="84" t="s">
        <v>40</v>
      </c>
      <c r="D14" s="85" t="s">
        <v>39</v>
      </c>
      <c r="E14" s="10" t="s">
        <v>34</v>
      </c>
      <c r="F14" s="45">
        <v>700</v>
      </c>
      <c r="G14" s="10">
        <v>60</v>
      </c>
      <c r="H14" s="11">
        <f>F14*G14</f>
        <v>42000</v>
      </c>
      <c r="I14" s="42"/>
      <c r="J14" s="86"/>
      <c r="K14" s="86"/>
      <c r="L14" s="86"/>
    </row>
    <row r="15" spans="1:9" s="1" customFormat="1" ht="18.0" customHeight="1" x14ac:dyDescent="0.15">
      <c r="A15" s="12" t="s">
        <v>41</v>
      </c>
      <c r="B15" s="13"/>
      <c r="C15" s="13"/>
      <c r="D15" s="13"/>
      <c r="E15" s="13"/>
      <c r="F15" s="46"/>
      <c r="G15" s="13"/>
      <c r="H15" s="43">
        <f>SUM(H7:H14)</f>
        <v>841000</v>
      </c>
      <c r="I15" s="39"/>
    </row>
    <row r="16" spans="1:9" s="1" customFormat="1" ht="18.0" customHeight="1" x14ac:dyDescent="0.15">
      <c r="A16" s="166" t="s">
        <v>42</v>
      </c>
      <c r="B16" s="117" t="s">
        <v>43</v>
      </c>
      <c r="C16" s="117" t="s">
        <v>44</v>
      </c>
      <c r="D16" s="117" t="s">
        <v>45</v>
      </c>
      <c r="E16" s="117" t="s">
        <v>46</v>
      </c>
      <c r="F16" s="118">
        <f>350</f>
        <v>350</v>
      </c>
      <c r="G16" s="117">
        <v>15</v>
      </c>
      <c r="H16" s="11">
        <f>(F16*G16)</f>
        <v>5250</v>
      </c>
      <c r="I16" s="38"/>
    </row>
    <row r="17" spans="1:9" s="1" customFormat="1" ht="15.6" customHeight="1" x14ac:dyDescent="0.15">
      <c r="A17" s="165"/>
      <c r="B17" s="117" t="s">
        <v>47</v>
      </c>
      <c r="C17" s="117" t="s">
        <v>48</v>
      </c>
      <c r="D17" s="117" t="s">
        <v>49</v>
      </c>
      <c r="E17" s="117" t="s">
        <v>46</v>
      </c>
      <c r="F17" s="118">
        <f>300*1.06</f>
        <v>318</v>
      </c>
      <c r="G17" s="117">
        <v>4.5</v>
      </c>
      <c r="H17" s="11">
        <f>(F17*G17)</f>
        <v>1431</v>
      </c>
      <c r="I17" s="38"/>
    </row>
    <row r="18" spans="1:9" s="1" customFormat="1" ht="15.6" customHeight="1" x14ac:dyDescent="0.15">
      <c r="A18" s="165"/>
      <c r="B18" s="119" t="s">
        <v>50</v>
      </c>
      <c r="C18" s="120" t="s">
        <v>51</v>
      </c>
      <c r="D18" s="117" t="s">
        <v>52</v>
      </c>
      <c r="E18" s="119" t="s">
        <v>46</v>
      </c>
      <c r="F18" s="118">
        <v>30</v>
      </c>
      <c r="G18" s="119">
        <v>150</v>
      </c>
      <c r="H18" s="11">
        <f>(F18*G18)</f>
        <v>4500</v>
      </c>
      <c r="I18" s="38"/>
    </row>
    <row r="19" spans="1:9" s="1" customFormat="1" ht="15.6" customHeight="1" x14ac:dyDescent="0.15">
      <c r="A19" s="165"/>
      <c r="B19" s="120" t="s">
        <v>53</v>
      </c>
      <c r="C19" s="120" t="s">
        <v>48</v>
      </c>
      <c r="D19" s="121"/>
      <c r="E19" s="119" t="s">
        <v>54</v>
      </c>
      <c r="F19" s="118">
        <v>1500</v>
      </c>
      <c r="G19" s="119">
        <v>1</v>
      </c>
      <c r="H19" s="11">
        <f>(F19*G19)</f>
        <v>1500</v>
      </c>
      <c r="I19" s="38"/>
    </row>
    <row r="20" spans="1:9" s="1" customFormat="1" ht="18.0" customHeight="1" x14ac:dyDescent="0.15">
      <c r="A20" s="165"/>
      <c r="B20" s="120" t="s">
        <v>55</v>
      </c>
      <c r="C20" s="120" t="s">
        <v>56</v>
      </c>
      <c r="D20" s="121" t="s">
        <v>57</v>
      </c>
      <c r="E20" s="119" t="s">
        <v>54</v>
      </c>
      <c r="F20" s="118">
        <v>3000</v>
      </c>
      <c r="G20" s="119">
        <v>3</v>
      </c>
      <c r="H20" s="11">
        <f>(F20*G20)</f>
        <v>9000</v>
      </c>
      <c r="I20" s="38"/>
    </row>
    <row r="21" spans="1:9" s="1" customFormat="1" ht="18.0" customHeight="1" x14ac:dyDescent="0.15">
      <c r="A21" s="165"/>
      <c r="B21" s="117" t="s">
        <v>58</v>
      </c>
      <c r="C21" s="117"/>
      <c r="D21" s="117"/>
      <c r="E21" s="119" t="s">
        <v>59</v>
      </c>
      <c r="F21" s="118">
        <v>200</v>
      </c>
      <c r="G21" s="117">
        <v>10</v>
      </c>
      <c r="H21" s="11">
        <f>(F21*G21)</f>
        <v>2000</v>
      </c>
      <c r="I21" s="38"/>
    </row>
    <row r="22" spans="1:9" s="1" customFormat="1" ht="18.0" customHeight="1" x14ac:dyDescent="0.15">
      <c r="A22" s="165"/>
      <c r="B22" s="117" t="s">
        <v>60</v>
      </c>
      <c r="C22" s="117"/>
      <c r="D22" s="117"/>
      <c r="E22" s="119" t="s">
        <v>54</v>
      </c>
      <c r="F22" s="118">
        <v>300</v>
      </c>
      <c r="G22" s="117">
        <v>3</v>
      </c>
      <c r="H22" s="11">
        <f>(F22*G22)</f>
        <v>900</v>
      </c>
      <c r="I22" s="38"/>
    </row>
    <row r="23" spans="1:9" s="1" customFormat="1" ht="18.0" customHeight="1" x14ac:dyDescent="0.15">
      <c r="A23" s="165"/>
      <c r="B23" s="117" t="s">
        <v>61</v>
      </c>
      <c r="C23" s="117" t="s">
        <v>62</v>
      </c>
      <c r="D23" s="117"/>
      <c r="E23" s="119" t="s">
        <v>59</v>
      </c>
      <c r="F23" s="118">
        <v>15</v>
      </c>
      <c r="G23" s="117">
        <v>60</v>
      </c>
      <c r="H23" s="11">
        <f>(F23*G23)</f>
        <v>900</v>
      </c>
      <c r="I23" s="38"/>
    </row>
    <row r="24" spans="1:9" s="1" customFormat="1" ht="15.6" customHeight="1" x14ac:dyDescent="0.15">
      <c r="A24" s="165"/>
      <c r="B24" s="117" t="s">
        <v>63</v>
      </c>
      <c r="C24" s="117"/>
      <c r="D24" s="117"/>
      <c r="E24" s="119" t="s">
        <v>59</v>
      </c>
      <c r="F24" s="118">
        <v>200</v>
      </c>
      <c r="G24" s="117">
        <v>1</v>
      </c>
      <c r="H24" s="11">
        <f>(F24*G24)</f>
        <v>200</v>
      </c>
      <c r="I24" s="38"/>
    </row>
    <row r="25" spans="1:9" s="1" customFormat="1" ht="18.0" customHeight="1" x14ac:dyDescent="0.15">
      <c r="A25" s="165"/>
      <c r="B25" s="122" t="s">
        <v>64</v>
      </c>
      <c r="C25" s="122"/>
      <c r="D25" s="122"/>
      <c r="E25" s="123" t="s">
        <v>46</v>
      </c>
      <c r="F25" s="124">
        <v>3500</v>
      </c>
      <c r="G25" s="122">
        <v>40</v>
      </c>
      <c r="H25" s="11">
        <f>(F25*G25)*1.06</f>
        <v>148400</v>
      </c>
      <c r="I25" s="38"/>
    </row>
    <row r="26" spans="1:9" s="1" customFormat="1" ht="18.0" customHeight="1" x14ac:dyDescent="0.15">
      <c r="A26" s="165"/>
      <c r="B26" s="117" t="s">
        <v>65</v>
      </c>
      <c r="C26" s="117" t="s">
        <v>66</v>
      </c>
      <c r="D26" s="117"/>
      <c r="E26" s="117" t="s">
        <v>67</v>
      </c>
      <c r="F26" s="117">
        <v>10000</v>
      </c>
      <c r="G26" s="117">
        <v>1</v>
      </c>
      <c r="H26" s="11">
        <f>(F26*G26)</f>
        <v>10000</v>
      </c>
      <c r="I26" s="38"/>
    </row>
    <row r="27" spans="1:9" s="3" customFormat="1" ht="18.0" customHeight="1" x14ac:dyDescent="0.15">
      <c r="A27" s="165"/>
      <c r="B27" s="117" t="s">
        <v>68</v>
      </c>
      <c r="C27" s="117"/>
      <c r="D27" s="117"/>
      <c r="E27" s="117" t="s">
        <v>67</v>
      </c>
      <c r="F27" s="117">
        <v>5000</v>
      </c>
      <c r="G27" s="117">
        <v>1</v>
      </c>
      <c r="H27" s="11">
        <f>(F27*G27)</f>
        <v>5000</v>
      </c>
      <c r="I27" s="40"/>
    </row>
    <row r="28" spans="1:9" s="3" customFormat="1" ht="18.0" customHeight="1" x14ac:dyDescent="0.15">
      <c r="A28" s="165"/>
      <c r="B28" s="117" t="s">
        <v>69</v>
      </c>
      <c r="C28" s="117" t="s">
        <v>70</v>
      </c>
      <c r="D28" s="15"/>
      <c r="E28" s="117" t="s">
        <v>67</v>
      </c>
      <c r="F28" s="117">
        <v>55000</v>
      </c>
      <c r="G28" s="117">
        <v>1</v>
      </c>
      <c r="H28" s="11">
        <f>(F28*G28)</f>
        <v>55000</v>
      </c>
      <c r="I28" s="40"/>
    </row>
    <row r="29" spans="1:9" s="3" customFormat="1" ht="18.0" customHeight="1" x14ac:dyDescent="0.15">
      <c r="A29" s="165"/>
      <c r="B29" s="117" t="s">
        <v>71</v>
      </c>
      <c r="C29" s="117"/>
      <c r="D29" s="15"/>
      <c r="E29" s="117"/>
      <c r="F29" s="117"/>
      <c r="G29" s="117"/>
      <c r="H29" s="11">
        <f>(20000)</f>
        <v>20000</v>
      </c>
      <c r="I29" s="40"/>
    </row>
    <row r="30" spans="1:9" s="3" customFormat="1" ht="18.0" customHeight="1" x14ac:dyDescent="0.15">
      <c r="A30" s="165"/>
      <c r="B30" s="117" t="s">
        <v>72</v>
      </c>
      <c r="C30" s="54"/>
      <c r="D30" s="15"/>
      <c r="E30" s="10"/>
      <c r="F30" s="117"/>
      <c r="G30" s="10"/>
      <c r="H30" s="11">
        <f>(5000)</f>
        <v>5000</v>
      </c>
      <c r="I30" s="40"/>
    </row>
    <row r="31" spans="1:9" s="3" customFormat="1" ht="18.0" customHeight="1" x14ac:dyDescent="0.15">
      <c r="A31" s="165"/>
      <c r="B31" s="55"/>
      <c r="C31" s="54"/>
      <c r="D31" s="15"/>
      <c r="E31" s="10"/>
      <c r="F31" s="45"/>
      <c r="G31" s="10"/>
      <c r="H31" s="11"/>
      <c r="I31" s="40"/>
    </row>
    <row r="32" spans="1:9" s="1" customFormat="1" ht="18.0" customHeight="1" x14ac:dyDescent="0.15">
      <c r="A32" s="12" t="s">
        <v>73</v>
      </c>
      <c r="B32" s="13"/>
      <c r="C32" s="13"/>
      <c r="D32" s="13"/>
      <c r="E32" s="13"/>
      <c r="F32" s="46"/>
      <c r="G32" s="13"/>
      <c r="H32" s="43">
        <f>SUM(H16:H31)</f>
        <v>269081</v>
      </c>
      <c r="I32" s="39"/>
    </row>
    <row r="33" spans="1:9" s="1" customFormat="1" ht="18.0" customHeight="1" x14ac:dyDescent="0.15">
      <c r="A33" s="156" t="s">
        <v>74</v>
      </c>
      <c r="B33" s="159" t="s">
        <v>75</v>
      </c>
      <c r="C33" s="111" t="s">
        <v>76</v>
      </c>
      <c r="D33" s="57"/>
      <c r="E33" s="93" t="s">
        <v>46</v>
      </c>
      <c r="F33" s="92">
        <v>500</v>
      </c>
      <c r="G33" s="91">
        <v>100</v>
      </c>
      <c r="H33" s="11">
        <f>F33*G33</f>
        <v>50000</v>
      </c>
      <c r="I33" s="38"/>
    </row>
    <row r="34" spans="1:9" s="1" customFormat="1" ht="15.6" customHeight="1" x14ac:dyDescent="0.15">
      <c r="A34" s="155"/>
      <c r="B34" s="158"/>
      <c r="C34" s="111" t="s">
        <v>77</v>
      </c>
      <c r="D34" s="57"/>
      <c r="E34" s="93" t="s">
        <v>78</v>
      </c>
      <c r="F34" s="92">
        <v>4000</v>
      </c>
      <c r="G34" s="91">
        <v>2</v>
      </c>
      <c r="H34" s="11">
        <f>F34*G34</f>
        <v>8000</v>
      </c>
      <c r="I34" s="38"/>
    </row>
    <row r="35" spans="1:9" s="1" customFormat="1" ht="15.6" customHeight="1" x14ac:dyDescent="0.15">
      <c r="A35" s="155"/>
      <c r="B35" s="158"/>
      <c r="C35" s="111" t="s">
        <v>79</v>
      </c>
      <c r="D35" s="57"/>
      <c r="E35" s="93" t="s">
        <v>78</v>
      </c>
      <c r="F35" s="92">
        <v>500</v>
      </c>
      <c r="G35" s="91">
        <v>2</v>
      </c>
      <c r="H35" s="11">
        <f>F35*G35</f>
        <v>1000</v>
      </c>
      <c r="I35" s="38"/>
    </row>
    <row r="36" spans="1:9" s="1" customFormat="1" ht="18.0" customHeight="1" x14ac:dyDescent="0.15">
      <c r="A36" s="155"/>
      <c r="B36" s="158"/>
      <c r="C36" s="111" t="s">
        <v>80</v>
      </c>
      <c r="D36" s="57"/>
      <c r="E36" s="93" t="s">
        <v>78</v>
      </c>
      <c r="F36" s="92">
        <v>150</v>
      </c>
      <c r="G36" s="91">
        <v>2</v>
      </c>
      <c r="H36" s="11">
        <f>F36*G36</f>
        <v>300</v>
      </c>
      <c r="I36" s="38"/>
    </row>
    <row r="37" spans="1:9" s="1" customFormat="1" ht="15.6" customHeight="1" x14ac:dyDescent="0.15">
      <c r="A37" s="155"/>
      <c r="B37" s="158"/>
      <c r="C37" s="112" t="s">
        <v>81</v>
      </c>
      <c r="D37" s="57"/>
      <c r="E37" s="93" t="s">
        <v>78</v>
      </c>
      <c r="F37" s="92">
        <v>500</v>
      </c>
      <c r="G37" s="91">
        <v>2</v>
      </c>
      <c r="H37" s="11">
        <f>F37*G37</f>
        <v>1000</v>
      </c>
      <c r="I37" s="38"/>
    </row>
    <row r="38" spans="1:9" s="1" customFormat="1" ht="15.6" customHeight="1" x14ac:dyDescent="0.15">
      <c r="A38" s="155"/>
      <c r="B38" s="158"/>
      <c r="C38" s="113" t="s">
        <v>82</v>
      </c>
      <c r="D38" s="57"/>
      <c r="E38" s="93" t="s">
        <v>78</v>
      </c>
      <c r="F38" s="92">
        <v>550</v>
      </c>
      <c r="G38" s="91">
        <v>2</v>
      </c>
      <c r="H38" s="11">
        <f>F38*G38</f>
        <v>1100</v>
      </c>
      <c r="I38" s="38"/>
    </row>
    <row r="39" spans="1:9" s="1" customFormat="1" ht="15.6" customHeight="1" x14ac:dyDescent="0.15">
      <c r="A39" s="155"/>
      <c r="B39" s="158"/>
      <c r="C39" s="113" t="s">
        <v>83</v>
      </c>
      <c r="D39" s="57"/>
      <c r="E39" s="93" t="s">
        <v>78</v>
      </c>
      <c r="F39" s="92">
        <v>150</v>
      </c>
      <c r="G39" s="91">
        <v>4</v>
      </c>
      <c r="H39" s="11">
        <f>F39*G39</f>
        <v>600</v>
      </c>
      <c r="I39" s="38"/>
    </row>
    <row r="40" spans="1:9" s="1" customFormat="1" ht="18.0" customHeight="1" x14ac:dyDescent="0.15">
      <c r="A40" s="155"/>
      <c r="B40" s="157"/>
      <c r="C40" s="128" t="s">
        <v>84</v>
      </c>
      <c r="D40" s="57"/>
      <c r="E40" s="93" t="s">
        <v>67</v>
      </c>
      <c r="F40" s="92">
        <v>2000</v>
      </c>
      <c r="G40" s="91">
        <v>2</v>
      </c>
      <c r="H40" s="11">
        <f>F40*G40</f>
        <v>4000</v>
      </c>
      <c r="I40" s="38"/>
    </row>
    <row r="41" spans="1:9" s="1" customFormat="1" ht="18.0" customHeight="1" x14ac:dyDescent="0.15">
      <c r="A41" s="155"/>
      <c r="B41" s="159" t="s">
        <v>85</v>
      </c>
      <c r="C41" s="113" t="s">
        <v>86</v>
      </c>
      <c r="D41" s="57"/>
      <c r="E41" s="93" t="s">
        <v>78</v>
      </c>
      <c r="F41" s="92">
        <v>600</v>
      </c>
      <c r="G41" s="91">
        <v>2</v>
      </c>
      <c r="H41" s="11">
        <f>F41*G41</f>
        <v>1200</v>
      </c>
      <c r="I41" s="38"/>
    </row>
    <row r="42" spans="1:9" s="1" customFormat="1" ht="18.0" customHeight="1" x14ac:dyDescent="0.15">
      <c r="A42" s="155"/>
      <c r="B42" s="158"/>
      <c r="C42" s="111" t="s">
        <v>87</v>
      </c>
      <c r="D42" s="57"/>
      <c r="E42" s="93" t="s">
        <v>78</v>
      </c>
      <c r="F42" s="92">
        <v>500</v>
      </c>
      <c r="G42" s="91">
        <v>24</v>
      </c>
      <c r="H42" s="11">
        <f>F42*G42</f>
        <v>12000</v>
      </c>
      <c r="I42" s="38"/>
    </row>
    <row r="43" spans="1:9" s="1" customFormat="1" ht="18.0" customHeight="1" x14ac:dyDescent="0.15">
      <c r="A43" s="155"/>
      <c r="B43" s="158"/>
      <c r="C43" s="111" t="s">
        <v>88</v>
      </c>
      <c r="D43" s="57"/>
      <c r="E43" s="93" t="s">
        <v>78</v>
      </c>
      <c r="F43" s="92">
        <v>500</v>
      </c>
      <c r="G43" s="91">
        <v>12</v>
      </c>
      <c r="H43" s="11">
        <f>F43*G43</f>
        <v>6000</v>
      </c>
      <c r="I43" s="38"/>
    </row>
    <row r="44" spans="1:9" s="1" customFormat="1" ht="18.0" customHeight="1" x14ac:dyDescent="0.15">
      <c r="A44" s="155"/>
      <c r="B44" s="158"/>
      <c r="C44" s="111" t="s">
        <v>89</v>
      </c>
      <c r="D44" s="57"/>
      <c r="E44" s="93" t="s">
        <v>78</v>
      </c>
      <c r="F44" s="92">
        <v>500</v>
      </c>
      <c r="G44" s="91">
        <v>12</v>
      </c>
      <c r="H44" s="11">
        <f>F44*G44</f>
        <v>6000</v>
      </c>
      <c r="I44" s="38"/>
    </row>
    <row r="45" spans="1:9" s="1" customFormat="1" ht="18.0" customHeight="1" x14ac:dyDescent="0.15">
      <c r="A45" s="155"/>
      <c r="B45" s="158"/>
      <c r="C45" s="111" t="s">
        <v>90</v>
      </c>
      <c r="D45" s="57"/>
      <c r="E45" s="93" t="s">
        <v>78</v>
      </c>
      <c r="F45" s="92">
        <v>300</v>
      </c>
      <c r="G45" s="91">
        <v>2</v>
      </c>
      <c r="H45" s="11">
        <f>F45*G45</f>
        <v>600</v>
      </c>
      <c r="I45" s="38"/>
    </row>
    <row r="46" spans="1:9" s="1" customFormat="1" ht="18.0" customHeight="1" x14ac:dyDescent="0.15">
      <c r="A46" s="155"/>
      <c r="B46" s="158"/>
      <c r="C46" s="111" t="s">
        <v>91</v>
      </c>
      <c r="D46" s="57"/>
      <c r="E46" s="93" t="s">
        <v>78</v>
      </c>
      <c r="F46" s="92">
        <v>1000</v>
      </c>
      <c r="G46" s="91">
        <v>2</v>
      </c>
      <c r="H46" s="11">
        <f>F46*G46</f>
        <v>2000</v>
      </c>
      <c r="I46" s="38"/>
    </row>
    <row r="47" spans="1:9" s="1" customFormat="1" ht="18.0" customHeight="1" x14ac:dyDescent="0.15">
      <c r="A47" s="155"/>
      <c r="B47" s="158"/>
      <c r="C47" s="111" t="s">
        <v>92</v>
      </c>
      <c r="D47" s="57"/>
      <c r="E47" s="93" t="s">
        <v>78</v>
      </c>
      <c r="F47" s="92">
        <v>200</v>
      </c>
      <c r="G47" s="91">
        <v>2</v>
      </c>
      <c r="H47" s="11">
        <f>F47*G47</f>
        <v>400</v>
      </c>
      <c r="I47" s="38"/>
    </row>
    <row r="48" spans="1:9" s="1" customFormat="1" ht="18.0" customHeight="1" x14ac:dyDescent="0.15">
      <c r="A48" s="155"/>
      <c r="B48" s="158"/>
      <c r="C48" s="111" t="s">
        <v>93</v>
      </c>
      <c r="D48" s="57"/>
      <c r="E48" s="93" t="s">
        <v>78</v>
      </c>
      <c r="F48" s="92">
        <v>200</v>
      </c>
      <c r="G48" s="91">
        <v>2</v>
      </c>
      <c r="H48" s="11">
        <f>F48*G48</f>
        <v>400</v>
      </c>
      <c r="I48" s="38"/>
    </row>
    <row r="49" spans="1:9" s="1" customFormat="1" ht="18.0" customHeight="1" x14ac:dyDescent="0.15">
      <c r="A49" s="155"/>
      <c r="B49" s="158"/>
      <c r="C49" s="111" t="s">
        <v>94</v>
      </c>
      <c r="D49" s="58"/>
      <c r="E49" s="93" t="s">
        <v>95</v>
      </c>
      <c r="F49" s="92">
        <v>100</v>
      </c>
      <c r="G49" s="91">
        <v>2</v>
      </c>
      <c r="H49" s="11">
        <f>F49*G49</f>
        <v>200</v>
      </c>
      <c r="I49" s="38"/>
    </row>
    <row r="50" spans="1:9" s="1" customFormat="1" ht="18.0" customHeight="1" x14ac:dyDescent="0.15">
      <c r="A50" s="155"/>
      <c r="B50" s="159" t="s">
        <v>96</v>
      </c>
      <c r="C50" s="114" t="s">
        <v>97</v>
      </c>
      <c r="D50" s="58"/>
      <c r="E50" s="93" t="s">
        <v>78</v>
      </c>
      <c r="F50" s="92">
        <v>200</v>
      </c>
      <c r="G50" s="91">
        <v>60</v>
      </c>
      <c r="H50" s="11">
        <f>F50*G50</f>
        <v>12000</v>
      </c>
      <c r="I50" s="38"/>
    </row>
    <row r="51" spans="1:12" s="1" customFormat="1" ht="18.0" customHeight="1" x14ac:dyDescent="0.15">
      <c r="A51" s="155"/>
      <c r="B51" s="158"/>
      <c r="C51" s="114" t="s">
        <v>98</v>
      </c>
      <c r="D51" s="58"/>
      <c r="E51" s="93" t="s">
        <v>78</v>
      </c>
      <c r="F51" s="92">
        <v>550</v>
      </c>
      <c r="G51" s="91">
        <v>60</v>
      </c>
      <c r="H51" s="11">
        <f>F51*G51</f>
        <v>33000</v>
      </c>
      <c r="I51" s="38"/>
      <c r="J51"/>
      <c r="K51"/>
      <c r="L51"/>
    </row>
    <row r="52" spans="1:12" s="1" customFormat="1" ht="18.0" customHeight="1" x14ac:dyDescent="0.15">
      <c r="A52" s="155"/>
      <c r="B52" s="158"/>
      <c r="C52" s="114" t="s">
        <v>99</v>
      </c>
      <c r="D52" s="58"/>
      <c r="E52" s="93" t="s">
        <v>78</v>
      </c>
      <c r="F52" s="92">
        <v>500</v>
      </c>
      <c r="G52" s="91">
        <v>4</v>
      </c>
      <c r="H52" s="11">
        <f>F52*G52</f>
        <v>2000</v>
      </c>
      <c r="I52" s="42"/>
      <c r="J52"/>
      <c r="K52"/>
      <c r="L52"/>
    </row>
    <row r="53" spans="1:9" s="1" customFormat="1" ht="18.0" customHeight="1" x14ac:dyDescent="0.15">
      <c r="A53" s="155"/>
      <c r="B53" s="158"/>
      <c r="C53" s="114" t="s">
        <v>100</v>
      </c>
      <c r="D53" s="58"/>
      <c r="E53" s="93" t="s">
        <v>78</v>
      </c>
      <c r="F53" s="92">
        <v>200</v>
      </c>
      <c r="G53" s="91">
        <v>60</v>
      </c>
      <c r="H53" s="11">
        <f>F53*G53</f>
        <v>12000</v>
      </c>
      <c r="I53" s="38"/>
    </row>
    <row r="54" spans="1:9" s="1" customFormat="1" ht="18.0" customHeight="1" x14ac:dyDescent="0.15">
      <c r="A54" s="155"/>
      <c r="B54" s="158"/>
      <c r="C54" s="115" t="s">
        <v>101</v>
      </c>
      <c r="D54" s="58"/>
      <c r="E54" s="93" t="s">
        <v>78</v>
      </c>
      <c r="F54" s="92">
        <v>500</v>
      </c>
      <c r="G54" s="91">
        <v>4</v>
      </c>
      <c r="H54" s="11">
        <f>F54*G54</f>
        <v>2000</v>
      </c>
      <c r="I54" s="38"/>
    </row>
    <row r="55" spans="1:9" s="1" customFormat="1" ht="18.0" customHeight="1" x14ac:dyDescent="0.15">
      <c r="A55" s="155"/>
      <c r="B55" s="158"/>
      <c r="C55" s="115" t="s">
        <v>102</v>
      </c>
      <c r="D55" s="58"/>
      <c r="E55" s="93" t="s">
        <v>78</v>
      </c>
      <c r="F55" s="92">
        <v>300</v>
      </c>
      <c r="G55" s="91">
        <v>4</v>
      </c>
      <c r="H55" s="11">
        <f>F55*G55</f>
        <v>1200</v>
      </c>
      <c r="I55" s="38"/>
    </row>
    <row r="56" spans="1:12" s="1" customFormat="1" ht="18.0" customHeight="1" x14ac:dyDescent="0.15">
      <c r="A56" s="155"/>
      <c r="B56" s="158"/>
      <c r="C56" s="115" t="s">
        <v>103</v>
      </c>
      <c r="D56" s="58"/>
      <c r="E56" s="93" t="s">
        <v>78</v>
      </c>
      <c r="F56" s="92">
        <v>400</v>
      </c>
      <c r="G56" s="91">
        <v>2</v>
      </c>
      <c r="H56" s="11">
        <f>F56*G56</f>
        <v>800</v>
      </c>
      <c r="I56" s="38"/>
      <c r="J56"/>
      <c r="K56"/>
      <c r="L56"/>
    </row>
    <row r="57" spans="1:12" s="1" customFormat="1" ht="18.0" customHeight="1" x14ac:dyDescent="0.15">
      <c r="A57" s="155"/>
      <c r="B57" s="158"/>
      <c r="C57" s="115" t="s">
        <v>104</v>
      </c>
      <c r="D57" s="58"/>
      <c r="E57" s="93" t="s">
        <v>78</v>
      </c>
      <c r="F57" s="92">
        <v>1000</v>
      </c>
      <c r="G57" s="91">
        <v>2</v>
      </c>
      <c r="H57" s="11">
        <f>F57*G57</f>
        <v>2000</v>
      </c>
      <c r="I57" s="42"/>
      <c r="J57"/>
      <c r="K57"/>
      <c r="L57"/>
    </row>
    <row r="58" spans="1:9" s="1" customFormat="1" ht="18.0" customHeight="1" x14ac:dyDescent="0.15">
      <c r="A58" s="155"/>
      <c r="B58" s="157"/>
      <c r="C58" s="115" t="s">
        <v>105</v>
      </c>
      <c r="D58" s="58"/>
      <c r="E58" s="93" t="s">
        <v>106</v>
      </c>
      <c r="F58" s="92">
        <v>200</v>
      </c>
      <c r="G58" s="91">
        <v>60</v>
      </c>
      <c r="H58" s="11">
        <f>F58*G58</f>
        <v>12000</v>
      </c>
      <c r="I58" s="38"/>
    </row>
    <row r="59" spans="1:9" s="1" customFormat="1" ht="18.0" customHeight="1" x14ac:dyDescent="0.15">
      <c r="A59" s="155"/>
      <c r="B59" s="56" t="s">
        <v>107</v>
      </c>
      <c r="C59" s="116"/>
      <c r="D59" s="58"/>
      <c r="E59" s="93"/>
      <c r="F59" s="92">
        <v>15000</v>
      </c>
      <c r="G59" s="91">
        <v>1</v>
      </c>
      <c r="H59" s="11">
        <f>F59*G59</f>
        <v>15000</v>
      </c>
      <c r="I59" s="38"/>
    </row>
    <row r="60" spans="1:9" s="1" customFormat="1" ht="18.0" customHeight="1" x14ac:dyDescent="0.15">
      <c r="A60" s="12" t="s">
        <v>73</v>
      </c>
      <c r="B60" s="59"/>
      <c r="C60" s="59"/>
      <c r="D60" s="59"/>
      <c r="E60" s="13"/>
      <c r="F60" s="46"/>
      <c r="G60" s="13"/>
      <c r="H60" s="43">
        <f>SUM(H33:H59)</f>
        <v>186800</v>
      </c>
      <c r="I60" s="39"/>
    </row>
    <row r="61" spans="1:9" s="1" customFormat="1" ht="18.0" customHeight="1" x14ac:dyDescent="0.15">
      <c r="A61" s="161"/>
      <c r="B61" s="125" t="s">
        <v>108</v>
      </c>
      <c r="C61" s="57"/>
      <c r="D61" s="60"/>
      <c r="E61" s="100" t="s">
        <v>109</v>
      </c>
      <c r="F61" s="44">
        <v>3500</v>
      </c>
      <c r="G61" s="10">
        <v>2</v>
      </c>
      <c r="H61" s="11">
        <f>(F61*G61)</f>
        <v>7000</v>
      </c>
      <c r="I61" s="38"/>
    </row>
    <row r="62" spans="1:9" s="1" customFormat="1" ht="18.0" customHeight="1" x14ac:dyDescent="0.15">
      <c r="A62" s="161"/>
      <c r="B62" s="126" t="s">
        <v>110</v>
      </c>
      <c r="C62" s="57"/>
      <c r="D62" s="60"/>
      <c r="E62" s="101" t="s">
        <v>109</v>
      </c>
      <c r="F62" s="44">
        <v>3500</v>
      </c>
      <c r="G62" s="10">
        <v>3</v>
      </c>
      <c r="H62" s="11">
        <f>(F62*G62)</f>
        <v>10500</v>
      </c>
      <c r="I62" s="38"/>
    </row>
    <row r="63" spans="1:9" s="1" customFormat="1" ht="18.0" customHeight="1" x14ac:dyDescent="0.15">
      <c r="A63" s="161"/>
      <c r="B63" s="126" t="s">
        <v>111</v>
      </c>
      <c r="C63" s="57"/>
      <c r="D63" s="60"/>
      <c r="E63" s="101" t="s">
        <v>109</v>
      </c>
      <c r="F63" s="44">
        <v>3500</v>
      </c>
      <c r="G63" s="10">
        <v>3</v>
      </c>
      <c r="H63" s="11">
        <f>(F63*G63)</f>
        <v>10500</v>
      </c>
      <c r="I63" s="38"/>
    </row>
    <row r="64" spans="1:9" s="1" customFormat="1" ht="18.0" customHeight="1" x14ac:dyDescent="0.15">
      <c r="A64" s="161"/>
      <c r="B64" s="126" t="s">
        <v>112</v>
      </c>
      <c r="C64" s="57"/>
      <c r="D64" s="60"/>
      <c r="E64" s="101" t="s">
        <v>113</v>
      </c>
      <c r="F64" s="44">
        <v>3500</v>
      </c>
      <c r="G64" s="10">
        <v>3</v>
      </c>
      <c r="H64" s="11">
        <f>(F64*G64)</f>
        <v>10500</v>
      </c>
      <c r="I64" s="38"/>
    </row>
    <row r="65" spans="1:9" s="1" customFormat="1" ht="18.0" customHeight="1" x14ac:dyDescent="0.15">
      <c r="A65" s="160"/>
      <c r="B65" s="126" t="s">
        <v>114</v>
      </c>
      <c r="C65" s="57"/>
      <c r="D65" s="60"/>
      <c r="E65" s="101" t="s">
        <v>109</v>
      </c>
      <c r="F65" s="44">
        <v>3500</v>
      </c>
      <c r="G65" s="10">
        <v>2</v>
      </c>
      <c r="H65" s="11">
        <f>(F65*G65)</f>
        <v>7000</v>
      </c>
      <c r="I65" s="38"/>
    </row>
    <row r="66" spans="1:9" s="1" customFormat="1" ht="18.0" customHeight="1" x14ac:dyDescent="0.15">
      <c r="A66" s="12" t="s">
        <v>73</v>
      </c>
      <c r="B66" s="59"/>
      <c r="C66" s="59"/>
      <c r="D66" s="59"/>
      <c r="E66" s="13"/>
      <c r="F66" s="46"/>
      <c r="G66" s="13"/>
      <c r="H66" s="43">
        <f>SUM(H61:H65)</f>
        <v>45500</v>
      </c>
      <c r="I66" s="39"/>
    </row>
    <row r="67" spans="1:9" s="1" customFormat="1" ht="30.0" customHeight="1" x14ac:dyDescent="0.15">
      <c r="A67" s="142" t="s">
        <v>115</v>
      </c>
      <c r="B67" s="107" t="s">
        <v>116</v>
      </c>
      <c r="C67" s="107" t="s">
        <v>117</v>
      </c>
      <c r="D67" s="61"/>
      <c r="E67" s="107" t="s">
        <v>118</v>
      </c>
      <c r="F67" s="109">
        <v>800</v>
      </c>
      <c r="G67" s="14">
        <v>1</v>
      </c>
      <c r="H67" s="11">
        <f>(F67*G67)</f>
        <v>800</v>
      </c>
      <c r="I67" s="53"/>
    </row>
    <row r="68" spans="1:9" s="1" customFormat="1" ht="32.4" customHeight="1" x14ac:dyDescent="0.15">
      <c r="A68" s="162"/>
      <c r="B68" s="108" t="s">
        <v>119</v>
      </c>
      <c r="C68" s="108" t="s">
        <v>117</v>
      </c>
      <c r="D68" s="61"/>
      <c r="E68" s="108" t="s">
        <v>118</v>
      </c>
      <c r="F68" s="110">
        <v>600</v>
      </c>
      <c r="G68" s="14">
        <v>1</v>
      </c>
      <c r="H68" s="11">
        <f>(F68*G68)</f>
        <v>600</v>
      </c>
      <c r="I68" s="53"/>
    </row>
    <row r="69" spans="1:9" s="1" customFormat="1" ht="33.0" customHeight="1" x14ac:dyDescent="0.15">
      <c r="A69" s="162"/>
      <c r="B69" s="107" t="s">
        <v>116</v>
      </c>
      <c r="C69" s="108" t="s">
        <v>120</v>
      </c>
      <c r="D69" s="61"/>
      <c r="E69" s="108" t="s">
        <v>118</v>
      </c>
      <c r="F69" s="110">
        <v>1000</v>
      </c>
      <c r="G69" s="14">
        <v>1</v>
      </c>
      <c r="H69" s="11">
        <f>(F69*G69)</f>
        <v>1000</v>
      </c>
      <c r="I69" s="53"/>
    </row>
    <row r="70" spans="1:9" s="1" customFormat="1" ht="31.8" customHeight="1" x14ac:dyDescent="0.15">
      <c r="A70" s="162"/>
      <c r="B70" s="108" t="s">
        <v>119</v>
      </c>
      <c r="C70" s="108" t="s">
        <v>120</v>
      </c>
      <c r="D70" s="61"/>
      <c r="E70" s="108" t="s">
        <v>118</v>
      </c>
      <c r="F70" s="110">
        <v>900</v>
      </c>
      <c r="G70" s="14">
        <v>1</v>
      </c>
      <c r="H70" s="11">
        <f>(F70*G70)</f>
        <v>900</v>
      </c>
      <c r="I70" s="53"/>
    </row>
    <row r="71" spans="1:9" s="1" customFormat="1" ht="25.2" customHeight="1" x14ac:dyDescent="0.15">
      <c r="A71" s="141"/>
      <c r="B71" s="108" t="s">
        <v>121</v>
      </c>
      <c r="C71" s="108" t="s">
        <v>122</v>
      </c>
      <c r="D71" s="61"/>
      <c r="E71" s="108" t="s">
        <v>118</v>
      </c>
      <c r="F71" s="110">
        <v>2000</v>
      </c>
      <c r="G71" s="14">
        <v>1</v>
      </c>
      <c r="H71" s="11">
        <f>(F71*G71)</f>
        <v>2000</v>
      </c>
      <c r="I71" s="53"/>
    </row>
    <row r="72" spans="1:9" s="1" customFormat="1" ht="18.0" customHeight="1" x14ac:dyDescent="0.15">
      <c r="A72" s="12" t="s">
        <v>73</v>
      </c>
      <c r="B72" s="59"/>
      <c r="C72" s="59"/>
      <c r="D72" s="59"/>
      <c r="E72" s="13"/>
      <c r="F72" s="46"/>
      <c r="G72" s="13"/>
      <c r="H72" s="43">
        <f>SUM(H67:H71)</f>
        <v>5300</v>
      </c>
      <c r="I72" s="39"/>
    </row>
    <row r="73" spans="1:9" s="1" customFormat="1" ht="18.0" customHeight="1" x14ac:dyDescent="0.15">
      <c r="A73" s="65" t="s">
        <v>123</v>
      </c>
      <c r="B73" s="61" t="s">
        <v>124</v>
      </c>
      <c r="C73" s="61" t="s">
        <v>125</v>
      </c>
      <c r="D73" s="61"/>
      <c r="E73" s="14" t="s">
        <v>34</v>
      </c>
      <c r="F73" s="52">
        <v>3000</v>
      </c>
      <c r="G73" s="14">
        <v>3</v>
      </c>
      <c r="H73" s="14">
        <f>9000</f>
        <v>9000</v>
      </c>
      <c r="I73" s="53"/>
    </row>
    <row r="74" spans="1:9" s="1" customFormat="1" ht="18.0" customHeight="1" x14ac:dyDescent="0.15">
      <c r="A74" s="12" t="s">
        <v>73</v>
      </c>
      <c r="B74" s="59"/>
      <c r="C74" s="59"/>
      <c r="D74" s="59"/>
      <c r="E74" s="13"/>
      <c r="F74" s="46"/>
      <c r="G74" s="13"/>
      <c r="H74" s="43">
        <f>SUM(H73)</f>
        <v>9000</v>
      </c>
      <c r="I74" s="39"/>
    </row>
    <row r="75" spans="1:9" s="1" customFormat="1" ht="18.0" customHeight="1" x14ac:dyDescent="0.15">
      <c r="A75" s="105"/>
      <c r="B75" s="107" t="s">
        <v>126</v>
      </c>
      <c r="C75" s="61"/>
      <c r="D75" s="61"/>
      <c r="E75" s="14"/>
      <c r="F75" s="109">
        <v>500</v>
      </c>
      <c r="G75" s="14">
        <v>2</v>
      </c>
      <c r="H75" s="14">
        <f>F75*G75</f>
        <v>1000</v>
      </c>
      <c r="I75" s="53"/>
    </row>
    <row r="76" spans="1:9" s="1" customFormat="1" ht="18.0" customHeight="1" x14ac:dyDescent="0.15">
      <c r="A76" s="105"/>
      <c r="B76" s="108" t="s">
        <v>127</v>
      </c>
      <c r="C76" s="61"/>
      <c r="D76" s="61"/>
      <c r="E76" s="14"/>
      <c r="F76" s="110">
        <v>500</v>
      </c>
      <c r="G76" s="14">
        <v>2</v>
      </c>
      <c r="H76" s="14">
        <f>F76*G76</f>
        <v>1000</v>
      </c>
      <c r="I76" s="53"/>
    </row>
    <row r="77" spans="1:9" s="1" customFormat="1" ht="18.0" customHeight="1" x14ac:dyDescent="0.15">
      <c r="A77" s="105"/>
      <c r="B77" s="108" t="s">
        <v>128</v>
      </c>
      <c r="C77" s="61"/>
      <c r="D77" s="61"/>
      <c r="E77" s="14"/>
      <c r="F77" s="110">
        <v>500</v>
      </c>
      <c r="G77" s="14">
        <v>2</v>
      </c>
      <c r="H77" s="14">
        <f>F77*G77</f>
        <v>1000</v>
      </c>
      <c r="I77" s="53"/>
    </row>
    <row r="78" spans="1:9" s="1" customFormat="1" ht="18.0" customHeight="1" x14ac:dyDescent="0.15">
      <c r="A78" s="105"/>
      <c r="B78" s="108" t="s">
        <v>129</v>
      </c>
      <c r="C78" s="61"/>
      <c r="D78" s="61"/>
      <c r="E78" s="14"/>
      <c r="F78" s="110">
        <v>1000</v>
      </c>
      <c r="G78" s="14">
        <v>12</v>
      </c>
      <c r="H78" s="14">
        <f>F78*G78</f>
        <v>12000</v>
      </c>
      <c r="I78" s="53"/>
    </row>
    <row r="79" spans="1:9" s="1" customFormat="1" ht="18.0" customHeight="1" x14ac:dyDescent="0.15">
      <c r="A79" s="103" t="s">
        <v>130</v>
      </c>
      <c r="B79" s="108" t="s">
        <v>131</v>
      </c>
      <c r="C79" s="61"/>
      <c r="D79" s="61"/>
      <c r="E79" s="14"/>
      <c r="F79" s="110">
        <v>800</v>
      </c>
      <c r="G79" s="14">
        <v>12</v>
      </c>
      <c r="H79" s="14">
        <f>F79*G79</f>
        <v>9600</v>
      </c>
      <c r="I79" s="53"/>
    </row>
    <row r="80" spans="1:9" s="1" customFormat="1" ht="18.0" customHeight="1" x14ac:dyDescent="0.15">
      <c r="A80" s="105"/>
      <c r="B80" s="108" t="s">
        <v>132</v>
      </c>
      <c r="C80" s="61"/>
      <c r="D80" s="61"/>
      <c r="E80" s="14"/>
      <c r="F80" s="110">
        <v>400</v>
      </c>
      <c r="G80" s="14">
        <v>12</v>
      </c>
      <c r="H80" s="14">
        <f>F80*G80</f>
        <v>4800</v>
      </c>
      <c r="I80" s="53"/>
    </row>
    <row r="81" spans="1:9" s="1" customFormat="1" ht="18.0" customHeight="1" x14ac:dyDescent="0.15">
      <c r="A81" s="105"/>
      <c r="B81" s="108" t="s">
        <v>133</v>
      </c>
      <c r="C81" s="61"/>
      <c r="D81" s="61"/>
      <c r="E81" s="14"/>
      <c r="F81" s="110">
        <v>500</v>
      </c>
      <c r="G81" s="14">
        <v>8</v>
      </c>
      <c r="H81" s="14">
        <f>F81*G81</f>
        <v>4000</v>
      </c>
      <c r="I81" s="53"/>
    </row>
    <row r="82" spans="1:9" s="1" customFormat="1" ht="18.0" customHeight="1" x14ac:dyDescent="0.15">
      <c r="A82" s="105"/>
      <c r="B82" s="108" t="s">
        <v>134</v>
      </c>
      <c r="C82" s="61"/>
      <c r="D82" s="61"/>
      <c r="E82" s="14"/>
      <c r="F82" s="110">
        <v>30000</v>
      </c>
      <c r="G82" s="14">
        <v>1</v>
      </c>
      <c r="H82" s="14">
        <f>F82*G82</f>
        <v>30000</v>
      </c>
      <c r="I82" s="53"/>
    </row>
    <row r="83" spans="1:9" s="1" customFormat="1" ht="18.0" customHeight="1" x14ac:dyDescent="0.15">
      <c r="A83" s="106"/>
      <c r="B83" s="108" t="s">
        <v>135</v>
      </c>
      <c r="C83" s="61"/>
      <c r="D83" s="61"/>
      <c r="E83" s="14"/>
      <c r="F83" s="110">
        <v>50000</v>
      </c>
      <c r="G83" s="14">
        <v>1</v>
      </c>
      <c r="H83" s="14">
        <f>F83*G83</f>
        <v>50000</v>
      </c>
      <c r="I83" s="53"/>
    </row>
    <row r="84" spans="1:9" s="1" customFormat="1" ht="18.0" customHeight="1" x14ac:dyDescent="0.15">
      <c r="A84" s="12" t="s">
        <v>73</v>
      </c>
      <c r="B84" s="59"/>
      <c r="C84" s="59"/>
      <c r="D84" s="59"/>
      <c r="E84" s="13"/>
      <c r="F84" s="46"/>
      <c r="G84" s="13"/>
      <c r="H84" s="43">
        <f>SUM(H75:H83)</f>
        <v>113400</v>
      </c>
      <c r="I84" s="39"/>
    </row>
    <row r="85" spans="1:9" s="1" customFormat="1" ht="18.0" customHeight="1" x14ac:dyDescent="0.15">
      <c r="A85" s="65" t="s">
        <v>136</v>
      </c>
      <c r="B85" s="61" t="s">
        <v>137</v>
      </c>
      <c r="C85" s="61"/>
      <c r="D85" s="61"/>
      <c r="E85" s="14"/>
      <c r="F85" s="52">
        <v>10000</v>
      </c>
      <c r="G85" s="14">
        <v>1</v>
      </c>
      <c r="H85" s="14">
        <f>(F85*G85)</f>
        <v>10000</v>
      </c>
      <c r="I85" s="53"/>
    </row>
    <row r="86" spans="1:9" s="1" customFormat="1" ht="18.0" customHeight="1" x14ac:dyDescent="0.15">
      <c r="A86" s="142" t="s">
        <v>138</v>
      </c>
      <c r="B86" s="61" t="s">
        <v>139</v>
      </c>
      <c r="C86" s="61"/>
      <c r="D86" s="61"/>
      <c r="E86" s="14"/>
      <c r="F86" s="52">
        <v>5000</v>
      </c>
      <c r="G86" s="14">
        <v>1</v>
      </c>
      <c r="H86" s="14">
        <f>(F86*G86)</f>
        <v>5000</v>
      </c>
      <c r="I86" s="53"/>
    </row>
    <row r="87" spans="1:9" s="1" customFormat="1" ht="18.0" customHeight="1" x14ac:dyDescent="0.15">
      <c r="A87" s="141"/>
      <c r="B87" s="61" t="s">
        <v>140</v>
      </c>
      <c r="C87" s="61"/>
      <c r="D87" s="61"/>
      <c r="E87" s="14"/>
      <c r="F87" s="52">
        <v>1000</v>
      </c>
      <c r="G87" s="14">
        <v>12</v>
      </c>
      <c r="H87" s="14">
        <f>(F87*G87)</f>
        <v>12000</v>
      </c>
      <c r="I87" s="53"/>
    </row>
    <row r="88" spans="1:9" s="1" customFormat="1" ht="18.0" customHeight="1" x14ac:dyDescent="0.15">
      <c r="A88" s="65" t="s">
        <v>141</v>
      </c>
      <c r="B88" s="62"/>
      <c r="C88" s="62"/>
      <c r="D88" s="61"/>
      <c r="E88" s="14"/>
      <c r="F88" s="52">
        <v>3000</v>
      </c>
      <c r="G88" s="14">
        <v>1</v>
      </c>
      <c r="H88" s="14">
        <f>(F88*G88)</f>
        <v>3000</v>
      </c>
      <c r="I88" s="53"/>
    </row>
    <row r="89" spans="1:9" s="1" customFormat="1" ht="18.0" customHeight="1" x14ac:dyDescent="0.15">
      <c r="A89" s="103" t="s">
        <v>142</v>
      </c>
      <c r="B89" s="62"/>
      <c r="C89" s="62"/>
      <c r="D89" s="61"/>
      <c r="E89" s="14"/>
      <c r="F89" s="52">
        <v>120000</v>
      </c>
      <c r="G89" s="14">
        <v>1</v>
      </c>
      <c r="H89" s="14">
        <f>(F89*G89)</f>
        <v>120000</v>
      </c>
      <c r="I89" s="53" t="s">
        <v>143</v>
      </c>
    </row>
    <row r="90" spans="1:9" s="1" customFormat="1" ht="18.0" customHeight="1" x14ac:dyDescent="0.15">
      <c r="A90" s="12" t="s">
        <v>144</v>
      </c>
      <c r="B90" s="59"/>
      <c r="C90" s="127"/>
      <c r="D90" s="59"/>
      <c r="E90" s="13"/>
      <c r="F90" s="46"/>
      <c r="G90" s="13"/>
      <c r="H90" s="43">
        <f>SUM(H85:H89)</f>
        <v>150000</v>
      </c>
      <c r="I90" s="39"/>
    </row>
    <row r="91" spans="1:9" s="1" customFormat="1" ht="18.0" customHeight="1" x14ac:dyDescent="0.15">
      <c r="A91" s="12" t="s">
        <v>145</v>
      </c>
      <c r="B91" s="13"/>
      <c r="C91" s="13"/>
      <c r="D91" s="13"/>
      <c r="E91" s="13"/>
      <c r="F91" s="46"/>
      <c r="G91" s="13"/>
      <c r="H91" s="43">
        <f>H32+H60+H66+H72+H74+H84+H90</f>
        <v>779081</v>
      </c>
      <c r="I91" s="39"/>
    </row>
    <row r="92" spans="1:9" s="1" customFormat="1" ht="18.0" customHeight="1" x14ac:dyDescent="0.15">
      <c r="A92" s="12" t="s">
        <v>146</v>
      </c>
      <c r="B92" s="13"/>
      <c r="C92" s="13"/>
      <c r="D92" s="13"/>
      <c r="E92" s="13"/>
      <c r="F92" s="46"/>
      <c r="G92" s="13"/>
      <c r="H92" s="43">
        <f>H15+H91</f>
        <v>1620081</v>
      </c>
      <c r="I92" s="39"/>
    </row>
    <row r="93" spans="1:9" s="1" customFormat="1" ht="18.0" customHeight="1" x14ac:dyDescent="0.15">
      <c r="A93" s="16" t="s">
        <v>147</v>
      </c>
      <c r="B93" s="17"/>
      <c r="C93" s="17"/>
      <c r="D93" s="17"/>
      <c r="E93" s="17"/>
      <c r="F93" s="47"/>
      <c r="G93" s="17"/>
      <c r="H93" s="17">
        <f>H92*0.1</f>
        <v>162008.1</v>
      </c>
      <c r="I93" s="41"/>
    </row>
    <row r="94" spans="1:9" s="1" customFormat="1" ht="24.0" customHeight="1" x14ac:dyDescent="0.15">
      <c r="A94" s="16" t="s">
        <v>148</v>
      </c>
      <c r="B94" s="17"/>
      <c r="C94" s="17"/>
      <c r="D94" s="17"/>
      <c r="E94" s="17"/>
      <c r="F94" s="47"/>
      <c r="G94" s="17"/>
      <c r="H94" s="131">
        <f>H92+H93</f>
        <v>1782089.1</v>
      </c>
      <c r="I94" s="41"/>
    </row>
    <row r="95" spans="1:9" s="1" customFormat="1" ht="30.0" customHeight="1" x14ac:dyDescent="0.15">
      <c r="A95" s="16" t="s">
        <v>149</v>
      </c>
      <c r="B95" s="17"/>
      <c r="C95" s="17"/>
      <c r="D95" s="17"/>
      <c r="E95" s="17"/>
      <c r="F95" s="47"/>
      <c r="G95" s="17"/>
      <c r="H95" s="130">
        <f>H94*0.06</f>
        <v>106925.346</v>
      </c>
      <c r="I95" s="41"/>
    </row>
    <row r="96" spans="1:9" s="1" customFormat="1" ht="30.0" customHeight="1" x14ac:dyDescent="0.15">
      <c r="A96" s="18" t="s">
        <v>150</v>
      </c>
      <c r="B96" s="19"/>
      <c r="C96" s="19"/>
      <c r="D96" s="19"/>
      <c r="E96" s="19"/>
      <c r="F96" s="48"/>
      <c r="G96" s="19"/>
      <c r="H96" s="132">
        <f>H94+H95</f>
        <v>1889014.446</v>
      </c>
      <c r="I96" s="25"/>
    </row>
    <row r="97" spans="1:9" s="1" customFormat="1" ht="55.05" customHeight="1" x14ac:dyDescent="0.15">
      <c r="A97" s="164"/>
      <c r="B97" s="163"/>
      <c r="C97" s="20"/>
      <c r="D97" s="20"/>
      <c r="E97" s="20"/>
      <c r="F97" s="49"/>
      <c r="G97" s="20"/>
      <c r="H97" s="20"/>
      <c r="I97" s="26"/>
    </row>
    <row r="98" spans="1:9" s="1" customFormat="1" ht="18.0" customHeight="1" x14ac:dyDescent="0.15">
      <c r="A98" s="21"/>
      <c r="B98" s="22"/>
      <c r="C98" s="22"/>
      <c r="D98" s="22"/>
      <c r="E98" s="22"/>
      <c r="F98" s="50"/>
      <c r="G98" s="23"/>
      <c r="H98" s="24"/>
      <c r="I98" s="23"/>
    </row>
    <row r="99" spans="1:9" s="1" customFormat="1" ht="18.0" customHeight="1" x14ac:dyDescent="0.15">
      <c r="A99" s="21"/>
      <c r="B99" s="22"/>
      <c r="C99" s="22"/>
      <c r="D99" s="22"/>
      <c r="E99" s="22"/>
      <c r="F99" s="50"/>
      <c r="G99" s="23"/>
      <c r="H99" s="24"/>
      <c r="I99" s="23"/>
    </row>
    <row r="100" spans="1:9" s="1" customFormat="1" ht="18.0" customHeight="1" x14ac:dyDescent="0.15">
      <c r="A100" s="21"/>
      <c r="B100" s="22"/>
      <c r="C100" s="22"/>
      <c r="D100" s="22"/>
      <c r="E100" s="22"/>
      <c r="F100" s="50"/>
      <c r="G100" s="23"/>
      <c r="H100" s="24"/>
      <c r="I100" s="23"/>
    </row>
    <row r="101" spans="1:9" s="1" customFormat="1" ht="18.0" customHeight="1" x14ac:dyDescent="0.15">
      <c r="A101" s="21"/>
      <c r="B101" s="22"/>
      <c r="C101" s="22"/>
      <c r="D101" s="22"/>
      <c r="E101" s="22"/>
      <c r="F101" s="50"/>
      <c r="G101" s="23"/>
      <c r="H101" s="24"/>
      <c r="I101" s="23"/>
    </row>
    <row r="102" spans="1:9" s="1" customFormat="1" ht="18.0" customHeight="1" x14ac:dyDescent="0.15">
      <c r="A102" s="21"/>
      <c r="B102" s="22"/>
      <c r="C102" s="22"/>
      <c r="D102" s="22"/>
      <c r="E102" s="22"/>
      <c r="F102" s="50"/>
      <c r="G102" s="23"/>
      <c r="H102" s="24"/>
      <c r="I102" s="23"/>
    </row>
    <row r="103" spans="1:9" s="1" customFormat="1" ht="18.0" customHeight="1" x14ac:dyDescent="0.15">
      <c r="A103" s="21"/>
      <c r="B103" s="22"/>
      <c r="C103" s="22"/>
      <c r="D103" s="22"/>
      <c r="E103" s="22"/>
      <c r="F103" s="50"/>
      <c r="G103" s="23"/>
      <c r="H103" s="24"/>
      <c r="I103" s="23"/>
    </row>
    <row r="104" spans="1:9" s="1" customFormat="1" ht="18.0" customHeight="1" x14ac:dyDescent="0.15">
      <c r="A104" s="21"/>
      <c r="B104" s="22"/>
      <c r="C104" s="22"/>
      <c r="D104" s="22"/>
      <c r="E104" s="22"/>
      <c r="F104" s="50"/>
      <c r="G104" s="23"/>
      <c r="H104" s="24"/>
      <c r="I104" s="23"/>
    </row>
    <row r="105" spans="1:9" s="1" customFormat="1" ht="18.0" customHeight="1" x14ac:dyDescent="0.15">
      <c r="A105" s="21"/>
      <c r="B105" s="22"/>
      <c r="C105" s="22"/>
      <c r="D105" s="22"/>
      <c r="E105" s="22"/>
      <c r="F105" s="50"/>
      <c r="G105" s="23"/>
      <c r="H105" s="24"/>
      <c r="I105" s="23"/>
    </row>
    <row r="106" spans="1:9" s="1" customFormat="1" ht="18.0" customHeight="1" x14ac:dyDescent="0.15">
      <c r="A106" s="22"/>
      <c r="B106" s="22"/>
      <c r="C106" s="22"/>
      <c r="D106" s="22"/>
      <c r="E106" s="22"/>
      <c r="F106" s="50"/>
      <c r="G106" s="23"/>
      <c r="H106" s="24"/>
      <c r="I106" s="23"/>
    </row>
    <row r="107" spans="1:9" s="1" customFormat="1" ht="18.0" customHeight="1" x14ac:dyDescent="0.15">
      <c r="A107" s="22"/>
      <c r="B107" s="22"/>
      <c r="C107" s="22"/>
      <c r="D107" s="22"/>
      <c r="E107" s="22"/>
      <c r="F107" s="50"/>
      <c r="G107" s="23"/>
      <c r="H107" s="24"/>
      <c r="I107" s="23"/>
    </row>
    <row r="108" spans="1:9" s="1" customFormat="1" ht="18.0" customHeight="1" x14ac:dyDescent="0.15">
      <c r="A108" s="22"/>
      <c r="B108" s="22"/>
      <c r="C108" s="22"/>
      <c r="D108" s="22"/>
      <c r="E108" s="22"/>
      <c r="F108" s="50"/>
      <c r="G108" s="23"/>
      <c r="H108" s="24"/>
      <c r="I108" s="23"/>
    </row>
    <row r="109" spans="1:9" s="1" customFormat="1" ht="18.0" customHeight="1" x14ac:dyDescent="0.15">
      <c r="A109" s="22"/>
      <c r="B109" s="22"/>
      <c r="C109" s="22"/>
      <c r="D109" s="22"/>
      <c r="E109" s="22"/>
      <c r="F109" s="50"/>
      <c r="G109" s="23"/>
      <c r="H109" s="24"/>
      <c r="I109" s="23"/>
    </row>
  </sheetData>
  <mergeCells count="18">
    <mergeCell ref="A86:A87"/>
    <mergeCell ref="A1:I1"/>
    <mergeCell ref="A2:I2"/>
    <mergeCell ref="B3:C3"/>
    <mergeCell ref="B4:C4"/>
    <mergeCell ref="F3:I3"/>
    <mergeCell ref="F4:I4"/>
    <mergeCell ref="F5:I5"/>
    <mergeCell ref="A33:A59"/>
    <mergeCell ref="B33:B40"/>
    <mergeCell ref="B41:B49"/>
    <mergeCell ref="B50:B58"/>
    <mergeCell ref="A61:A65"/>
    <mergeCell ref="A67:A71"/>
    <mergeCell ref="A97:B97"/>
    <mergeCell ref="A16:A31"/>
    <mergeCell ref="A7:A14"/>
    <mergeCell ref="B7:B14"/>
  </mergeCells>
  <phoneticPr fontId="0" type="noConversion"/>
  <dataValidations count="4">
    <dataValidation allowBlank="1" type="list" sqref="E40" showInputMessage="1">
      <formula1>"#REF!"</formula1>
    </dataValidation>
    <dataValidation allowBlank="1" type="list" sqref="E42" showInputMessage="1">
      <formula1>"#REF!"</formula1>
    </dataValidation>
    <dataValidation allowBlank="1" type="list" sqref="E46" showInputMessage="1">
      <formula1>"#REF!"</formula1>
    </dataValidation>
    <dataValidation allowBlank="1" type="list" sqref="D49:D59" showInputMessage="1">
      <formula1>"#REF!"</formula1>
    </dataValidation>
  </dataValidations>
  <pageMargins left="0.7499062639521802" right="0.7499062639521802" top="0.9998749560258521" bottom="0.9998749560258521" header="0.5117415443180114" footer="0.5117415443180114"/>
  <pageSetup paperSize="9" scale="3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Yozo_Office27021597764231180</Application>
  <Company>SHS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Administrator</cp:lastModifiedBy>
  <cp:revision>1</cp:revision>
  <cp:lastPrinted>2021-09-08T03:41:15Z</cp:lastPrinted>
  <dcterms:created xsi:type="dcterms:W3CDTF">2005-02-21T02:58:00Z</dcterms:created>
  <dcterms:modified xsi:type="dcterms:W3CDTF">2021-09-22T09:07:45Z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2052-10.8.0.5715</vt:lpwstr>
  </property>
</Properties>
</file>