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35"/>
  </bookViews>
  <sheets>
    <sheet name="携程出票" sheetId="2" r:id="rId1"/>
    <sheet name="WpsReserved_CellImgList" sheetId="4" state="veryHidden" r:id="rId2"/>
  </sheets>
  <definedNames>
    <definedName name="_xlnm._FilterDatabase" localSheetId="0" hidden="1">携程出票!$A$8:$N$113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863BBC6D3A294B01B7BA15D6650A356D" descr="core_image_url__exec_download_384760339"/>
        <xdr:cNvPicPr/>
      </xdr:nvPicPr>
      <xdr:blipFill>
        <a:blip r:embed="rId1"/>
        <a:stretch>
          <a:fillRect/>
        </a:stretch>
      </xdr:blipFill>
      <xdr:spPr>
        <a:xfrm>
          <a:off x="0" y="0"/>
          <a:ext cx="7286625" cy="8039100"/>
        </a:xfrm>
        <a:prstGeom prst="rect">
          <a:avLst/>
        </a:prstGeom>
      </xdr:spPr>
    </xdr:pic>
  </etc:cellImage>
  <etc:cellImage>
    <xdr:pic>
      <xdr:nvPicPr>
        <xdr:cNvPr id="3" name="ID_1E3C6E68613A47D49B54795349375F66" descr="core_image_url__exec_download_1458554053"/>
        <xdr:cNvPicPr/>
      </xdr:nvPicPr>
      <xdr:blipFill>
        <a:blip r:embed="rId2"/>
        <a:stretch>
          <a:fillRect/>
        </a:stretch>
      </xdr:blipFill>
      <xdr:spPr>
        <a:xfrm>
          <a:off x="0" y="0"/>
          <a:ext cx="6000750" cy="7477125"/>
        </a:xfrm>
        <a:prstGeom prst="rect">
          <a:avLst/>
        </a:prstGeom>
      </xdr:spPr>
    </xdr:pic>
  </etc:cellImage>
  <etc:cellImage>
    <xdr:pic>
      <xdr:nvPicPr>
        <xdr:cNvPr id="4" name="ID_550DDBAEFD8E42698E9DB3A948DB17AB" descr="core_image_url__exec_download_2121801088"/>
        <xdr:cNvPicPr/>
      </xdr:nvPicPr>
      <xdr:blipFill>
        <a:blip r:embed="rId3"/>
        <a:stretch>
          <a:fillRect/>
        </a:stretch>
      </xdr:blipFill>
      <xdr:spPr>
        <a:xfrm>
          <a:off x="0" y="0"/>
          <a:ext cx="6810375" cy="7820025"/>
        </a:xfrm>
        <a:prstGeom prst="rect">
          <a:avLst/>
        </a:prstGeom>
      </xdr:spPr>
    </xdr:pic>
  </etc:cellImage>
  <etc:cellImage>
    <xdr:pic>
      <xdr:nvPicPr>
        <xdr:cNvPr id="5" name="ID_2BAD2B059AC84D7496952D181A469F17" descr="core_image_url__exec_download_3801886907"/>
        <xdr:cNvPicPr/>
      </xdr:nvPicPr>
      <xdr:blipFill>
        <a:blip r:embed="rId4"/>
        <a:stretch>
          <a:fillRect/>
        </a:stretch>
      </xdr:blipFill>
      <xdr:spPr>
        <a:xfrm>
          <a:off x="0" y="0"/>
          <a:ext cx="6286500" cy="6800850"/>
        </a:xfrm>
        <a:prstGeom prst="rect">
          <a:avLst/>
        </a:prstGeom>
      </xdr:spPr>
    </xdr:pic>
  </etc:cellImage>
  <etc:cellImage>
    <xdr:pic>
      <xdr:nvPicPr>
        <xdr:cNvPr id="6" name="ID_A9A7252E7AEB401A8945C706641E0AEB" descr="core_image_url__exec_download_1257453283"/>
        <xdr:cNvPicPr/>
      </xdr:nvPicPr>
      <xdr:blipFill>
        <a:blip r:embed="rId5"/>
        <a:stretch>
          <a:fillRect/>
        </a:stretch>
      </xdr:blipFill>
      <xdr:spPr>
        <a:xfrm>
          <a:off x="0" y="0"/>
          <a:ext cx="6648450" cy="7724775"/>
        </a:xfrm>
        <a:prstGeom prst="rect">
          <a:avLst/>
        </a:prstGeom>
      </xdr:spPr>
    </xdr:pic>
  </etc:cellImage>
  <etc:cellImage>
    <xdr:pic>
      <xdr:nvPicPr>
        <xdr:cNvPr id="7" name="ID_4E0635A68F824EA88A77709CFF79C718" descr="core_image_url__exec_download_84131725"/>
        <xdr:cNvPicPr/>
      </xdr:nvPicPr>
      <xdr:blipFill>
        <a:blip r:embed="rId6"/>
        <a:stretch>
          <a:fillRect/>
        </a:stretch>
      </xdr:blipFill>
      <xdr:spPr>
        <a:xfrm>
          <a:off x="0" y="0"/>
          <a:ext cx="7372350" cy="7886700"/>
        </a:xfrm>
        <a:prstGeom prst="rect">
          <a:avLst/>
        </a:prstGeom>
      </xdr:spPr>
    </xdr:pic>
  </etc:cellImage>
  <etc:cellImage>
    <xdr:pic>
      <xdr:nvPicPr>
        <xdr:cNvPr id="8" name="ID_47A05360B980424382249AE46DD200CB" descr="post_object_image_2255996076"/>
        <xdr:cNvPicPr/>
      </xdr:nvPicPr>
      <xdr:blipFill>
        <a:blip r:embed="rId7"/>
        <a:stretch>
          <a:fillRect/>
        </a:stretch>
      </xdr:blipFill>
      <xdr:spPr>
        <a:xfrm>
          <a:off x="0" y="0"/>
          <a:ext cx="8313420" cy="5608320"/>
        </a:xfrm>
        <a:prstGeom prst="rect">
          <a:avLst/>
        </a:prstGeom>
      </xdr:spPr>
    </xdr:pic>
  </etc:cellImage>
  <etc:cellImage>
    <xdr:pic>
      <xdr:nvPicPr>
        <xdr:cNvPr id="9" name="ID_2771BCC567D345029F59B6B509EF6C1B" descr="post_object_image_2046880886"/>
        <xdr:cNvPicPr/>
      </xdr:nvPicPr>
      <xdr:blipFill>
        <a:blip r:embed="rId8"/>
        <a:stretch>
          <a:fillRect/>
        </a:stretch>
      </xdr:blipFill>
      <xdr:spPr>
        <a:xfrm>
          <a:off x="0" y="0"/>
          <a:ext cx="8519160" cy="5783580"/>
        </a:xfrm>
        <a:prstGeom prst="rect">
          <a:avLst/>
        </a:prstGeom>
      </xdr:spPr>
    </xdr:pic>
  </etc:cellImage>
  <etc:cellImage>
    <xdr:pic>
      <xdr:nvPicPr>
        <xdr:cNvPr id="10" name="ID_3D3E1424BC3849F3BA247900293726F5" descr="post_object_image_2565550542"/>
        <xdr:cNvPicPr/>
      </xdr:nvPicPr>
      <xdr:blipFill>
        <a:blip r:embed="rId9"/>
        <a:stretch>
          <a:fillRect/>
        </a:stretch>
      </xdr:blipFill>
      <xdr:spPr>
        <a:xfrm>
          <a:off x="0" y="0"/>
          <a:ext cx="8404860" cy="5478780"/>
        </a:xfrm>
        <a:prstGeom prst="rect">
          <a:avLst/>
        </a:prstGeom>
      </xdr:spPr>
    </xdr:pic>
  </etc:cellImage>
  <etc:cellImage>
    <xdr:pic>
      <xdr:nvPicPr>
        <xdr:cNvPr id="11" name="ID_C53D4925976142E9A3E8F7061A52C070" descr="post_object_image_3025628911"/>
        <xdr:cNvPicPr/>
      </xdr:nvPicPr>
      <xdr:blipFill>
        <a:blip r:embed="rId10"/>
        <a:stretch>
          <a:fillRect/>
        </a:stretch>
      </xdr:blipFill>
      <xdr:spPr>
        <a:xfrm>
          <a:off x="0" y="0"/>
          <a:ext cx="8412480" cy="5219700"/>
        </a:xfrm>
        <a:prstGeom prst="rect">
          <a:avLst/>
        </a:prstGeom>
      </xdr:spPr>
    </xdr:pic>
  </etc:cellImage>
  <etc:cellImage>
    <xdr:pic>
      <xdr:nvPicPr>
        <xdr:cNvPr id="12" name="ID_C0E1577BC3C647D2B632098026E0CE2D" descr="post_object_image_1620373067"/>
        <xdr:cNvPicPr/>
      </xdr:nvPicPr>
      <xdr:blipFill>
        <a:blip r:embed="rId11"/>
        <a:stretch>
          <a:fillRect/>
        </a:stretch>
      </xdr:blipFill>
      <xdr:spPr>
        <a:xfrm>
          <a:off x="0" y="0"/>
          <a:ext cx="8404860" cy="5372100"/>
        </a:xfrm>
        <a:prstGeom prst="rect">
          <a:avLst/>
        </a:prstGeom>
      </xdr:spPr>
    </xdr:pic>
  </etc:cellImage>
  <etc:cellImage>
    <xdr:pic>
      <xdr:nvPicPr>
        <xdr:cNvPr id="13" name="ID_341489B57397483F9D2CC2E4A9946FB6" descr="post_object_image_496992065"/>
        <xdr:cNvPicPr/>
      </xdr:nvPicPr>
      <xdr:blipFill>
        <a:blip r:embed="rId12"/>
        <a:stretch>
          <a:fillRect/>
        </a:stretch>
      </xdr:blipFill>
      <xdr:spPr>
        <a:xfrm>
          <a:off x="0" y="0"/>
          <a:ext cx="8511540" cy="5280660"/>
        </a:xfrm>
        <a:prstGeom prst="rect">
          <a:avLst/>
        </a:prstGeom>
      </xdr:spPr>
    </xdr:pic>
  </etc:cellImage>
  <etc:cellImage>
    <xdr:pic>
      <xdr:nvPicPr>
        <xdr:cNvPr id="14" name="ID_F7110AD7B022499DA597586936B041AF" descr="post_object_image_2912786464"/>
        <xdr:cNvPicPr/>
      </xdr:nvPicPr>
      <xdr:blipFill>
        <a:blip r:embed="rId13"/>
        <a:stretch>
          <a:fillRect/>
        </a:stretch>
      </xdr:blipFill>
      <xdr:spPr>
        <a:xfrm>
          <a:off x="0" y="0"/>
          <a:ext cx="8473440" cy="5814060"/>
        </a:xfrm>
        <a:prstGeom prst="rect">
          <a:avLst/>
        </a:prstGeom>
      </xdr:spPr>
    </xdr:pic>
  </etc:cellImage>
  <etc:cellImage>
    <xdr:pic>
      <xdr:nvPicPr>
        <xdr:cNvPr id="15" name="ID_56067EC35DD548B5BA3CCF621E6277EF" descr="post_object_image_3062301957"/>
        <xdr:cNvPicPr/>
      </xdr:nvPicPr>
      <xdr:blipFill>
        <a:blip r:embed="rId14"/>
        <a:stretch>
          <a:fillRect/>
        </a:stretch>
      </xdr:blipFill>
      <xdr:spPr>
        <a:xfrm>
          <a:off x="0" y="0"/>
          <a:ext cx="8313420" cy="5577840"/>
        </a:xfrm>
        <a:prstGeom prst="rect">
          <a:avLst/>
        </a:prstGeom>
      </xdr:spPr>
    </xdr:pic>
  </etc:cellImage>
  <etc:cellImage>
    <xdr:pic>
      <xdr:nvPicPr>
        <xdr:cNvPr id="16" name="ID_ACEBCD52237E4C0FA01C7D82BD0A4554" descr="post_object_image_866710827"/>
        <xdr:cNvPicPr/>
      </xdr:nvPicPr>
      <xdr:blipFill>
        <a:blip r:embed="rId15"/>
        <a:stretch>
          <a:fillRect/>
        </a:stretch>
      </xdr:blipFill>
      <xdr:spPr>
        <a:xfrm>
          <a:off x="0" y="0"/>
          <a:ext cx="8244840" cy="5494020"/>
        </a:xfrm>
        <a:prstGeom prst="rect">
          <a:avLst/>
        </a:prstGeom>
      </xdr:spPr>
    </xdr:pic>
  </etc:cellImage>
  <etc:cellImage>
    <xdr:pic>
      <xdr:nvPicPr>
        <xdr:cNvPr id="17" name="ID_187DA5552AE24411948ADE1B345F1E1E" descr="post_object_image_2980016821"/>
        <xdr:cNvPicPr/>
      </xdr:nvPicPr>
      <xdr:blipFill>
        <a:blip r:embed="rId16"/>
        <a:stretch>
          <a:fillRect/>
        </a:stretch>
      </xdr:blipFill>
      <xdr:spPr>
        <a:xfrm>
          <a:off x="0" y="0"/>
          <a:ext cx="8442960" cy="5280660"/>
        </a:xfrm>
        <a:prstGeom prst="rect">
          <a:avLst/>
        </a:prstGeom>
      </xdr:spPr>
    </xdr:pic>
  </etc:cellImage>
  <etc:cellImage>
    <xdr:pic>
      <xdr:nvPicPr>
        <xdr:cNvPr id="18" name="ID_9F24CB6FD6BE4F4BA45BD6ACF769138B" descr="post_object_image_748112346"/>
        <xdr:cNvPicPr/>
      </xdr:nvPicPr>
      <xdr:blipFill>
        <a:blip r:embed="rId17"/>
        <a:stretch>
          <a:fillRect/>
        </a:stretch>
      </xdr:blipFill>
      <xdr:spPr>
        <a:xfrm>
          <a:off x="0" y="0"/>
          <a:ext cx="8382000" cy="5654040"/>
        </a:xfrm>
        <a:prstGeom prst="rect">
          <a:avLst/>
        </a:prstGeom>
      </xdr:spPr>
    </xdr:pic>
  </etc:cellImage>
  <etc:cellImage>
    <xdr:pic>
      <xdr:nvPicPr>
        <xdr:cNvPr id="19" name="ID_A293EF936D694F2D87F2D8C966D42B16" descr="core_image_url__exec_download_462069355"/>
        <xdr:cNvPicPr/>
      </xdr:nvPicPr>
      <xdr:blipFill>
        <a:blip r:embed="rId18"/>
        <a:stretch>
          <a:fillRect/>
        </a:stretch>
      </xdr:blipFill>
      <xdr:spPr>
        <a:xfrm>
          <a:off x="0" y="0"/>
          <a:ext cx="10058400" cy="6545580"/>
        </a:xfrm>
        <a:prstGeom prst="rect">
          <a:avLst/>
        </a:prstGeom>
      </xdr:spPr>
    </xdr:pic>
  </etc:cellImage>
  <etc:cellImage>
    <xdr:pic>
      <xdr:nvPicPr>
        <xdr:cNvPr id="20" name="ID_5E194A7A68494C76A33C67FFB98DDA20" descr="core_image_url__exec_download_2960303199"/>
        <xdr:cNvPicPr/>
      </xdr:nvPicPr>
      <xdr:blipFill>
        <a:blip r:embed="rId19"/>
        <a:stretch>
          <a:fillRect/>
        </a:stretch>
      </xdr:blipFill>
      <xdr:spPr>
        <a:xfrm>
          <a:off x="0" y="0"/>
          <a:ext cx="10058400" cy="6381750"/>
        </a:xfrm>
        <a:prstGeom prst="rect">
          <a:avLst/>
        </a:prstGeom>
      </xdr:spPr>
    </xdr:pic>
  </etc:cellImage>
  <etc:cellImage>
    <xdr:pic>
      <xdr:nvPicPr>
        <xdr:cNvPr id="21" name="ID_F79C82D6BAD94EBB882B912A4ABB0081" descr="core_image_url__exec_download_2426906034"/>
        <xdr:cNvPicPr/>
      </xdr:nvPicPr>
      <xdr:blipFill>
        <a:blip r:embed="rId20"/>
        <a:stretch>
          <a:fillRect/>
        </a:stretch>
      </xdr:blipFill>
      <xdr:spPr>
        <a:xfrm>
          <a:off x="0" y="0"/>
          <a:ext cx="10058400" cy="6273165"/>
        </a:xfrm>
        <a:prstGeom prst="rect">
          <a:avLst/>
        </a:prstGeom>
      </xdr:spPr>
    </xdr:pic>
  </etc:cellImage>
  <etc:cellImage>
    <xdr:pic>
      <xdr:nvPicPr>
        <xdr:cNvPr id="22" name="ID_D73D405ABBBA442A8CE957BAE8B28754" descr="core_image_url__exec_download_860753897"/>
        <xdr:cNvPicPr/>
      </xdr:nvPicPr>
      <xdr:blipFill>
        <a:blip r:embed="rId21"/>
        <a:stretch>
          <a:fillRect/>
        </a:stretch>
      </xdr:blipFill>
      <xdr:spPr>
        <a:xfrm>
          <a:off x="0" y="0"/>
          <a:ext cx="6391275" cy="7972425"/>
        </a:xfrm>
        <a:prstGeom prst="rect">
          <a:avLst/>
        </a:prstGeom>
      </xdr:spPr>
    </xdr:pic>
  </etc:cellImage>
  <etc:cellImage>
    <xdr:pic>
      <xdr:nvPicPr>
        <xdr:cNvPr id="23" name="ID_C2F49F0BB40E446AB428AB10AF761B30" descr="core_image_url__exec_download_3401296137"/>
        <xdr:cNvPicPr/>
      </xdr:nvPicPr>
      <xdr:blipFill>
        <a:blip r:embed="rId22"/>
        <a:stretch>
          <a:fillRect/>
        </a:stretch>
      </xdr:blipFill>
      <xdr:spPr>
        <a:xfrm>
          <a:off x="0" y="0"/>
          <a:ext cx="10058400" cy="6146800"/>
        </a:xfrm>
        <a:prstGeom prst="rect">
          <a:avLst/>
        </a:prstGeom>
      </xdr:spPr>
    </xdr:pic>
  </etc:cellImage>
  <etc:cellImage>
    <xdr:pic>
      <xdr:nvPicPr>
        <xdr:cNvPr id="24" name="ID_0AF5ABC6A9004F6B9EC0FB98F75745E2" descr="core_image_url__exec_download_2362871650"/>
        <xdr:cNvPicPr/>
      </xdr:nvPicPr>
      <xdr:blipFill>
        <a:blip r:embed="rId23"/>
        <a:stretch>
          <a:fillRect/>
        </a:stretch>
      </xdr:blipFill>
      <xdr:spPr>
        <a:xfrm>
          <a:off x="0" y="0"/>
          <a:ext cx="10058400" cy="6259830"/>
        </a:xfrm>
        <a:prstGeom prst="rect">
          <a:avLst/>
        </a:prstGeom>
      </xdr:spPr>
    </xdr:pic>
  </etc:cellImage>
  <etc:cellImage>
    <xdr:pic>
      <xdr:nvPicPr>
        <xdr:cNvPr id="25" name="ID_7DF683F7908949C8BB97EF857585E826" descr="core_image_url__exec_download_1319397528"/>
        <xdr:cNvPicPr/>
      </xdr:nvPicPr>
      <xdr:blipFill>
        <a:blip r:embed="rId24"/>
        <a:stretch>
          <a:fillRect/>
        </a:stretch>
      </xdr:blipFill>
      <xdr:spPr>
        <a:xfrm>
          <a:off x="0" y="0"/>
          <a:ext cx="10057765" cy="6076950"/>
        </a:xfrm>
        <a:prstGeom prst="rect">
          <a:avLst/>
        </a:prstGeom>
      </xdr:spPr>
    </xdr:pic>
  </etc:cellImage>
  <etc:cellImage>
    <xdr:pic>
      <xdr:nvPicPr>
        <xdr:cNvPr id="26" name="ID_FCA061D363914544A701DA33FB4207D7" descr="core_image_url__exec_download_3846627336"/>
        <xdr:cNvPicPr/>
      </xdr:nvPicPr>
      <xdr:blipFill>
        <a:blip r:embed="rId25"/>
        <a:stretch>
          <a:fillRect/>
        </a:stretch>
      </xdr:blipFill>
      <xdr:spPr>
        <a:xfrm>
          <a:off x="0" y="0"/>
          <a:ext cx="10058400" cy="5796280"/>
        </a:xfrm>
        <a:prstGeom prst="rect">
          <a:avLst/>
        </a:prstGeom>
      </xdr:spPr>
    </xdr:pic>
  </etc:cellImage>
  <etc:cellImage>
    <xdr:pic>
      <xdr:nvPicPr>
        <xdr:cNvPr id="27" name="ID_60FFDEE31F004F3C808E252BCF7BA989" descr="core_image_url__exec_download_1447115706"/>
        <xdr:cNvPicPr/>
      </xdr:nvPicPr>
      <xdr:blipFill>
        <a:blip r:embed="rId26"/>
        <a:stretch>
          <a:fillRect/>
        </a:stretch>
      </xdr:blipFill>
      <xdr:spPr>
        <a:xfrm>
          <a:off x="0" y="0"/>
          <a:ext cx="10057765" cy="5552440"/>
        </a:xfrm>
        <a:prstGeom prst="rect">
          <a:avLst/>
        </a:prstGeom>
      </xdr:spPr>
    </xdr:pic>
  </etc:cellImage>
  <etc:cellImage>
    <xdr:pic>
      <xdr:nvPicPr>
        <xdr:cNvPr id="28" name="ID_2CC41716ED5C484487555C8BC364BAC3" descr="core_image_url__exec_download_3362999407"/>
        <xdr:cNvPicPr/>
      </xdr:nvPicPr>
      <xdr:blipFill>
        <a:blip r:embed="rId27"/>
        <a:stretch>
          <a:fillRect/>
        </a:stretch>
      </xdr:blipFill>
      <xdr:spPr>
        <a:xfrm>
          <a:off x="0" y="0"/>
          <a:ext cx="10058400" cy="6362065"/>
        </a:xfrm>
        <a:prstGeom prst="rect">
          <a:avLst/>
        </a:prstGeom>
      </xdr:spPr>
    </xdr:pic>
  </etc:cellImage>
  <etc:cellImage>
    <xdr:pic>
      <xdr:nvPicPr>
        <xdr:cNvPr id="29" name="ID_F9B455EB939F40AEAE94706440125D82" descr="core_image_url__exec_download_730075848"/>
        <xdr:cNvPicPr/>
      </xdr:nvPicPr>
      <xdr:blipFill>
        <a:blip r:embed="rId28"/>
        <a:stretch>
          <a:fillRect/>
        </a:stretch>
      </xdr:blipFill>
      <xdr:spPr>
        <a:xfrm>
          <a:off x="0" y="0"/>
          <a:ext cx="10058400" cy="5674995"/>
        </a:xfrm>
        <a:prstGeom prst="rect">
          <a:avLst/>
        </a:prstGeom>
      </xdr:spPr>
    </xdr:pic>
  </etc:cellImage>
  <etc:cellImage>
    <xdr:pic>
      <xdr:nvPicPr>
        <xdr:cNvPr id="30" name="ID_314CA2D8F2094BFDA5B2A5B59BEE580B" descr="core_image_url__exec_download_2891055510"/>
        <xdr:cNvPicPr/>
      </xdr:nvPicPr>
      <xdr:blipFill>
        <a:blip r:embed="rId29"/>
        <a:stretch>
          <a:fillRect/>
        </a:stretch>
      </xdr:blipFill>
      <xdr:spPr>
        <a:xfrm>
          <a:off x="0" y="0"/>
          <a:ext cx="10058400" cy="5744210"/>
        </a:xfrm>
        <a:prstGeom prst="rect">
          <a:avLst/>
        </a:prstGeom>
      </xdr:spPr>
    </xdr:pic>
  </etc:cellImage>
  <etc:cellImage>
    <xdr:pic>
      <xdr:nvPicPr>
        <xdr:cNvPr id="31" name="ID_F7D3478A40904C19AC433D15BA6927D9" descr="core_image_url__exec_download_204505339"/>
        <xdr:cNvPicPr/>
      </xdr:nvPicPr>
      <xdr:blipFill>
        <a:blip r:embed="rId30"/>
        <a:stretch>
          <a:fillRect/>
        </a:stretch>
      </xdr:blipFill>
      <xdr:spPr>
        <a:xfrm>
          <a:off x="0" y="0"/>
          <a:ext cx="10057765" cy="6253480"/>
        </a:xfrm>
        <a:prstGeom prst="rect">
          <a:avLst/>
        </a:prstGeom>
      </xdr:spPr>
    </xdr:pic>
  </etc:cellImage>
  <etc:cellImage>
    <xdr:pic>
      <xdr:nvPicPr>
        <xdr:cNvPr id="32" name="ID_FCE17C67F7E141C2AF0CD0ACBD515CA7" descr="core_image_url__exec_download_874963820"/>
        <xdr:cNvPicPr/>
      </xdr:nvPicPr>
      <xdr:blipFill>
        <a:blip r:embed="rId31"/>
        <a:stretch>
          <a:fillRect/>
        </a:stretch>
      </xdr:blipFill>
      <xdr:spPr>
        <a:xfrm>
          <a:off x="0" y="0"/>
          <a:ext cx="6610350" cy="7715250"/>
        </a:xfrm>
        <a:prstGeom prst="rect">
          <a:avLst/>
        </a:prstGeom>
      </xdr:spPr>
    </xdr:pic>
  </etc:cellImage>
  <etc:cellImage>
    <xdr:pic>
      <xdr:nvPicPr>
        <xdr:cNvPr id="33" name="ID_FD44CC31B41545828D00C9A5DB90B6D6" descr="core_image_url__exec_download_388548112"/>
        <xdr:cNvPicPr/>
      </xdr:nvPicPr>
      <xdr:blipFill>
        <a:blip r:embed="rId32"/>
        <a:stretch>
          <a:fillRect/>
        </a:stretch>
      </xdr:blipFill>
      <xdr:spPr>
        <a:xfrm>
          <a:off x="0" y="0"/>
          <a:ext cx="6477000" cy="7877175"/>
        </a:xfrm>
        <a:prstGeom prst="rect">
          <a:avLst/>
        </a:prstGeom>
      </xdr:spPr>
    </xdr:pic>
  </etc:cellImage>
  <etc:cellImage>
    <xdr:pic>
      <xdr:nvPicPr>
        <xdr:cNvPr id="34" name="ID_8E89B7DB9BC342608BB0F590AD17159B" descr="core_image_url__exec_download_78494987"/>
        <xdr:cNvPicPr/>
      </xdr:nvPicPr>
      <xdr:blipFill>
        <a:blip r:embed="rId32"/>
        <a:stretch>
          <a:fillRect/>
        </a:stretch>
      </xdr:blipFill>
      <xdr:spPr>
        <a:xfrm>
          <a:off x="0" y="0"/>
          <a:ext cx="6477000" cy="7877175"/>
        </a:xfrm>
        <a:prstGeom prst="rect">
          <a:avLst/>
        </a:prstGeom>
      </xdr:spPr>
    </xdr:pic>
  </etc:cellImage>
  <etc:cellImage>
    <xdr:pic>
      <xdr:nvPicPr>
        <xdr:cNvPr id="35" name="ID_E1F8A906844D4CCC8323B78F4201089D" descr="core_image_url__exec_download_3723288402"/>
        <xdr:cNvPicPr/>
      </xdr:nvPicPr>
      <xdr:blipFill>
        <a:blip r:embed="rId33"/>
        <a:stretch>
          <a:fillRect/>
        </a:stretch>
      </xdr:blipFill>
      <xdr:spPr>
        <a:xfrm>
          <a:off x="0" y="0"/>
          <a:ext cx="7048500" cy="7991475"/>
        </a:xfrm>
        <a:prstGeom prst="rect">
          <a:avLst/>
        </a:prstGeom>
      </xdr:spPr>
    </xdr:pic>
  </etc:cellImage>
  <etc:cellImage>
    <xdr:pic>
      <xdr:nvPicPr>
        <xdr:cNvPr id="36" name="ID_EEC208270CCD45F585723C00A6D1C6AD" descr="core_image_url__exec_download_1890227124"/>
        <xdr:cNvPicPr/>
      </xdr:nvPicPr>
      <xdr:blipFill>
        <a:blip r:embed="rId34"/>
        <a:stretch>
          <a:fillRect/>
        </a:stretch>
      </xdr:blipFill>
      <xdr:spPr>
        <a:xfrm>
          <a:off x="0" y="0"/>
          <a:ext cx="7181850" cy="7800975"/>
        </a:xfrm>
        <a:prstGeom prst="rect">
          <a:avLst/>
        </a:prstGeom>
      </xdr:spPr>
    </xdr:pic>
  </etc:cellImage>
  <etc:cellImage>
    <xdr:pic>
      <xdr:nvPicPr>
        <xdr:cNvPr id="37" name="ID_005EE725222C4AAC8C422E2CB46944F8" descr="core_image_url__exec_download_2298843853"/>
        <xdr:cNvPicPr/>
      </xdr:nvPicPr>
      <xdr:blipFill>
        <a:blip r:embed="rId35"/>
        <a:stretch>
          <a:fillRect/>
        </a:stretch>
      </xdr:blipFill>
      <xdr:spPr>
        <a:xfrm>
          <a:off x="0" y="0"/>
          <a:ext cx="6762750" cy="7762875"/>
        </a:xfrm>
        <a:prstGeom prst="rect">
          <a:avLst/>
        </a:prstGeom>
      </xdr:spPr>
    </xdr:pic>
  </etc:cellImage>
  <etc:cellImage>
    <xdr:pic>
      <xdr:nvPicPr>
        <xdr:cNvPr id="38" name="ID_7F1CACF61D1D423DB45522FFD39C30DA" descr="core_image_url__exec_download_2139878799"/>
        <xdr:cNvPicPr/>
      </xdr:nvPicPr>
      <xdr:blipFill>
        <a:blip r:embed="rId36"/>
        <a:stretch>
          <a:fillRect/>
        </a:stretch>
      </xdr:blipFill>
      <xdr:spPr>
        <a:xfrm>
          <a:off x="0" y="0"/>
          <a:ext cx="7115175" cy="7829550"/>
        </a:xfrm>
        <a:prstGeom prst="rect">
          <a:avLst/>
        </a:prstGeom>
      </xdr:spPr>
    </xdr:pic>
  </etc:cellImage>
  <etc:cellImage>
    <xdr:pic>
      <xdr:nvPicPr>
        <xdr:cNvPr id="39" name="ID_5ABC214CA66D459A9829345530B9182C" descr="core_image_url__exec_download_1301050062"/>
        <xdr:cNvPicPr/>
      </xdr:nvPicPr>
      <xdr:blipFill>
        <a:blip r:embed="rId37"/>
        <a:stretch>
          <a:fillRect/>
        </a:stretch>
      </xdr:blipFill>
      <xdr:spPr>
        <a:xfrm>
          <a:off x="0" y="0"/>
          <a:ext cx="6610350" cy="7848600"/>
        </a:xfrm>
        <a:prstGeom prst="rect">
          <a:avLst/>
        </a:prstGeom>
      </xdr:spPr>
    </xdr:pic>
  </etc:cellImage>
  <etc:cellImage>
    <xdr:pic>
      <xdr:nvPicPr>
        <xdr:cNvPr id="40" name="ID_44535A81D04A403B887567BB15782DFB" descr="core_image_url__exec_download_4236710259"/>
        <xdr:cNvPicPr/>
      </xdr:nvPicPr>
      <xdr:blipFill>
        <a:blip r:embed="rId38"/>
        <a:stretch>
          <a:fillRect/>
        </a:stretch>
      </xdr:blipFill>
      <xdr:spPr>
        <a:xfrm>
          <a:off x="0" y="0"/>
          <a:ext cx="7858125" cy="8353425"/>
        </a:xfrm>
        <a:prstGeom prst="rect">
          <a:avLst/>
        </a:prstGeom>
      </xdr:spPr>
    </xdr:pic>
  </etc:cellImage>
  <etc:cellImage>
    <xdr:pic>
      <xdr:nvPicPr>
        <xdr:cNvPr id="41" name="ID_9283019F07594F6DA01701DB203A605B" descr="core_image_url__exec_download_450080023"/>
        <xdr:cNvPicPr/>
      </xdr:nvPicPr>
      <xdr:blipFill>
        <a:blip r:embed="rId39"/>
        <a:stretch>
          <a:fillRect/>
        </a:stretch>
      </xdr:blipFill>
      <xdr:spPr>
        <a:xfrm>
          <a:off x="0" y="0"/>
          <a:ext cx="6677025" cy="7905750"/>
        </a:xfrm>
        <a:prstGeom prst="rect">
          <a:avLst/>
        </a:prstGeom>
      </xdr:spPr>
    </xdr:pic>
  </etc:cellImage>
  <etc:cellImage>
    <xdr:pic>
      <xdr:nvPicPr>
        <xdr:cNvPr id="42" name="ID_F5EA71A735334513BD0387BC63751E3C" descr="core_image_url__exec_download_2161447688"/>
        <xdr:cNvPicPr/>
      </xdr:nvPicPr>
      <xdr:blipFill>
        <a:blip r:embed="rId40"/>
        <a:stretch>
          <a:fillRect/>
        </a:stretch>
      </xdr:blipFill>
      <xdr:spPr>
        <a:xfrm>
          <a:off x="0" y="0"/>
          <a:ext cx="7181850" cy="7839075"/>
        </a:xfrm>
        <a:prstGeom prst="rect">
          <a:avLst/>
        </a:prstGeom>
      </xdr:spPr>
    </xdr:pic>
  </etc:cellImage>
  <etc:cellImage>
    <xdr:pic>
      <xdr:nvPicPr>
        <xdr:cNvPr id="43" name="ID_A264348C73EB4EBCAB2DA1791D73E89A" descr="core_image_url__exec_download_666776904"/>
        <xdr:cNvPicPr/>
      </xdr:nvPicPr>
      <xdr:blipFill>
        <a:blip r:embed="rId41"/>
        <a:stretch>
          <a:fillRect/>
        </a:stretch>
      </xdr:blipFill>
      <xdr:spPr>
        <a:xfrm>
          <a:off x="0" y="0"/>
          <a:ext cx="6991350" cy="8001000"/>
        </a:xfrm>
        <a:prstGeom prst="rect">
          <a:avLst/>
        </a:prstGeom>
      </xdr:spPr>
    </xdr:pic>
  </etc:cellImage>
  <etc:cellImage>
    <xdr:pic>
      <xdr:nvPicPr>
        <xdr:cNvPr id="44" name="ID_DE6E36A5F5EF42928FF1AD604FB18970" descr="core_image_url__exec_download_1304085539"/>
        <xdr:cNvPicPr/>
      </xdr:nvPicPr>
      <xdr:blipFill>
        <a:blip r:embed="rId42"/>
        <a:stretch>
          <a:fillRect/>
        </a:stretch>
      </xdr:blipFill>
      <xdr:spPr>
        <a:xfrm>
          <a:off x="0" y="0"/>
          <a:ext cx="10058400" cy="5368290"/>
        </a:xfrm>
        <a:prstGeom prst="rect">
          <a:avLst/>
        </a:prstGeom>
      </xdr:spPr>
    </xdr:pic>
  </etc:cellImage>
  <etc:cellImage>
    <xdr:pic>
      <xdr:nvPicPr>
        <xdr:cNvPr id="45" name="ID_83E1DF39B94B40EC810F66E95799E522" descr="core_image_url__exec_download_2910718596"/>
        <xdr:cNvPicPr/>
      </xdr:nvPicPr>
      <xdr:blipFill>
        <a:blip r:embed="rId43"/>
        <a:stretch>
          <a:fillRect/>
        </a:stretch>
      </xdr:blipFill>
      <xdr:spPr>
        <a:xfrm>
          <a:off x="0" y="0"/>
          <a:ext cx="10057765" cy="5938520"/>
        </a:xfrm>
        <a:prstGeom prst="rect">
          <a:avLst/>
        </a:prstGeom>
      </xdr:spPr>
    </xdr:pic>
  </etc:cellImage>
  <etc:cellImage>
    <xdr:pic>
      <xdr:nvPicPr>
        <xdr:cNvPr id="46" name="ID_43C5A6C9DF094B968F938DA83F0E336A" descr="core_image_url__exec_download_1542991776"/>
        <xdr:cNvPicPr/>
      </xdr:nvPicPr>
      <xdr:blipFill>
        <a:blip r:embed="rId44"/>
        <a:stretch>
          <a:fillRect/>
        </a:stretch>
      </xdr:blipFill>
      <xdr:spPr>
        <a:xfrm>
          <a:off x="0" y="0"/>
          <a:ext cx="10058400" cy="6102985"/>
        </a:xfrm>
        <a:prstGeom prst="rect">
          <a:avLst/>
        </a:prstGeom>
      </xdr:spPr>
    </xdr:pic>
  </etc:cellImage>
  <etc:cellImage>
    <xdr:pic>
      <xdr:nvPicPr>
        <xdr:cNvPr id="47" name="ID_AF87BF663A444285A9E5813EE08F631C" descr="core_image_url__exec_download_1033472889"/>
        <xdr:cNvPicPr/>
      </xdr:nvPicPr>
      <xdr:blipFill>
        <a:blip r:embed="rId45"/>
        <a:stretch>
          <a:fillRect/>
        </a:stretch>
      </xdr:blipFill>
      <xdr:spPr>
        <a:xfrm>
          <a:off x="0" y="0"/>
          <a:ext cx="10057765" cy="6265545"/>
        </a:xfrm>
        <a:prstGeom prst="rect">
          <a:avLst/>
        </a:prstGeom>
      </xdr:spPr>
    </xdr:pic>
  </etc:cellImage>
  <etc:cellImage>
    <xdr:pic>
      <xdr:nvPicPr>
        <xdr:cNvPr id="48" name="ID_429B23DCFAE248CD845BC23555DAE7EE" descr="core_image_url__exec_download_1912974931"/>
        <xdr:cNvPicPr/>
      </xdr:nvPicPr>
      <xdr:blipFill>
        <a:blip r:embed="rId46"/>
        <a:stretch>
          <a:fillRect/>
        </a:stretch>
      </xdr:blipFill>
      <xdr:spPr>
        <a:xfrm>
          <a:off x="0" y="0"/>
          <a:ext cx="10058400" cy="6316980"/>
        </a:xfrm>
        <a:prstGeom prst="rect">
          <a:avLst/>
        </a:prstGeom>
      </xdr:spPr>
    </xdr:pic>
  </etc:cellImage>
  <etc:cellImage>
    <xdr:pic>
      <xdr:nvPicPr>
        <xdr:cNvPr id="49" name="ID_E50DB000FABD455A905843D5D95A7FD6" descr="core_image_url__exec_download_1494388027"/>
        <xdr:cNvPicPr/>
      </xdr:nvPicPr>
      <xdr:blipFill>
        <a:blip r:embed="rId47"/>
        <a:stretch>
          <a:fillRect/>
        </a:stretch>
      </xdr:blipFill>
      <xdr:spPr>
        <a:xfrm>
          <a:off x="0" y="0"/>
          <a:ext cx="10058400" cy="7110730"/>
        </a:xfrm>
        <a:prstGeom prst="rect">
          <a:avLst/>
        </a:prstGeom>
      </xdr:spPr>
    </xdr:pic>
  </etc:cellImage>
  <etc:cellImage>
    <xdr:pic>
      <xdr:nvPicPr>
        <xdr:cNvPr id="50" name="ID_A7A7565B4748499EA381BF3BD4AE46A9" descr="core_image_url__exec_download_2809291400"/>
        <xdr:cNvPicPr/>
      </xdr:nvPicPr>
      <xdr:blipFill>
        <a:blip r:embed="rId48"/>
        <a:stretch>
          <a:fillRect/>
        </a:stretch>
      </xdr:blipFill>
      <xdr:spPr>
        <a:xfrm>
          <a:off x="0" y="0"/>
          <a:ext cx="8029575" cy="7734300"/>
        </a:xfrm>
        <a:prstGeom prst="rect">
          <a:avLst/>
        </a:prstGeom>
      </xdr:spPr>
    </xdr:pic>
  </etc:cellImage>
  <etc:cellImage>
    <xdr:pic>
      <xdr:nvPicPr>
        <xdr:cNvPr id="51" name="ID_FD0940899CFE4818B6D00912568E14CE" descr="core_image_url__exec_download_1394072766"/>
        <xdr:cNvPicPr/>
      </xdr:nvPicPr>
      <xdr:blipFill>
        <a:blip r:embed="rId49"/>
        <a:stretch>
          <a:fillRect/>
        </a:stretch>
      </xdr:blipFill>
      <xdr:spPr>
        <a:xfrm>
          <a:off x="0" y="0"/>
          <a:ext cx="6791325" cy="7924800"/>
        </a:xfrm>
        <a:prstGeom prst="rect">
          <a:avLst/>
        </a:prstGeom>
      </xdr:spPr>
    </xdr:pic>
  </etc:cellImage>
  <etc:cellImage>
    <xdr:pic>
      <xdr:nvPicPr>
        <xdr:cNvPr id="52" name="ID_CC56392CEAC94B669F1C958AD21A2FC5" descr="core_image_url__exec_download_1771149978"/>
        <xdr:cNvPicPr/>
      </xdr:nvPicPr>
      <xdr:blipFill>
        <a:blip r:embed="rId50"/>
        <a:stretch>
          <a:fillRect/>
        </a:stretch>
      </xdr:blipFill>
      <xdr:spPr>
        <a:xfrm>
          <a:off x="0" y="0"/>
          <a:ext cx="7343775" cy="7905750"/>
        </a:xfrm>
        <a:prstGeom prst="rect">
          <a:avLst/>
        </a:prstGeom>
      </xdr:spPr>
    </xdr:pic>
  </etc:cellImage>
  <etc:cellImage>
    <xdr:pic>
      <xdr:nvPicPr>
        <xdr:cNvPr id="53" name="ID_F1A8F033E2424A3288F5514700792B2B" descr="core_image_url__exec_download_2478870282"/>
        <xdr:cNvPicPr/>
      </xdr:nvPicPr>
      <xdr:blipFill>
        <a:blip r:embed="rId51"/>
        <a:stretch>
          <a:fillRect/>
        </a:stretch>
      </xdr:blipFill>
      <xdr:spPr>
        <a:xfrm>
          <a:off x="0" y="0"/>
          <a:ext cx="6800850" cy="7886700"/>
        </a:xfrm>
        <a:prstGeom prst="rect">
          <a:avLst/>
        </a:prstGeom>
      </xdr:spPr>
    </xdr:pic>
  </etc:cellImage>
  <etc:cellImage>
    <xdr:pic>
      <xdr:nvPicPr>
        <xdr:cNvPr id="54" name="ID_28D8F41395444C52A7A8B121F733F31D" descr="core_image_url__exec_download_4164381699"/>
        <xdr:cNvPicPr/>
      </xdr:nvPicPr>
      <xdr:blipFill>
        <a:blip r:embed="rId52"/>
        <a:stretch>
          <a:fillRect/>
        </a:stretch>
      </xdr:blipFill>
      <xdr:spPr>
        <a:xfrm>
          <a:off x="0" y="0"/>
          <a:ext cx="7124700" cy="7858125"/>
        </a:xfrm>
        <a:prstGeom prst="rect">
          <a:avLst/>
        </a:prstGeom>
      </xdr:spPr>
    </xdr:pic>
  </etc:cellImage>
  <etc:cellImage>
    <xdr:pic>
      <xdr:nvPicPr>
        <xdr:cNvPr id="55" name="ID_9BDD188CBE44455392D8C1859A158C59" descr="core_image_url__exec_download_351848064"/>
        <xdr:cNvPicPr/>
      </xdr:nvPicPr>
      <xdr:blipFill>
        <a:blip r:embed="rId53"/>
        <a:stretch>
          <a:fillRect/>
        </a:stretch>
      </xdr:blipFill>
      <xdr:spPr>
        <a:xfrm>
          <a:off x="0" y="0"/>
          <a:ext cx="6838950" cy="7943850"/>
        </a:xfrm>
        <a:prstGeom prst="rect">
          <a:avLst/>
        </a:prstGeom>
      </xdr:spPr>
    </xdr:pic>
  </etc:cellImage>
  <etc:cellImage>
    <xdr:pic>
      <xdr:nvPicPr>
        <xdr:cNvPr id="56" name="ID_5DD1D19E669A4E1699F297DBABE4B2FA" descr="core_image_url__exec_download_1493579127"/>
        <xdr:cNvPicPr/>
      </xdr:nvPicPr>
      <xdr:blipFill>
        <a:blip r:embed="rId54"/>
        <a:stretch>
          <a:fillRect/>
        </a:stretch>
      </xdr:blipFill>
      <xdr:spPr>
        <a:xfrm>
          <a:off x="0" y="0"/>
          <a:ext cx="6962775" cy="7953375"/>
        </a:xfrm>
        <a:prstGeom prst="rect">
          <a:avLst/>
        </a:prstGeom>
      </xdr:spPr>
    </xdr:pic>
  </etc:cellImage>
  <etc:cellImage>
    <xdr:pic>
      <xdr:nvPicPr>
        <xdr:cNvPr id="57" name="ID_C53A59B352DA466790258A3BC8BAC43D" descr="core_image_url__exec_download_3211686371"/>
        <xdr:cNvPicPr/>
      </xdr:nvPicPr>
      <xdr:blipFill>
        <a:blip r:embed="rId55"/>
        <a:stretch>
          <a:fillRect/>
        </a:stretch>
      </xdr:blipFill>
      <xdr:spPr>
        <a:xfrm>
          <a:off x="0" y="0"/>
          <a:ext cx="6696075" cy="7924800"/>
        </a:xfrm>
        <a:prstGeom prst="rect">
          <a:avLst/>
        </a:prstGeom>
      </xdr:spPr>
    </xdr:pic>
  </etc:cellImage>
  <etc:cellImage>
    <xdr:pic>
      <xdr:nvPicPr>
        <xdr:cNvPr id="58" name="ID_5A2F63622F984CD6A9D8FC01818B7BAC" descr="core_image_url__exec_download_4287594294"/>
        <xdr:cNvPicPr/>
      </xdr:nvPicPr>
      <xdr:blipFill>
        <a:blip r:embed="rId56"/>
        <a:stretch>
          <a:fillRect/>
        </a:stretch>
      </xdr:blipFill>
      <xdr:spPr>
        <a:xfrm>
          <a:off x="0" y="0"/>
          <a:ext cx="10058400" cy="6541770"/>
        </a:xfrm>
        <a:prstGeom prst="rect">
          <a:avLst/>
        </a:prstGeom>
      </xdr:spPr>
    </xdr:pic>
  </etc:cellImage>
  <etc:cellImage>
    <xdr:pic>
      <xdr:nvPicPr>
        <xdr:cNvPr id="59" name="ID_90D3DABE864741E5BA1BC1196740F0D6" descr="core_image_url__exec_download_2617343182"/>
        <xdr:cNvPicPr/>
      </xdr:nvPicPr>
      <xdr:blipFill>
        <a:blip r:embed="rId57"/>
        <a:stretch>
          <a:fillRect/>
        </a:stretch>
      </xdr:blipFill>
      <xdr:spPr>
        <a:xfrm>
          <a:off x="0" y="0"/>
          <a:ext cx="10058400" cy="6223000"/>
        </a:xfrm>
        <a:prstGeom prst="rect">
          <a:avLst/>
        </a:prstGeom>
      </xdr:spPr>
    </xdr:pic>
  </etc:cellImage>
  <etc:cellImage>
    <xdr:pic>
      <xdr:nvPicPr>
        <xdr:cNvPr id="61" name="ID_4B2193AD08294CB3BAEB79AA36226F15" descr="core_image_url__exec_download_1973826305"/>
        <xdr:cNvPicPr/>
      </xdr:nvPicPr>
      <xdr:blipFill>
        <a:blip r:embed="rId58"/>
        <a:stretch>
          <a:fillRect/>
        </a:stretch>
      </xdr:blipFill>
      <xdr:spPr>
        <a:xfrm>
          <a:off x="0" y="0"/>
          <a:ext cx="6858000" cy="7820025"/>
        </a:xfrm>
        <a:prstGeom prst="rect">
          <a:avLst/>
        </a:prstGeom>
      </xdr:spPr>
    </xdr:pic>
  </etc:cellImage>
  <etc:cellImage>
    <xdr:pic>
      <xdr:nvPicPr>
        <xdr:cNvPr id="62" name="ID_779AF02BD21C432EBF6BF9E77C58DDEB" descr="core_image_url__exec_download_552352369"/>
        <xdr:cNvPicPr/>
      </xdr:nvPicPr>
      <xdr:blipFill>
        <a:blip r:embed="rId59"/>
        <a:stretch>
          <a:fillRect/>
        </a:stretch>
      </xdr:blipFill>
      <xdr:spPr>
        <a:xfrm>
          <a:off x="0" y="0"/>
          <a:ext cx="6791325" cy="7381875"/>
        </a:xfrm>
        <a:prstGeom prst="rect">
          <a:avLst/>
        </a:prstGeom>
      </xdr:spPr>
    </xdr:pic>
  </etc:cellImage>
  <etc:cellImage>
    <xdr:pic>
      <xdr:nvPicPr>
        <xdr:cNvPr id="63" name="ID_D0FA9A83073647CBB6E7C6A320EB18EE" descr="core_image_url__exec_download_3463123372"/>
        <xdr:cNvPicPr/>
      </xdr:nvPicPr>
      <xdr:blipFill>
        <a:blip r:embed="rId60"/>
        <a:stretch>
          <a:fillRect/>
        </a:stretch>
      </xdr:blipFill>
      <xdr:spPr>
        <a:xfrm>
          <a:off x="0" y="0"/>
          <a:ext cx="6953250" cy="7781925"/>
        </a:xfrm>
        <a:prstGeom prst="rect">
          <a:avLst/>
        </a:prstGeom>
      </xdr:spPr>
    </xdr:pic>
  </etc:cellImage>
  <etc:cellImage>
    <xdr:pic>
      <xdr:nvPicPr>
        <xdr:cNvPr id="60" name="ID_9C294D2D02E847409816C5B480497323" descr="core_image_url__exec_download_1300491074"/>
        <xdr:cNvPicPr/>
      </xdr:nvPicPr>
      <xdr:blipFill>
        <a:blip r:embed="rId61"/>
        <a:stretch>
          <a:fillRect/>
        </a:stretch>
      </xdr:blipFill>
      <xdr:spPr>
        <a:xfrm>
          <a:off x="0" y="0"/>
          <a:ext cx="7181850" cy="7905750"/>
        </a:xfrm>
        <a:prstGeom prst="rect">
          <a:avLst/>
        </a:prstGeom>
      </xdr:spPr>
    </xdr:pic>
  </etc:cellImage>
  <etc:cellImage>
    <xdr:pic>
      <xdr:nvPicPr>
        <xdr:cNvPr id="64" name="ID_4AA12DBAC1EE43139077AFDFD6ADED7E" descr="core_image_url__exec_download_1329213825"/>
        <xdr:cNvPicPr/>
      </xdr:nvPicPr>
      <xdr:blipFill>
        <a:blip r:embed="rId62"/>
        <a:stretch>
          <a:fillRect/>
        </a:stretch>
      </xdr:blipFill>
      <xdr:spPr>
        <a:xfrm>
          <a:off x="0" y="0"/>
          <a:ext cx="7286625" cy="7858125"/>
        </a:xfrm>
        <a:prstGeom prst="rect">
          <a:avLst/>
        </a:prstGeom>
      </xdr:spPr>
    </xdr:pic>
  </etc:cellImage>
  <etc:cellImage>
    <xdr:pic>
      <xdr:nvPicPr>
        <xdr:cNvPr id="65" name="ID_A2A972DDB9664B5D96B0CD2404B7C271" descr="post_object_image_3585121185"/>
        <xdr:cNvPicPr/>
      </xdr:nvPicPr>
      <xdr:blipFill>
        <a:blip r:embed="rId63"/>
        <a:stretch>
          <a:fillRect/>
        </a:stretch>
      </xdr:blipFill>
      <xdr:spPr>
        <a:xfrm>
          <a:off x="0" y="0"/>
          <a:ext cx="9144000" cy="5527675"/>
        </a:xfrm>
        <a:prstGeom prst="rect">
          <a:avLst/>
        </a:prstGeom>
      </xdr:spPr>
    </xdr:pic>
  </etc:cellImage>
  <etc:cellImage>
    <xdr:pic>
      <xdr:nvPicPr>
        <xdr:cNvPr id="66" name="ID_E192B261025F4ED18052E3844A99ECCF" descr="post_object_image_1682576940"/>
        <xdr:cNvPicPr/>
      </xdr:nvPicPr>
      <xdr:blipFill>
        <a:blip r:embed="rId64"/>
        <a:stretch>
          <a:fillRect/>
        </a:stretch>
      </xdr:blipFill>
      <xdr:spPr>
        <a:xfrm>
          <a:off x="0" y="0"/>
          <a:ext cx="9144000" cy="5177790"/>
        </a:xfrm>
        <a:prstGeom prst="rect">
          <a:avLst/>
        </a:prstGeom>
      </xdr:spPr>
    </xdr:pic>
  </etc:cellImage>
  <etc:cellImage>
    <xdr:pic>
      <xdr:nvPicPr>
        <xdr:cNvPr id="67" name="ID_AD0797331B2547CD8C640339E7366470" descr="post_object_image_579359195"/>
        <xdr:cNvPicPr/>
      </xdr:nvPicPr>
      <xdr:blipFill>
        <a:blip r:embed="rId65"/>
        <a:stretch>
          <a:fillRect/>
        </a:stretch>
      </xdr:blipFill>
      <xdr:spPr>
        <a:xfrm>
          <a:off x="0" y="0"/>
          <a:ext cx="9144000" cy="5677535"/>
        </a:xfrm>
        <a:prstGeom prst="rect">
          <a:avLst/>
        </a:prstGeom>
      </xdr:spPr>
    </xdr:pic>
  </etc:cellImage>
  <etc:cellImage>
    <xdr:pic>
      <xdr:nvPicPr>
        <xdr:cNvPr id="68" name="ID_37C2CAA41C524CA6A99FE6505F1A1D61" descr="core_image_url__exec_download_3205196020"/>
        <xdr:cNvPicPr/>
      </xdr:nvPicPr>
      <xdr:blipFill>
        <a:blip r:embed="rId66"/>
        <a:stretch>
          <a:fillRect/>
        </a:stretch>
      </xdr:blipFill>
      <xdr:spPr>
        <a:xfrm>
          <a:off x="0" y="0"/>
          <a:ext cx="7248525" cy="7915275"/>
        </a:xfrm>
        <a:prstGeom prst="rect">
          <a:avLst/>
        </a:prstGeom>
      </xdr:spPr>
    </xdr:pic>
  </etc:cellImage>
  <etc:cellImage>
    <xdr:pic>
      <xdr:nvPicPr>
        <xdr:cNvPr id="69" name="ID_5CF9242CA8554E069DE402A4B5706DC6" descr="post_object_image_57163914"/>
        <xdr:cNvPicPr/>
      </xdr:nvPicPr>
      <xdr:blipFill>
        <a:blip r:embed="rId67"/>
        <a:stretch>
          <a:fillRect/>
        </a:stretch>
      </xdr:blipFill>
      <xdr:spPr>
        <a:xfrm>
          <a:off x="0" y="0"/>
          <a:ext cx="9083040" cy="7170420"/>
        </a:xfrm>
        <a:prstGeom prst="rect">
          <a:avLst/>
        </a:prstGeom>
      </xdr:spPr>
    </xdr:pic>
  </etc:cellImage>
  <etc:cellImage>
    <xdr:pic>
      <xdr:nvPicPr>
        <xdr:cNvPr id="70" name="ID_F3D1758C9E4B4E408735FDC318A78105" descr="core_image_url__exec_download_2039628780"/>
        <xdr:cNvPicPr/>
      </xdr:nvPicPr>
      <xdr:blipFill>
        <a:blip r:embed="rId68"/>
        <a:stretch>
          <a:fillRect/>
        </a:stretch>
      </xdr:blipFill>
      <xdr:spPr>
        <a:xfrm>
          <a:off x="0" y="0"/>
          <a:ext cx="7800975" cy="8486775"/>
        </a:xfrm>
        <a:prstGeom prst="rect">
          <a:avLst/>
        </a:prstGeom>
      </xdr:spPr>
    </xdr:pic>
  </etc:cellImage>
  <etc:cellImage>
    <xdr:pic>
      <xdr:nvPicPr>
        <xdr:cNvPr id="71" name="ID_791AAB1E34294A29A605485EFD493DD6" descr="core_image_url__exec_download_1519792917"/>
        <xdr:cNvPicPr/>
      </xdr:nvPicPr>
      <xdr:blipFill>
        <a:blip r:embed="rId69"/>
        <a:stretch>
          <a:fillRect/>
        </a:stretch>
      </xdr:blipFill>
      <xdr:spPr>
        <a:xfrm>
          <a:off x="0" y="0"/>
          <a:ext cx="6686550" cy="7820025"/>
        </a:xfrm>
        <a:prstGeom prst="rect">
          <a:avLst/>
        </a:prstGeom>
      </xdr:spPr>
    </xdr:pic>
  </etc:cellImage>
  <etc:cellImage>
    <xdr:pic>
      <xdr:nvPicPr>
        <xdr:cNvPr id="72" name="ID_060E322C7C37442F8DD6BEA2343C031E" descr="core_image_url__exec_download_2919085249"/>
        <xdr:cNvPicPr/>
      </xdr:nvPicPr>
      <xdr:blipFill>
        <a:blip r:embed="rId70"/>
        <a:stretch>
          <a:fillRect/>
        </a:stretch>
      </xdr:blipFill>
      <xdr:spPr>
        <a:xfrm>
          <a:off x="0" y="0"/>
          <a:ext cx="6829425" cy="7877175"/>
        </a:xfrm>
        <a:prstGeom prst="rect">
          <a:avLst/>
        </a:prstGeom>
      </xdr:spPr>
    </xdr:pic>
  </etc:cellImage>
  <etc:cellImage>
    <xdr:pic>
      <xdr:nvPicPr>
        <xdr:cNvPr id="73" name="ID_A188F9EA8B4B4F949F84750806B3E063" descr="core_image_url__exec_download_1016733770"/>
        <xdr:cNvPicPr/>
      </xdr:nvPicPr>
      <xdr:blipFill>
        <a:blip r:embed="rId71"/>
        <a:stretch>
          <a:fillRect/>
        </a:stretch>
      </xdr:blipFill>
      <xdr:spPr>
        <a:xfrm>
          <a:off x="0" y="0"/>
          <a:ext cx="6943725" cy="7772400"/>
        </a:xfrm>
        <a:prstGeom prst="rect">
          <a:avLst/>
        </a:prstGeom>
      </xdr:spPr>
    </xdr:pic>
  </etc:cellImage>
  <etc:cellImage>
    <xdr:pic>
      <xdr:nvPicPr>
        <xdr:cNvPr id="74" name="ID_5DB27A28ADFC492194255561F3132F2B" descr="core_image_url__exec_download_556906832"/>
        <xdr:cNvPicPr/>
      </xdr:nvPicPr>
      <xdr:blipFill>
        <a:blip r:embed="rId72"/>
        <a:stretch>
          <a:fillRect/>
        </a:stretch>
      </xdr:blipFill>
      <xdr:spPr>
        <a:xfrm>
          <a:off x="0" y="0"/>
          <a:ext cx="6896100" cy="7905750"/>
        </a:xfrm>
        <a:prstGeom prst="rect">
          <a:avLst/>
        </a:prstGeom>
      </xdr:spPr>
    </xdr:pic>
  </etc:cellImage>
  <etc:cellImage>
    <xdr:pic>
      <xdr:nvPicPr>
        <xdr:cNvPr id="75" name="ID_7F6DA24A89CB47389915F3327A396785" descr="core_image_url__exec_download_1129791656"/>
        <xdr:cNvPicPr/>
      </xdr:nvPicPr>
      <xdr:blipFill>
        <a:blip r:embed="rId73"/>
        <a:stretch>
          <a:fillRect/>
        </a:stretch>
      </xdr:blipFill>
      <xdr:spPr>
        <a:xfrm>
          <a:off x="0" y="0"/>
          <a:ext cx="7019925" cy="7886700"/>
        </a:xfrm>
        <a:prstGeom prst="rect">
          <a:avLst/>
        </a:prstGeom>
      </xdr:spPr>
    </xdr:pic>
  </etc:cellImage>
  <etc:cellImage>
    <xdr:pic>
      <xdr:nvPicPr>
        <xdr:cNvPr id="76" name="ID_7F383BBB620F4839AD096E3FDE3B44E8" descr="core_image_url__exec_download_2225609776"/>
        <xdr:cNvPicPr/>
      </xdr:nvPicPr>
      <xdr:blipFill>
        <a:blip r:embed="rId74"/>
        <a:stretch>
          <a:fillRect/>
        </a:stretch>
      </xdr:blipFill>
      <xdr:spPr>
        <a:xfrm>
          <a:off x="0" y="0"/>
          <a:ext cx="7000875" cy="7924800"/>
        </a:xfrm>
        <a:prstGeom prst="rect">
          <a:avLst/>
        </a:prstGeom>
      </xdr:spPr>
    </xdr:pic>
  </etc:cellImage>
  <etc:cellImage>
    <xdr:pic>
      <xdr:nvPicPr>
        <xdr:cNvPr id="77" name="ID_E5FB4E4CD03141C796C58A47313CC890" descr="core_image_url__exec_download_1740945849"/>
        <xdr:cNvPicPr/>
      </xdr:nvPicPr>
      <xdr:blipFill>
        <a:blip r:embed="rId75"/>
        <a:stretch>
          <a:fillRect/>
        </a:stretch>
      </xdr:blipFill>
      <xdr:spPr>
        <a:xfrm>
          <a:off x="0" y="0"/>
          <a:ext cx="7429500" cy="8039100"/>
        </a:xfrm>
        <a:prstGeom prst="rect">
          <a:avLst/>
        </a:prstGeom>
      </xdr:spPr>
    </xdr:pic>
  </etc:cellImage>
  <etc:cellImage>
    <xdr:pic>
      <xdr:nvPicPr>
        <xdr:cNvPr id="78" name="ID_FDE88C8A9F954CDE836B878093660551" descr="core_image_url__exec_download_3116353444"/>
        <xdr:cNvPicPr/>
      </xdr:nvPicPr>
      <xdr:blipFill>
        <a:blip r:embed="rId76"/>
        <a:stretch>
          <a:fillRect/>
        </a:stretch>
      </xdr:blipFill>
      <xdr:spPr>
        <a:xfrm>
          <a:off x="0" y="0"/>
          <a:ext cx="7410450" cy="7667625"/>
        </a:xfrm>
        <a:prstGeom prst="rect">
          <a:avLst/>
        </a:prstGeom>
      </xdr:spPr>
    </xdr:pic>
  </etc:cellImage>
  <etc:cellImage>
    <xdr:pic>
      <xdr:nvPicPr>
        <xdr:cNvPr id="79" name="ID_AA86325584E541F587C6BF54756C2022" descr="core_image_url__exec_download_32313590"/>
        <xdr:cNvPicPr/>
      </xdr:nvPicPr>
      <xdr:blipFill>
        <a:blip r:embed="rId77"/>
        <a:stretch>
          <a:fillRect/>
        </a:stretch>
      </xdr:blipFill>
      <xdr:spPr>
        <a:xfrm>
          <a:off x="0" y="0"/>
          <a:ext cx="7105650" cy="7515225"/>
        </a:xfrm>
        <a:prstGeom prst="rect">
          <a:avLst/>
        </a:prstGeom>
      </xdr:spPr>
    </xdr:pic>
  </etc:cellImage>
  <etc:cellImage>
    <xdr:pic>
      <xdr:nvPicPr>
        <xdr:cNvPr id="80" name="ID_BF3E4628547D4A4B84A90A0A33B480DF" descr="core_image_url__exec_download_2662579702"/>
        <xdr:cNvPicPr/>
      </xdr:nvPicPr>
      <xdr:blipFill>
        <a:blip r:embed="rId78"/>
        <a:stretch>
          <a:fillRect/>
        </a:stretch>
      </xdr:blipFill>
      <xdr:spPr>
        <a:xfrm>
          <a:off x="0" y="0"/>
          <a:ext cx="7648575" cy="8134350"/>
        </a:xfrm>
        <a:prstGeom prst="rect">
          <a:avLst/>
        </a:prstGeom>
      </xdr:spPr>
    </xdr:pic>
  </etc:cellImage>
  <etc:cellImage>
    <xdr:pic>
      <xdr:nvPicPr>
        <xdr:cNvPr id="81" name="ID_3363BE180D2F404298FAE0ABB1405DFE" descr="core_image_url__exec_download_3981578979"/>
        <xdr:cNvPicPr/>
      </xdr:nvPicPr>
      <xdr:blipFill>
        <a:blip r:embed="rId79"/>
        <a:stretch>
          <a:fillRect/>
        </a:stretch>
      </xdr:blipFill>
      <xdr:spPr>
        <a:xfrm>
          <a:off x="0" y="0"/>
          <a:ext cx="7858125" cy="7477125"/>
        </a:xfrm>
        <a:prstGeom prst="rect">
          <a:avLst/>
        </a:prstGeom>
      </xdr:spPr>
    </xdr:pic>
  </etc:cellImage>
  <etc:cellImage>
    <xdr:pic>
      <xdr:nvPicPr>
        <xdr:cNvPr id="82" name="ID_204500C27C164CD09603EBCE98E687BA" descr="core_image_url__exec_download_109373800"/>
        <xdr:cNvPicPr/>
      </xdr:nvPicPr>
      <xdr:blipFill>
        <a:blip r:embed="rId80"/>
        <a:stretch>
          <a:fillRect/>
        </a:stretch>
      </xdr:blipFill>
      <xdr:spPr>
        <a:xfrm>
          <a:off x="0" y="0"/>
          <a:ext cx="7219950" cy="7896225"/>
        </a:xfrm>
        <a:prstGeom prst="rect">
          <a:avLst/>
        </a:prstGeom>
      </xdr:spPr>
    </xdr:pic>
  </etc:cellImage>
  <etc:cellImage>
    <xdr:pic>
      <xdr:nvPicPr>
        <xdr:cNvPr id="83" name="ID_C70C9398A94D46368556C093250ED7FB" descr="core_image_url__exec_download_733620426"/>
        <xdr:cNvPicPr/>
      </xdr:nvPicPr>
      <xdr:blipFill>
        <a:blip r:embed="rId81"/>
        <a:stretch>
          <a:fillRect/>
        </a:stretch>
      </xdr:blipFill>
      <xdr:spPr>
        <a:xfrm>
          <a:off x="0" y="0"/>
          <a:ext cx="7286625" cy="7953375"/>
        </a:xfrm>
        <a:prstGeom prst="rect">
          <a:avLst/>
        </a:prstGeom>
      </xdr:spPr>
    </xdr:pic>
  </etc:cellImage>
  <etc:cellImage>
    <xdr:pic>
      <xdr:nvPicPr>
        <xdr:cNvPr id="84" name="ID_86341685EBE8421DB82050E882D9E241" descr="core_image_url__exec_download_3784503161"/>
        <xdr:cNvPicPr/>
      </xdr:nvPicPr>
      <xdr:blipFill>
        <a:blip r:embed="rId82"/>
        <a:stretch>
          <a:fillRect/>
        </a:stretch>
      </xdr:blipFill>
      <xdr:spPr>
        <a:xfrm>
          <a:off x="0" y="0"/>
          <a:ext cx="7124700" cy="7886700"/>
        </a:xfrm>
        <a:prstGeom prst="rect">
          <a:avLst/>
        </a:prstGeom>
      </xdr:spPr>
    </xdr:pic>
  </etc:cellImage>
  <etc:cellImage>
    <xdr:pic>
      <xdr:nvPicPr>
        <xdr:cNvPr id="85" name="ID_04D25A6430F4498FBF8888F42331D82D" descr="core_image_url__exec_download_1831458884"/>
        <xdr:cNvPicPr/>
      </xdr:nvPicPr>
      <xdr:blipFill>
        <a:blip r:embed="rId83"/>
        <a:stretch>
          <a:fillRect/>
        </a:stretch>
      </xdr:blipFill>
      <xdr:spPr>
        <a:xfrm>
          <a:off x="0" y="0"/>
          <a:ext cx="6877050" cy="7924800"/>
        </a:xfrm>
        <a:prstGeom prst="rect">
          <a:avLst/>
        </a:prstGeom>
      </xdr:spPr>
    </xdr:pic>
  </etc:cellImage>
  <etc:cellImage>
    <xdr:pic>
      <xdr:nvPicPr>
        <xdr:cNvPr id="86" name="ID_6157CFD5734E42B9AC6207268BFF5B2E" descr="core_image_url__exec_download_3634027413"/>
        <xdr:cNvPicPr/>
      </xdr:nvPicPr>
      <xdr:blipFill>
        <a:blip r:embed="rId84"/>
        <a:stretch>
          <a:fillRect/>
        </a:stretch>
      </xdr:blipFill>
      <xdr:spPr>
        <a:xfrm>
          <a:off x="0" y="0"/>
          <a:ext cx="6972300" cy="7848600"/>
        </a:xfrm>
        <a:prstGeom prst="rect">
          <a:avLst/>
        </a:prstGeom>
      </xdr:spPr>
    </xdr:pic>
  </etc:cellImage>
  <etc:cellImage>
    <xdr:pic>
      <xdr:nvPicPr>
        <xdr:cNvPr id="90" name="ID_29062B8C87C947228CD6112EF89AD6FF" descr="post_object_image_2390157815"/>
        <xdr:cNvPicPr/>
      </xdr:nvPicPr>
      <xdr:blipFill>
        <a:blip r:embed="rId85"/>
        <a:stretch>
          <a:fillRect/>
        </a:stretch>
      </xdr:blipFill>
      <xdr:spPr>
        <a:xfrm>
          <a:off x="0" y="0"/>
          <a:ext cx="3764280" cy="4145280"/>
        </a:xfrm>
        <a:prstGeom prst="rect">
          <a:avLst/>
        </a:prstGeom>
      </xdr:spPr>
    </xdr:pic>
  </etc:cellImage>
  <etc:cellImage>
    <xdr:pic>
      <xdr:nvPicPr>
        <xdr:cNvPr id="91" name="ID_DE15D096DAFC4E2587BB5B1732AD87E1" descr="post_object_image_3836589611"/>
        <xdr:cNvPicPr/>
      </xdr:nvPicPr>
      <xdr:blipFill>
        <a:blip r:embed="rId86"/>
        <a:stretch>
          <a:fillRect/>
        </a:stretch>
      </xdr:blipFill>
      <xdr:spPr>
        <a:xfrm>
          <a:off x="0" y="0"/>
          <a:ext cx="5273040" cy="5844540"/>
        </a:xfrm>
        <a:prstGeom prst="rect">
          <a:avLst/>
        </a:prstGeom>
      </xdr:spPr>
    </xdr:pic>
  </etc:cellImage>
  <etc:cellImage>
    <xdr:pic>
      <xdr:nvPicPr>
        <xdr:cNvPr id="92" name="ID_03A4EF5931D74EB6A97D81B06C0A2945" descr="post_object_image_4075972332"/>
        <xdr:cNvPicPr/>
      </xdr:nvPicPr>
      <xdr:blipFill>
        <a:blip r:embed="rId87"/>
        <a:stretch>
          <a:fillRect/>
        </a:stretch>
      </xdr:blipFill>
      <xdr:spPr>
        <a:xfrm>
          <a:off x="0" y="0"/>
          <a:ext cx="4389120" cy="5722620"/>
        </a:xfrm>
        <a:prstGeom prst="rect">
          <a:avLst/>
        </a:prstGeom>
      </xdr:spPr>
    </xdr:pic>
  </etc:cellImage>
  <etc:cellImage>
    <xdr:pic>
      <xdr:nvPicPr>
        <xdr:cNvPr id="93" name="ID_4A58930AE5364AD3829A123B3C9243AB" descr="post_object_image_25547885"/>
        <xdr:cNvPicPr/>
      </xdr:nvPicPr>
      <xdr:blipFill>
        <a:blip r:embed="rId88"/>
        <a:stretch>
          <a:fillRect/>
        </a:stretch>
      </xdr:blipFill>
      <xdr:spPr>
        <a:xfrm>
          <a:off x="0" y="0"/>
          <a:ext cx="9144000" cy="5432425"/>
        </a:xfrm>
        <a:prstGeom prst="rect">
          <a:avLst/>
        </a:prstGeom>
      </xdr:spPr>
    </xdr:pic>
  </etc:cellImage>
  <etc:cellImage>
    <xdr:pic>
      <xdr:nvPicPr>
        <xdr:cNvPr id="94" name="ID_8FA7C1BFEB01452A9AA4DCB5A7C36131" descr="post_object_image_3508561582"/>
        <xdr:cNvPicPr/>
      </xdr:nvPicPr>
      <xdr:blipFill>
        <a:blip r:embed="rId89"/>
        <a:stretch>
          <a:fillRect/>
        </a:stretch>
      </xdr:blipFill>
      <xdr:spPr>
        <a:xfrm>
          <a:off x="0" y="0"/>
          <a:ext cx="9144000" cy="5610225"/>
        </a:xfrm>
        <a:prstGeom prst="rect">
          <a:avLst/>
        </a:prstGeom>
      </xdr:spPr>
    </xdr:pic>
  </etc:cellImage>
  <etc:cellImage>
    <xdr:pic>
      <xdr:nvPicPr>
        <xdr:cNvPr id="95" name="ID_05204C7A5603494A92FD2857E18B8C72" descr="core_image_url__exec_download_532669599"/>
        <xdr:cNvPicPr/>
      </xdr:nvPicPr>
      <xdr:blipFill>
        <a:blip r:embed="rId90"/>
        <a:stretch>
          <a:fillRect/>
        </a:stretch>
      </xdr:blipFill>
      <xdr:spPr>
        <a:xfrm>
          <a:off x="0" y="0"/>
          <a:ext cx="8029575" cy="8391525"/>
        </a:xfrm>
        <a:prstGeom prst="rect">
          <a:avLst/>
        </a:prstGeom>
      </xdr:spPr>
    </xdr:pic>
  </etc:cellImage>
  <etc:cellImage>
    <xdr:pic>
      <xdr:nvPicPr>
        <xdr:cNvPr id="96" name="ID_1517F1E50A8A4B43801D8DDA0E3E96BA" descr="core_image_url__exec_download_2221698019"/>
        <xdr:cNvPicPr/>
      </xdr:nvPicPr>
      <xdr:blipFill>
        <a:blip r:embed="rId91"/>
        <a:stretch>
          <a:fillRect/>
        </a:stretch>
      </xdr:blipFill>
      <xdr:spPr>
        <a:xfrm>
          <a:off x="0" y="0"/>
          <a:ext cx="6981825" cy="7896225"/>
        </a:xfrm>
        <a:prstGeom prst="rect">
          <a:avLst/>
        </a:prstGeom>
      </xdr:spPr>
    </xdr:pic>
  </etc:cellImage>
  <etc:cellImage>
    <xdr:pic>
      <xdr:nvPicPr>
        <xdr:cNvPr id="97" name="ID_4FE5E69FF74645C7A67A1F21176C23FE" descr="core_image_url__exec_download_164222254"/>
        <xdr:cNvPicPr/>
      </xdr:nvPicPr>
      <xdr:blipFill>
        <a:blip r:embed="rId92"/>
        <a:stretch>
          <a:fillRect/>
        </a:stretch>
      </xdr:blipFill>
      <xdr:spPr>
        <a:xfrm>
          <a:off x="0" y="0"/>
          <a:ext cx="6991350" cy="7934325"/>
        </a:xfrm>
        <a:prstGeom prst="rect">
          <a:avLst/>
        </a:prstGeom>
      </xdr:spPr>
    </xdr:pic>
  </etc:cellImage>
  <etc:cellImage>
    <xdr:pic>
      <xdr:nvPicPr>
        <xdr:cNvPr id="98" name="ID_EF1B3AE6F1A64E7D8DC342F7E386B173" descr="core_image_url__exec_download_2491837030"/>
        <xdr:cNvPicPr/>
      </xdr:nvPicPr>
      <xdr:blipFill>
        <a:blip r:embed="rId93"/>
        <a:stretch>
          <a:fillRect/>
        </a:stretch>
      </xdr:blipFill>
      <xdr:spPr>
        <a:xfrm>
          <a:off x="0" y="0"/>
          <a:ext cx="6981825" cy="7991475"/>
        </a:xfrm>
        <a:prstGeom prst="rect">
          <a:avLst/>
        </a:prstGeom>
      </xdr:spPr>
    </xdr:pic>
  </etc:cellImage>
  <etc:cellImage>
    <xdr:pic>
      <xdr:nvPicPr>
        <xdr:cNvPr id="99" name="ID_AFDA796192764FBB8A7B65E24F4BA952" descr="core_image_url__exec_download_2704617696"/>
        <xdr:cNvPicPr/>
      </xdr:nvPicPr>
      <xdr:blipFill>
        <a:blip r:embed="rId94"/>
        <a:stretch>
          <a:fillRect/>
        </a:stretch>
      </xdr:blipFill>
      <xdr:spPr>
        <a:xfrm>
          <a:off x="0" y="0"/>
          <a:ext cx="7543800" cy="5029200"/>
        </a:xfrm>
        <a:prstGeom prst="rect">
          <a:avLst/>
        </a:prstGeom>
      </xdr:spPr>
    </xdr:pic>
  </etc:cellImage>
  <etc:cellImage>
    <xdr:pic>
      <xdr:nvPicPr>
        <xdr:cNvPr id="100" name="ID_2FAB882B9DC042E0BF649F9592CFE2DF" descr="core_image_url__exec_download_1988370768"/>
        <xdr:cNvPicPr/>
      </xdr:nvPicPr>
      <xdr:blipFill>
        <a:blip r:embed="rId95"/>
        <a:stretch>
          <a:fillRect/>
        </a:stretch>
      </xdr:blipFill>
      <xdr:spPr>
        <a:xfrm>
          <a:off x="0" y="0"/>
          <a:ext cx="7553325" cy="5048250"/>
        </a:xfrm>
        <a:prstGeom prst="rect">
          <a:avLst/>
        </a:prstGeom>
      </xdr:spPr>
    </xdr:pic>
  </etc:cellImage>
  <etc:cellImage>
    <xdr:pic>
      <xdr:nvPicPr>
        <xdr:cNvPr id="101" name="ID_75E21A79068B40739BE366677437788D" descr="core_image_url__exec_download_999673846"/>
        <xdr:cNvPicPr/>
      </xdr:nvPicPr>
      <xdr:blipFill>
        <a:blip r:embed="rId96"/>
        <a:stretch>
          <a:fillRect/>
        </a:stretch>
      </xdr:blipFill>
      <xdr:spPr>
        <a:xfrm>
          <a:off x="0" y="0"/>
          <a:ext cx="7591425" cy="5086350"/>
        </a:xfrm>
        <a:prstGeom prst="rect">
          <a:avLst/>
        </a:prstGeom>
      </xdr:spPr>
    </xdr:pic>
  </etc:cellImage>
  <etc:cellImage>
    <xdr:pic>
      <xdr:nvPicPr>
        <xdr:cNvPr id="102" name="ID_D40538C087FC4815A3BC4D8C4C31F118" descr="core_image_url__exec_download_3037102987"/>
        <xdr:cNvPicPr/>
      </xdr:nvPicPr>
      <xdr:blipFill>
        <a:blip r:embed="rId97"/>
        <a:stretch>
          <a:fillRect/>
        </a:stretch>
      </xdr:blipFill>
      <xdr:spPr>
        <a:xfrm>
          <a:off x="0" y="0"/>
          <a:ext cx="7572375" cy="5048250"/>
        </a:xfrm>
        <a:prstGeom prst="rect">
          <a:avLst/>
        </a:prstGeom>
      </xdr:spPr>
    </xdr:pic>
  </etc:cellImage>
  <etc:cellImage>
    <xdr:pic>
      <xdr:nvPicPr>
        <xdr:cNvPr id="103" name="ID_2A9988601C634CE9A82374D1A85C5F3C" descr="core_image_url__exec_download_1068256993"/>
        <xdr:cNvPicPr/>
      </xdr:nvPicPr>
      <xdr:blipFill>
        <a:blip r:embed="rId98"/>
        <a:stretch>
          <a:fillRect/>
        </a:stretch>
      </xdr:blipFill>
      <xdr:spPr>
        <a:xfrm>
          <a:off x="0" y="0"/>
          <a:ext cx="7534275" cy="5095875"/>
        </a:xfrm>
        <a:prstGeom prst="rect">
          <a:avLst/>
        </a:prstGeom>
      </xdr:spPr>
    </xdr:pic>
  </etc:cellImage>
  <etc:cellImage>
    <xdr:pic>
      <xdr:nvPicPr>
        <xdr:cNvPr id="104" name="ID_387F86DC35534150A2B32BD69ED47D00" descr="core_image_url__exec_download_209354410"/>
        <xdr:cNvPicPr/>
      </xdr:nvPicPr>
      <xdr:blipFill>
        <a:blip r:embed="rId99"/>
        <a:stretch>
          <a:fillRect/>
        </a:stretch>
      </xdr:blipFill>
      <xdr:spPr>
        <a:xfrm>
          <a:off x="0" y="0"/>
          <a:ext cx="7581900" cy="5076825"/>
        </a:xfrm>
        <a:prstGeom prst="rect">
          <a:avLst/>
        </a:prstGeom>
      </xdr:spPr>
    </xdr:pic>
  </etc:cellImage>
  <etc:cellImage>
    <xdr:pic>
      <xdr:nvPicPr>
        <xdr:cNvPr id="105" name="ID_647563AAA4DE4DC7AA46CE945CBADA73" descr="core_image_url__exec_download_2434207668"/>
        <xdr:cNvPicPr/>
      </xdr:nvPicPr>
      <xdr:blipFill>
        <a:blip r:embed="rId100"/>
        <a:stretch>
          <a:fillRect/>
        </a:stretch>
      </xdr:blipFill>
      <xdr:spPr>
        <a:xfrm>
          <a:off x="0" y="0"/>
          <a:ext cx="6838950" cy="7800975"/>
        </a:xfrm>
        <a:prstGeom prst="rect">
          <a:avLst/>
        </a:prstGeom>
      </xdr:spPr>
    </xdr:pic>
  </etc:cellImage>
  <etc:cellImage>
    <xdr:pic>
      <xdr:nvPicPr>
        <xdr:cNvPr id="106" name="ID_59DE3992BC96408C91530A0CA6CC3908" descr="core_image_url__exec_download_4026391370"/>
        <xdr:cNvPicPr/>
      </xdr:nvPicPr>
      <xdr:blipFill>
        <a:blip r:embed="rId101"/>
        <a:stretch>
          <a:fillRect/>
        </a:stretch>
      </xdr:blipFill>
      <xdr:spPr>
        <a:xfrm>
          <a:off x="0" y="0"/>
          <a:ext cx="7667625" cy="5057775"/>
        </a:xfrm>
        <a:prstGeom prst="rect">
          <a:avLst/>
        </a:prstGeom>
      </xdr:spPr>
    </xdr:pic>
  </etc:cellImage>
  <etc:cellImage>
    <xdr:pic>
      <xdr:nvPicPr>
        <xdr:cNvPr id="107" name="ID_05D3F64C15644F42A6C3D372AB75963C" descr="core_image_url__exec_download_250570854"/>
        <xdr:cNvPicPr/>
      </xdr:nvPicPr>
      <xdr:blipFill>
        <a:blip r:embed="rId102"/>
        <a:stretch>
          <a:fillRect/>
        </a:stretch>
      </xdr:blipFill>
      <xdr:spPr>
        <a:xfrm>
          <a:off x="0" y="0"/>
          <a:ext cx="7648575" cy="5086350"/>
        </a:xfrm>
        <a:prstGeom prst="rect">
          <a:avLst/>
        </a:prstGeom>
      </xdr:spPr>
    </xdr:pic>
  </etc:cellImage>
  <etc:cellImage>
    <xdr:pic>
      <xdr:nvPicPr>
        <xdr:cNvPr id="108" name="ID_07D94BCEB2E149A48979DF56AA708C83" descr="core_image_url__exec_download_1221504143"/>
        <xdr:cNvPicPr/>
      </xdr:nvPicPr>
      <xdr:blipFill>
        <a:blip r:embed="rId103"/>
        <a:stretch>
          <a:fillRect/>
        </a:stretch>
      </xdr:blipFill>
      <xdr:spPr>
        <a:xfrm>
          <a:off x="0" y="0"/>
          <a:ext cx="7591425" cy="5010150"/>
        </a:xfrm>
        <a:prstGeom prst="rect">
          <a:avLst/>
        </a:prstGeom>
      </xdr:spPr>
    </xdr:pic>
  </etc:cellImage>
  <etc:cellImage>
    <xdr:pic>
      <xdr:nvPicPr>
        <xdr:cNvPr id="109" name="ID_3D83E653A14D402BBCD595A7461C4347" descr="core_image_url__exec_download_2560907889"/>
        <xdr:cNvPicPr/>
      </xdr:nvPicPr>
      <xdr:blipFill>
        <a:blip r:embed="rId104"/>
        <a:stretch>
          <a:fillRect/>
        </a:stretch>
      </xdr:blipFill>
      <xdr:spPr>
        <a:xfrm>
          <a:off x="0" y="0"/>
          <a:ext cx="7600950" cy="5095875"/>
        </a:xfrm>
        <a:prstGeom prst="rect">
          <a:avLst/>
        </a:prstGeom>
      </xdr:spPr>
    </xdr:pic>
  </etc:cellImage>
  <etc:cellImage>
    <xdr:pic>
      <xdr:nvPicPr>
        <xdr:cNvPr id="110" name="ID_C08B2C5C44CA4034B55CF65CAAA12041" descr="core_image_url__exec_download_1947766148"/>
        <xdr:cNvPicPr/>
      </xdr:nvPicPr>
      <xdr:blipFill>
        <a:blip r:embed="rId105"/>
        <a:stretch>
          <a:fillRect/>
        </a:stretch>
      </xdr:blipFill>
      <xdr:spPr>
        <a:xfrm>
          <a:off x="0" y="0"/>
          <a:ext cx="7620000" cy="5105400"/>
        </a:xfrm>
        <a:prstGeom prst="rect">
          <a:avLst/>
        </a:prstGeom>
      </xdr:spPr>
    </xdr:pic>
  </etc:cellImage>
  <etc:cellImage>
    <xdr:pic>
      <xdr:nvPicPr>
        <xdr:cNvPr id="111" name="ID_0A0F70C4FB084344B7F84EBF0B9A8F15" descr="core_image_url__exec_download_257730089"/>
        <xdr:cNvPicPr/>
      </xdr:nvPicPr>
      <xdr:blipFill>
        <a:blip r:embed="rId106"/>
        <a:stretch>
          <a:fillRect/>
        </a:stretch>
      </xdr:blipFill>
      <xdr:spPr>
        <a:xfrm>
          <a:off x="0" y="0"/>
          <a:ext cx="7639050" cy="5086350"/>
        </a:xfrm>
        <a:prstGeom prst="rect">
          <a:avLst/>
        </a:prstGeom>
      </xdr:spPr>
    </xdr:pic>
  </etc:cellImage>
  <etc:cellImage>
    <xdr:pic>
      <xdr:nvPicPr>
        <xdr:cNvPr id="112" name="ID_CD4D68CFA64E42C39840973998CAAEAA" descr="core_image_url__exec_download_1058770104"/>
        <xdr:cNvPicPr/>
      </xdr:nvPicPr>
      <xdr:blipFill>
        <a:blip r:embed="rId107"/>
        <a:stretch>
          <a:fillRect/>
        </a:stretch>
      </xdr:blipFill>
      <xdr:spPr>
        <a:xfrm>
          <a:off x="0" y="0"/>
          <a:ext cx="7372350" cy="5067300"/>
        </a:xfrm>
        <a:prstGeom prst="rect">
          <a:avLst/>
        </a:prstGeom>
      </xdr:spPr>
    </xdr:pic>
  </etc:cellImage>
  <etc:cellImage>
    <xdr:pic>
      <xdr:nvPicPr>
        <xdr:cNvPr id="113" name="ID_1188810C79D342F6975E86F4A6A0E8AE" descr="core_image_url__exec_download_915419547"/>
        <xdr:cNvPicPr/>
      </xdr:nvPicPr>
      <xdr:blipFill>
        <a:blip r:embed="rId108"/>
        <a:stretch>
          <a:fillRect/>
        </a:stretch>
      </xdr:blipFill>
      <xdr:spPr>
        <a:xfrm>
          <a:off x="0" y="0"/>
          <a:ext cx="7524750" cy="5067300"/>
        </a:xfrm>
        <a:prstGeom prst="rect">
          <a:avLst/>
        </a:prstGeom>
      </xdr:spPr>
    </xdr:pic>
  </etc:cellImage>
  <etc:cellImage>
    <xdr:pic>
      <xdr:nvPicPr>
        <xdr:cNvPr id="114" name="ID_59339E6D362E4476818A5C367B34FF2A" descr="core_image_url__exec_download_2609870151"/>
        <xdr:cNvPicPr/>
      </xdr:nvPicPr>
      <xdr:blipFill>
        <a:blip r:embed="rId109"/>
        <a:stretch>
          <a:fillRect/>
        </a:stretch>
      </xdr:blipFill>
      <xdr:spPr>
        <a:xfrm>
          <a:off x="0" y="0"/>
          <a:ext cx="7591425" cy="5095875"/>
        </a:xfrm>
        <a:prstGeom prst="rect">
          <a:avLst/>
        </a:prstGeom>
      </xdr:spPr>
    </xdr:pic>
  </etc:cellImage>
  <etc:cellImage>
    <xdr:pic>
      <xdr:nvPicPr>
        <xdr:cNvPr id="115" name="ID_49B405794566484CB55419E7ADECF262" descr="core_image_url__exec_download_2335653847"/>
        <xdr:cNvPicPr/>
      </xdr:nvPicPr>
      <xdr:blipFill>
        <a:blip r:embed="rId110"/>
        <a:stretch>
          <a:fillRect/>
        </a:stretch>
      </xdr:blipFill>
      <xdr:spPr>
        <a:xfrm>
          <a:off x="0" y="0"/>
          <a:ext cx="7620000" cy="5057775"/>
        </a:xfrm>
        <a:prstGeom prst="rect">
          <a:avLst/>
        </a:prstGeom>
      </xdr:spPr>
    </xdr:pic>
  </etc:cellImage>
  <etc:cellImage>
    <xdr:pic>
      <xdr:nvPicPr>
        <xdr:cNvPr id="116" name="ID_D107695C4784427F9C0E9BFFE9B80AA3" descr="core_image_url__exec_download_1956317441"/>
        <xdr:cNvPicPr/>
      </xdr:nvPicPr>
      <xdr:blipFill>
        <a:blip r:embed="rId111"/>
        <a:stretch>
          <a:fillRect/>
        </a:stretch>
      </xdr:blipFill>
      <xdr:spPr>
        <a:xfrm>
          <a:off x="0" y="0"/>
          <a:ext cx="7639050" cy="5048250"/>
        </a:xfrm>
        <a:prstGeom prst="rect">
          <a:avLst/>
        </a:prstGeom>
      </xdr:spPr>
    </xdr:pic>
  </etc:cellImage>
  <etc:cellImage>
    <xdr:pic>
      <xdr:nvPicPr>
        <xdr:cNvPr id="117" name="ID_119F7A60F74A4C86A0BD77552EF53477" descr="core_image_url__exec_download_3447641757"/>
        <xdr:cNvPicPr/>
      </xdr:nvPicPr>
      <xdr:blipFill>
        <a:blip r:embed="rId112"/>
        <a:stretch>
          <a:fillRect/>
        </a:stretch>
      </xdr:blipFill>
      <xdr:spPr>
        <a:xfrm>
          <a:off x="0" y="0"/>
          <a:ext cx="7591425" cy="5048250"/>
        </a:xfrm>
        <a:prstGeom prst="rect">
          <a:avLst/>
        </a:prstGeom>
      </xdr:spPr>
    </xdr:pic>
  </etc:cellImage>
  <etc:cellImage>
    <xdr:pic>
      <xdr:nvPicPr>
        <xdr:cNvPr id="118" name="ID_63C6310E06A343AC8063CAEED42FB634" descr="core_image_url__exec_download_1988515460"/>
        <xdr:cNvPicPr/>
      </xdr:nvPicPr>
      <xdr:blipFill>
        <a:blip r:embed="rId113"/>
        <a:stretch>
          <a:fillRect/>
        </a:stretch>
      </xdr:blipFill>
      <xdr:spPr>
        <a:xfrm>
          <a:off x="0" y="0"/>
          <a:ext cx="7629525" cy="5048250"/>
        </a:xfrm>
        <a:prstGeom prst="rect">
          <a:avLst/>
        </a:prstGeom>
      </xdr:spPr>
    </xdr:pic>
  </etc:cellImage>
  <etc:cellImage>
    <xdr:pic>
      <xdr:nvPicPr>
        <xdr:cNvPr id="119" name="ID_E1F6B6BB2C51449F8ABBC1CFFE2BFB1C" descr="core_image_url__exec_download_2569310233"/>
        <xdr:cNvPicPr/>
      </xdr:nvPicPr>
      <xdr:blipFill>
        <a:blip r:embed="rId114"/>
        <a:stretch>
          <a:fillRect/>
        </a:stretch>
      </xdr:blipFill>
      <xdr:spPr>
        <a:xfrm>
          <a:off x="0" y="0"/>
          <a:ext cx="7572375" cy="5029200"/>
        </a:xfrm>
        <a:prstGeom prst="rect">
          <a:avLst/>
        </a:prstGeom>
      </xdr:spPr>
    </xdr:pic>
  </etc:cellImage>
  <etc:cellImage>
    <xdr:pic>
      <xdr:nvPicPr>
        <xdr:cNvPr id="120" name="ID_1EC9A69009464344964C218B309EE707" descr="core_image_url__exec_download_1784756399"/>
        <xdr:cNvPicPr/>
      </xdr:nvPicPr>
      <xdr:blipFill>
        <a:blip r:embed="rId115"/>
        <a:stretch>
          <a:fillRect/>
        </a:stretch>
      </xdr:blipFill>
      <xdr:spPr>
        <a:xfrm>
          <a:off x="0" y="0"/>
          <a:ext cx="7562850" cy="5019675"/>
        </a:xfrm>
        <a:prstGeom prst="rect">
          <a:avLst/>
        </a:prstGeom>
      </xdr:spPr>
    </xdr:pic>
  </etc:cellImage>
  <etc:cellImage>
    <xdr:pic>
      <xdr:nvPicPr>
        <xdr:cNvPr id="121" name="ID_68CB2994B65D47FEA06E86701A6E6E9F" descr="core_image_url__exec_download_3288309190"/>
        <xdr:cNvPicPr/>
      </xdr:nvPicPr>
      <xdr:blipFill>
        <a:blip r:embed="rId116"/>
        <a:stretch>
          <a:fillRect/>
        </a:stretch>
      </xdr:blipFill>
      <xdr:spPr>
        <a:xfrm>
          <a:off x="0" y="0"/>
          <a:ext cx="7524750" cy="4972050"/>
        </a:xfrm>
        <a:prstGeom prst="rect">
          <a:avLst/>
        </a:prstGeom>
      </xdr:spPr>
    </xdr:pic>
  </etc:cellImage>
  <etc:cellImage>
    <xdr:pic>
      <xdr:nvPicPr>
        <xdr:cNvPr id="122" name="ID_D70E6396187949AF80E77D143D48A8FC" descr="core_image_url__exec_download_2690355071"/>
        <xdr:cNvPicPr/>
      </xdr:nvPicPr>
      <xdr:blipFill>
        <a:blip r:embed="rId117"/>
        <a:stretch>
          <a:fillRect/>
        </a:stretch>
      </xdr:blipFill>
      <xdr:spPr>
        <a:xfrm>
          <a:off x="0" y="0"/>
          <a:ext cx="7600950" cy="5067300"/>
        </a:xfrm>
        <a:prstGeom prst="rect">
          <a:avLst/>
        </a:prstGeom>
      </xdr:spPr>
    </xdr:pic>
  </etc:cellImage>
  <etc:cellImage>
    <xdr:pic>
      <xdr:nvPicPr>
        <xdr:cNvPr id="123" name="ID_96542D6E68AF44C7BA6DA5F830736D37" descr="core_image_url__exec_download_281915019"/>
        <xdr:cNvPicPr/>
      </xdr:nvPicPr>
      <xdr:blipFill>
        <a:blip r:embed="rId118"/>
        <a:stretch>
          <a:fillRect/>
        </a:stretch>
      </xdr:blipFill>
      <xdr:spPr>
        <a:xfrm>
          <a:off x="0" y="0"/>
          <a:ext cx="7620000" cy="5105400"/>
        </a:xfrm>
        <a:prstGeom prst="rect">
          <a:avLst/>
        </a:prstGeom>
      </xdr:spPr>
    </xdr:pic>
  </etc:cellImage>
  <etc:cellImage>
    <xdr:pic>
      <xdr:nvPicPr>
        <xdr:cNvPr id="124" name="ID_92AA7BFC7AAF44F991D56D79C4F6AB34" descr="core_image_url__exec_download_813936317"/>
        <xdr:cNvPicPr/>
      </xdr:nvPicPr>
      <xdr:blipFill>
        <a:blip r:embed="rId119"/>
        <a:stretch>
          <a:fillRect/>
        </a:stretch>
      </xdr:blipFill>
      <xdr:spPr>
        <a:xfrm>
          <a:off x="0" y="0"/>
          <a:ext cx="7600950" cy="5095875"/>
        </a:xfrm>
        <a:prstGeom prst="rect">
          <a:avLst/>
        </a:prstGeom>
      </xdr:spPr>
    </xdr:pic>
  </etc:cellImage>
  <etc:cellImage>
    <xdr:pic>
      <xdr:nvPicPr>
        <xdr:cNvPr id="125" name="ID_E5B65107BCCF467A8B8DC411336FE749" descr="core_image_url__exec_download_2655284242"/>
        <xdr:cNvPicPr/>
      </xdr:nvPicPr>
      <xdr:blipFill>
        <a:blip r:embed="rId120"/>
        <a:stretch>
          <a:fillRect/>
        </a:stretch>
      </xdr:blipFill>
      <xdr:spPr>
        <a:xfrm>
          <a:off x="0" y="0"/>
          <a:ext cx="7553325" cy="5029200"/>
        </a:xfrm>
        <a:prstGeom prst="rect">
          <a:avLst/>
        </a:prstGeom>
      </xdr:spPr>
    </xdr:pic>
  </etc:cellImage>
  <etc:cellImage>
    <xdr:pic>
      <xdr:nvPicPr>
        <xdr:cNvPr id="126" name="ID_94FEB01A71B04F4CB4DB557A4C60C614" descr="core_image_url__exec_download_519506573"/>
        <xdr:cNvPicPr/>
      </xdr:nvPicPr>
      <xdr:blipFill>
        <a:blip r:embed="rId121"/>
        <a:stretch>
          <a:fillRect/>
        </a:stretch>
      </xdr:blipFill>
      <xdr:spPr>
        <a:xfrm>
          <a:off x="0" y="0"/>
          <a:ext cx="7591425" cy="5019675"/>
        </a:xfrm>
        <a:prstGeom prst="rect">
          <a:avLst/>
        </a:prstGeom>
      </xdr:spPr>
    </xdr:pic>
  </etc:cellImage>
  <etc:cellImage>
    <xdr:pic>
      <xdr:nvPicPr>
        <xdr:cNvPr id="127" name="ID_70388E03DAF14111A9BE593CA654E17F" descr="core_image_url__exec_download_2956278056"/>
        <xdr:cNvPicPr/>
      </xdr:nvPicPr>
      <xdr:blipFill>
        <a:blip r:embed="rId122"/>
        <a:stretch>
          <a:fillRect/>
        </a:stretch>
      </xdr:blipFill>
      <xdr:spPr>
        <a:xfrm>
          <a:off x="0" y="0"/>
          <a:ext cx="7600950" cy="5086350"/>
        </a:xfrm>
        <a:prstGeom prst="rect">
          <a:avLst/>
        </a:prstGeom>
      </xdr:spPr>
    </xdr:pic>
  </etc:cellImage>
  <etc:cellImage>
    <xdr:pic>
      <xdr:nvPicPr>
        <xdr:cNvPr id="128" name="ID_6A96345148F5441C88FD6D39DC94B9DE" descr="core_image_url__exec_download_1488888072"/>
        <xdr:cNvPicPr/>
      </xdr:nvPicPr>
      <xdr:blipFill>
        <a:blip r:embed="rId123"/>
        <a:stretch>
          <a:fillRect/>
        </a:stretch>
      </xdr:blipFill>
      <xdr:spPr>
        <a:xfrm>
          <a:off x="0" y="0"/>
          <a:ext cx="7620000" cy="5019675"/>
        </a:xfrm>
        <a:prstGeom prst="rect">
          <a:avLst/>
        </a:prstGeom>
      </xdr:spPr>
    </xdr:pic>
  </etc:cellImage>
  <etc:cellImage>
    <xdr:pic>
      <xdr:nvPicPr>
        <xdr:cNvPr id="129" name="ID_8AD8CBF3B2664581BEB142649982AE41" descr="core_image_url__exec_download_761774875"/>
        <xdr:cNvPicPr/>
      </xdr:nvPicPr>
      <xdr:blipFill>
        <a:blip r:embed="rId124"/>
        <a:stretch>
          <a:fillRect/>
        </a:stretch>
      </xdr:blipFill>
      <xdr:spPr>
        <a:xfrm>
          <a:off x="0" y="0"/>
          <a:ext cx="7667625" cy="5153025"/>
        </a:xfrm>
        <a:prstGeom prst="rect">
          <a:avLst/>
        </a:prstGeom>
      </xdr:spPr>
    </xdr:pic>
  </etc:cellImage>
  <etc:cellImage>
    <xdr:pic>
      <xdr:nvPicPr>
        <xdr:cNvPr id="130" name="ID_85B2B8BE088646598EFA5725C8C9360A" descr="core_image_url__exec_download_3867735312"/>
        <xdr:cNvPicPr/>
      </xdr:nvPicPr>
      <xdr:blipFill>
        <a:blip r:embed="rId125"/>
        <a:stretch>
          <a:fillRect/>
        </a:stretch>
      </xdr:blipFill>
      <xdr:spPr>
        <a:xfrm>
          <a:off x="0" y="0"/>
          <a:ext cx="7610475" cy="5153025"/>
        </a:xfrm>
        <a:prstGeom prst="rect">
          <a:avLst/>
        </a:prstGeom>
      </xdr:spPr>
    </xdr:pic>
  </etc:cellImage>
  <etc:cellImage>
    <xdr:pic>
      <xdr:nvPicPr>
        <xdr:cNvPr id="131" name="ID_E50D53BFA5D14D898DD0C62572E95DE2" descr="core_image_url__exec_download_1823832507"/>
        <xdr:cNvPicPr/>
      </xdr:nvPicPr>
      <xdr:blipFill>
        <a:blip r:embed="rId126"/>
        <a:stretch>
          <a:fillRect/>
        </a:stretch>
      </xdr:blipFill>
      <xdr:spPr>
        <a:xfrm>
          <a:off x="0" y="0"/>
          <a:ext cx="7591425" cy="5048250"/>
        </a:xfrm>
        <a:prstGeom prst="rect">
          <a:avLst/>
        </a:prstGeom>
      </xdr:spPr>
    </xdr:pic>
  </etc:cellImage>
  <etc:cellImage>
    <xdr:pic>
      <xdr:nvPicPr>
        <xdr:cNvPr id="132" name="ID_E3D1609CCD8C4464B84F80847F4F43EF" descr="core_image_url__exec_download_1336911224"/>
        <xdr:cNvPicPr/>
      </xdr:nvPicPr>
      <xdr:blipFill>
        <a:blip r:embed="rId127"/>
        <a:stretch>
          <a:fillRect/>
        </a:stretch>
      </xdr:blipFill>
      <xdr:spPr>
        <a:xfrm>
          <a:off x="0" y="0"/>
          <a:ext cx="7600950" cy="5076825"/>
        </a:xfrm>
        <a:prstGeom prst="rect">
          <a:avLst/>
        </a:prstGeom>
      </xdr:spPr>
    </xdr:pic>
  </etc:cellImage>
  <etc:cellImage>
    <xdr:pic>
      <xdr:nvPicPr>
        <xdr:cNvPr id="133" name="ID_AA0B840DE05D4E95A160DB8694CC0AEE" descr="core_image_url__exec_download_223148833"/>
        <xdr:cNvPicPr/>
      </xdr:nvPicPr>
      <xdr:blipFill>
        <a:blip r:embed="rId128"/>
        <a:stretch>
          <a:fillRect/>
        </a:stretch>
      </xdr:blipFill>
      <xdr:spPr>
        <a:xfrm>
          <a:off x="0" y="0"/>
          <a:ext cx="7610475" cy="5086350"/>
        </a:xfrm>
        <a:prstGeom prst="rect">
          <a:avLst/>
        </a:prstGeom>
      </xdr:spPr>
    </xdr:pic>
  </etc:cellImage>
  <etc:cellImage>
    <xdr:pic>
      <xdr:nvPicPr>
        <xdr:cNvPr id="134" name="ID_A451D4B817B5464BB7FBDC776892B179" descr="core_image_url__exec_download_1442215429"/>
        <xdr:cNvPicPr/>
      </xdr:nvPicPr>
      <xdr:blipFill>
        <a:blip r:embed="rId129"/>
        <a:stretch>
          <a:fillRect/>
        </a:stretch>
      </xdr:blipFill>
      <xdr:spPr>
        <a:xfrm>
          <a:off x="0" y="0"/>
          <a:ext cx="7572375" cy="5057775"/>
        </a:xfrm>
        <a:prstGeom prst="rect">
          <a:avLst/>
        </a:prstGeom>
      </xdr:spPr>
    </xdr:pic>
  </etc:cellImage>
  <etc:cellImage>
    <xdr:pic>
      <xdr:nvPicPr>
        <xdr:cNvPr id="135" name="ID_A8356814BDBA4FFA9162A678C095054A" descr="core_image_url__exec_download_742993315"/>
        <xdr:cNvPicPr/>
      </xdr:nvPicPr>
      <xdr:blipFill>
        <a:blip r:embed="rId130"/>
        <a:stretch>
          <a:fillRect/>
        </a:stretch>
      </xdr:blipFill>
      <xdr:spPr>
        <a:xfrm>
          <a:off x="0" y="0"/>
          <a:ext cx="7648575" cy="5095875"/>
        </a:xfrm>
        <a:prstGeom prst="rect">
          <a:avLst/>
        </a:prstGeom>
      </xdr:spPr>
    </xdr:pic>
  </etc:cellImage>
  <etc:cellImage>
    <xdr:pic>
      <xdr:nvPicPr>
        <xdr:cNvPr id="136" name="ID_437FB35715BD4FF5A8E0095BB1EDAAE4" descr="core_image_url__exec_download_3151259866"/>
        <xdr:cNvPicPr/>
      </xdr:nvPicPr>
      <xdr:blipFill>
        <a:blip r:embed="rId131"/>
        <a:stretch>
          <a:fillRect/>
        </a:stretch>
      </xdr:blipFill>
      <xdr:spPr>
        <a:xfrm>
          <a:off x="0" y="0"/>
          <a:ext cx="7620000" cy="5124450"/>
        </a:xfrm>
        <a:prstGeom prst="rect">
          <a:avLst/>
        </a:prstGeom>
      </xdr:spPr>
    </xdr:pic>
  </etc:cellImage>
  <etc:cellImage>
    <xdr:pic>
      <xdr:nvPicPr>
        <xdr:cNvPr id="137" name="ID_5F63CDB27564430B9DCD44407E01DA5B" descr="core_image_url__exec_download_726175979"/>
        <xdr:cNvPicPr/>
      </xdr:nvPicPr>
      <xdr:blipFill>
        <a:blip r:embed="rId132"/>
        <a:stretch>
          <a:fillRect/>
        </a:stretch>
      </xdr:blipFill>
      <xdr:spPr>
        <a:xfrm>
          <a:off x="0" y="0"/>
          <a:ext cx="7639050" cy="5076825"/>
        </a:xfrm>
        <a:prstGeom prst="rect">
          <a:avLst/>
        </a:prstGeom>
      </xdr:spPr>
    </xdr:pic>
  </etc:cellImage>
  <etc:cellImage>
    <xdr:pic>
      <xdr:nvPicPr>
        <xdr:cNvPr id="138" name="ID_5DD6741DD69C4E15B244088AC1A37E8E" descr="post_object_image_3648233033"/>
        <xdr:cNvPicPr/>
      </xdr:nvPicPr>
      <xdr:blipFill>
        <a:blip r:embed="rId133"/>
        <a:stretch>
          <a:fillRect/>
        </a:stretch>
      </xdr:blipFill>
      <xdr:spPr>
        <a:xfrm>
          <a:off x="0" y="0"/>
          <a:ext cx="7627620" cy="5074920"/>
        </a:xfrm>
        <a:prstGeom prst="rect">
          <a:avLst/>
        </a:prstGeom>
      </xdr:spPr>
    </xdr:pic>
  </etc:cellImage>
  <etc:cellImage>
    <xdr:pic>
      <xdr:nvPicPr>
        <xdr:cNvPr id="139" name="ID_CF845792896648A6A10B0FD9B8F7860E" descr="core_image_url__exec_download_1035727313"/>
        <xdr:cNvPicPr/>
      </xdr:nvPicPr>
      <xdr:blipFill>
        <a:blip r:embed="rId134"/>
        <a:stretch>
          <a:fillRect/>
        </a:stretch>
      </xdr:blipFill>
      <xdr:spPr>
        <a:xfrm>
          <a:off x="0" y="0"/>
          <a:ext cx="7648575" cy="5086350"/>
        </a:xfrm>
        <a:prstGeom prst="rect">
          <a:avLst/>
        </a:prstGeom>
      </xdr:spPr>
    </xdr:pic>
  </etc:cellImage>
  <etc:cellImage>
    <xdr:pic>
      <xdr:nvPicPr>
        <xdr:cNvPr id="140" name="ID_6465A11F7597474ABDDFC1FFD33248ED" descr="core_image_url__exec_download_3885020056"/>
        <xdr:cNvPicPr/>
      </xdr:nvPicPr>
      <xdr:blipFill>
        <a:blip r:embed="rId135"/>
        <a:stretch>
          <a:fillRect/>
        </a:stretch>
      </xdr:blipFill>
      <xdr:spPr>
        <a:xfrm>
          <a:off x="0" y="0"/>
          <a:ext cx="7600950" cy="5114925"/>
        </a:xfrm>
        <a:prstGeom prst="rect">
          <a:avLst/>
        </a:prstGeom>
      </xdr:spPr>
    </xdr:pic>
  </etc:cellImage>
  <etc:cellImage>
    <xdr:pic>
      <xdr:nvPicPr>
        <xdr:cNvPr id="141" name="ID_5F6D2B74168F45C4864C255C9C74D669" descr="post_object_image_2191969459"/>
        <xdr:cNvPicPr/>
      </xdr:nvPicPr>
      <xdr:blipFill>
        <a:blip r:embed="rId136"/>
        <a:stretch>
          <a:fillRect/>
        </a:stretch>
      </xdr:blipFill>
      <xdr:spPr>
        <a:xfrm>
          <a:off x="0" y="0"/>
          <a:ext cx="7581900" cy="5044440"/>
        </a:xfrm>
        <a:prstGeom prst="rect">
          <a:avLst/>
        </a:prstGeom>
      </xdr:spPr>
    </xdr:pic>
  </etc:cellImage>
  <etc:cellImage>
    <xdr:pic>
      <xdr:nvPicPr>
        <xdr:cNvPr id="142" name="ID_5BD74BEA818840D38B76EF72DA46E7D7" descr="core_image_url__exec_download_1831235876"/>
        <xdr:cNvPicPr/>
      </xdr:nvPicPr>
      <xdr:blipFill>
        <a:blip r:embed="rId137"/>
        <a:stretch>
          <a:fillRect/>
        </a:stretch>
      </xdr:blipFill>
      <xdr:spPr>
        <a:xfrm>
          <a:off x="0" y="0"/>
          <a:ext cx="7677150" cy="5086350"/>
        </a:xfrm>
        <a:prstGeom prst="rect">
          <a:avLst/>
        </a:prstGeom>
      </xdr:spPr>
    </xdr:pic>
  </etc:cellImage>
  <etc:cellImage>
    <xdr:pic>
      <xdr:nvPicPr>
        <xdr:cNvPr id="143" name="ID_7A53295380D3420C98C58E54CE830D70" descr="core_image_url__exec_download_382632658"/>
        <xdr:cNvPicPr/>
      </xdr:nvPicPr>
      <xdr:blipFill>
        <a:blip r:embed="rId138"/>
        <a:stretch>
          <a:fillRect/>
        </a:stretch>
      </xdr:blipFill>
      <xdr:spPr>
        <a:xfrm>
          <a:off x="0" y="0"/>
          <a:ext cx="7696200" cy="5153025"/>
        </a:xfrm>
        <a:prstGeom prst="rect">
          <a:avLst/>
        </a:prstGeom>
      </xdr:spPr>
    </xdr:pic>
  </etc:cellImage>
  <etc:cellImage>
    <xdr:pic>
      <xdr:nvPicPr>
        <xdr:cNvPr id="144" name="ID_763DE1135DFC47B9A0A36C423A7574C4" descr="post_object_image_3005239831"/>
        <xdr:cNvPicPr/>
      </xdr:nvPicPr>
      <xdr:blipFill>
        <a:blip r:embed="rId139"/>
        <a:stretch>
          <a:fillRect/>
        </a:stretch>
      </xdr:blipFill>
      <xdr:spPr>
        <a:xfrm>
          <a:off x="0" y="0"/>
          <a:ext cx="8321040" cy="5509260"/>
        </a:xfrm>
        <a:prstGeom prst="rect">
          <a:avLst/>
        </a:prstGeom>
      </xdr:spPr>
    </xdr:pic>
  </etc:cellImage>
  <etc:cellImage>
    <xdr:pic>
      <xdr:nvPicPr>
        <xdr:cNvPr id="145" name="ID_4B046F64B60C4C39BC4A187998E8EC4F" descr="core_image_url__exec_download_2458818067"/>
        <xdr:cNvPicPr/>
      </xdr:nvPicPr>
      <xdr:blipFill>
        <a:blip r:embed="rId140"/>
        <a:stretch>
          <a:fillRect/>
        </a:stretch>
      </xdr:blipFill>
      <xdr:spPr>
        <a:xfrm>
          <a:off x="0" y="0"/>
          <a:ext cx="7648575" cy="5105400"/>
        </a:xfrm>
        <a:prstGeom prst="rect">
          <a:avLst/>
        </a:prstGeom>
      </xdr:spPr>
    </xdr:pic>
  </etc:cellImage>
  <etc:cellImage>
    <xdr:pic>
      <xdr:nvPicPr>
        <xdr:cNvPr id="146" name="ID_40A214BF1D7A4DC18C92619A921B95FB" descr="post_object_image_139719950"/>
        <xdr:cNvPicPr/>
      </xdr:nvPicPr>
      <xdr:blipFill>
        <a:blip r:embed="rId141"/>
        <a:stretch>
          <a:fillRect/>
        </a:stretch>
      </xdr:blipFill>
      <xdr:spPr>
        <a:xfrm>
          <a:off x="0" y="0"/>
          <a:ext cx="8260080" cy="5570220"/>
        </a:xfrm>
        <a:prstGeom prst="rect">
          <a:avLst/>
        </a:prstGeom>
      </xdr:spPr>
    </xdr:pic>
  </etc:cellImage>
  <etc:cellImage>
    <xdr:pic>
      <xdr:nvPicPr>
        <xdr:cNvPr id="147" name="ID_F5D6FA98EFCC41B5925129C5AB48A34F" descr="post_object_image_3372191010"/>
        <xdr:cNvPicPr/>
      </xdr:nvPicPr>
      <xdr:blipFill>
        <a:blip r:embed="rId142"/>
        <a:stretch>
          <a:fillRect/>
        </a:stretch>
      </xdr:blipFill>
      <xdr:spPr>
        <a:xfrm>
          <a:off x="0" y="0"/>
          <a:ext cx="8313420" cy="5387340"/>
        </a:xfrm>
        <a:prstGeom prst="rect">
          <a:avLst/>
        </a:prstGeom>
      </xdr:spPr>
    </xdr:pic>
  </etc:cellImage>
  <etc:cellImage>
    <xdr:pic>
      <xdr:nvPicPr>
        <xdr:cNvPr id="148" name="ID_E3ADCDFF5C2C483FBC5593534C91B11B" descr="core_image_url__exec_download_1369816435"/>
        <xdr:cNvPicPr/>
      </xdr:nvPicPr>
      <xdr:blipFill>
        <a:blip r:embed="rId143"/>
        <a:stretch>
          <a:fillRect/>
        </a:stretch>
      </xdr:blipFill>
      <xdr:spPr>
        <a:xfrm>
          <a:off x="0" y="0"/>
          <a:ext cx="7629525" cy="5133975"/>
        </a:xfrm>
        <a:prstGeom prst="rect">
          <a:avLst/>
        </a:prstGeom>
      </xdr:spPr>
    </xdr:pic>
  </etc:cellImage>
  <etc:cellImage>
    <xdr:pic>
      <xdr:nvPicPr>
        <xdr:cNvPr id="149" name="ID_9E5457C9FA5E4F858A9115386A77AFC1" descr="post_object_image_3210638912"/>
        <xdr:cNvPicPr/>
      </xdr:nvPicPr>
      <xdr:blipFill>
        <a:blip r:embed="rId144"/>
        <a:stretch>
          <a:fillRect/>
        </a:stretch>
      </xdr:blipFill>
      <xdr:spPr>
        <a:xfrm>
          <a:off x="0" y="0"/>
          <a:ext cx="8328660" cy="5501640"/>
        </a:xfrm>
        <a:prstGeom prst="rect">
          <a:avLst/>
        </a:prstGeom>
      </xdr:spPr>
    </xdr:pic>
  </etc:cellImage>
  <etc:cellImage>
    <xdr:pic>
      <xdr:nvPicPr>
        <xdr:cNvPr id="150" name="ID_FE406FF857D0470BB96464E998766544" descr="core_image_url__exec_download_2084364600"/>
        <xdr:cNvPicPr/>
      </xdr:nvPicPr>
      <xdr:blipFill>
        <a:blip r:embed="rId145"/>
        <a:stretch>
          <a:fillRect/>
        </a:stretch>
      </xdr:blipFill>
      <xdr:spPr>
        <a:xfrm>
          <a:off x="0" y="0"/>
          <a:ext cx="7620000" cy="5057775"/>
        </a:xfrm>
        <a:prstGeom prst="rect">
          <a:avLst/>
        </a:prstGeom>
      </xdr:spPr>
    </xdr:pic>
  </etc:cellImage>
  <etc:cellImage>
    <xdr:pic>
      <xdr:nvPicPr>
        <xdr:cNvPr id="151" name="ID_88F6B085CEBF4DBD8285F3E131CF39B6" descr="post_object_image_2487979318"/>
        <xdr:cNvPicPr/>
      </xdr:nvPicPr>
      <xdr:blipFill>
        <a:blip r:embed="rId146"/>
        <a:stretch>
          <a:fillRect/>
        </a:stretch>
      </xdr:blipFill>
      <xdr:spPr>
        <a:xfrm>
          <a:off x="0" y="0"/>
          <a:ext cx="7818120" cy="5227320"/>
        </a:xfrm>
        <a:prstGeom prst="rect">
          <a:avLst/>
        </a:prstGeom>
      </xdr:spPr>
    </xdr:pic>
  </etc:cellImage>
  <etc:cellImage>
    <xdr:pic>
      <xdr:nvPicPr>
        <xdr:cNvPr id="152" name="ID_E64063EECC1E4A759A136EB05F1F2CD0" descr="post_object_image_3612231369"/>
        <xdr:cNvPicPr/>
      </xdr:nvPicPr>
      <xdr:blipFill>
        <a:blip r:embed="rId147"/>
        <a:stretch>
          <a:fillRect/>
        </a:stretch>
      </xdr:blipFill>
      <xdr:spPr>
        <a:xfrm>
          <a:off x="0" y="0"/>
          <a:ext cx="7909560" cy="5280660"/>
        </a:xfrm>
        <a:prstGeom prst="rect">
          <a:avLst/>
        </a:prstGeom>
      </xdr:spPr>
    </xdr:pic>
  </etc:cellImage>
  <etc:cellImage>
    <xdr:pic>
      <xdr:nvPicPr>
        <xdr:cNvPr id="153" name="ID_AD38571B518C4303B75A96DFF587DC3B" descr="core_image_url__exec_download_4265277392"/>
        <xdr:cNvPicPr/>
      </xdr:nvPicPr>
      <xdr:blipFill>
        <a:blip r:embed="rId148"/>
        <a:stretch>
          <a:fillRect/>
        </a:stretch>
      </xdr:blipFill>
      <xdr:spPr>
        <a:xfrm>
          <a:off x="0" y="0"/>
          <a:ext cx="7677150" cy="5105400"/>
        </a:xfrm>
        <a:prstGeom prst="rect">
          <a:avLst/>
        </a:prstGeom>
      </xdr:spPr>
    </xdr:pic>
  </etc:cellImage>
  <etc:cellImage>
    <xdr:pic>
      <xdr:nvPicPr>
        <xdr:cNvPr id="154" name="ID_F73CADBFB106418D839006BBB8AE7142" descr="post_object_image_2493928238"/>
        <xdr:cNvPicPr/>
      </xdr:nvPicPr>
      <xdr:blipFill>
        <a:blip r:embed="rId149"/>
        <a:stretch>
          <a:fillRect/>
        </a:stretch>
      </xdr:blipFill>
      <xdr:spPr>
        <a:xfrm>
          <a:off x="0" y="0"/>
          <a:ext cx="7940040" cy="5288280"/>
        </a:xfrm>
        <a:prstGeom prst="rect">
          <a:avLst/>
        </a:prstGeom>
      </xdr:spPr>
    </xdr:pic>
  </etc:cellImage>
  <etc:cellImage>
    <xdr:pic>
      <xdr:nvPicPr>
        <xdr:cNvPr id="155" name="ID_9907DBBA82E04F7BADB90F9C4C24F42F" descr="core_image_url__exec_download_3041719477"/>
        <xdr:cNvPicPr/>
      </xdr:nvPicPr>
      <xdr:blipFill>
        <a:blip r:embed="rId150"/>
        <a:stretch>
          <a:fillRect/>
        </a:stretch>
      </xdr:blipFill>
      <xdr:spPr>
        <a:xfrm>
          <a:off x="0" y="0"/>
          <a:ext cx="7600950" cy="5114925"/>
        </a:xfrm>
        <a:prstGeom prst="rect">
          <a:avLst/>
        </a:prstGeom>
      </xdr:spPr>
    </xdr:pic>
  </etc:cellImage>
  <etc:cellImage>
    <xdr:pic>
      <xdr:nvPicPr>
        <xdr:cNvPr id="156" name="ID_5BCE32DA6A7248C9B08FB674150F4666" descr="post_object_image_2028445394"/>
        <xdr:cNvPicPr/>
      </xdr:nvPicPr>
      <xdr:blipFill>
        <a:blip r:embed="rId151"/>
        <a:stretch>
          <a:fillRect/>
        </a:stretch>
      </xdr:blipFill>
      <xdr:spPr>
        <a:xfrm>
          <a:off x="0" y="0"/>
          <a:ext cx="7886700" cy="5265420"/>
        </a:xfrm>
        <a:prstGeom prst="rect">
          <a:avLst/>
        </a:prstGeom>
      </xdr:spPr>
    </xdr:pic>
  </etc:cellImage>
  <etc:cellImage>
    <xdr:pic>
      <xdr:nvPicPr>
        <xdr:cNvPr id="157" name="ID_85633AAE240E43B7906CB769A96FA405" descr="core_image_url__exec_download_1113766312"/>
        <xdr:cNvPicPr/>
      </xdr:nvPicPr>
      <xdr:blipFill>
        <a:blip r:embed="rId152"/>
        <a:stretch>
          <a:fillRect/>
        </a:stretch>
      </xdr:blipFill>
      <xdr:spPr>
        <a:xfrm>
          <a:off x="0" y="0"/>
          <a:ext cx="7629525" cy="5114925"/>
        </a:xfrm>
        <a:prstGeom prst="rect">
          <a:avLst/>
        </a:prstGeom>
      </xdr:spPr>
    </xdr:pic>
  </etc:cellImage>
  <etc:cellImage>
    <xdr:pic>
      <xdr:nvPicPr>
        <xdr:cNvPr id="158" name="ID_3DDAC79772FC44D1B0612F427ED9366D" descr="core_image_url__exec_download_2598716578"/>
        <xdr:cNvPicPr/>
      </xdr:nvPicPr>
      <xdr:blipFill>
        <a:blip r:embed="rId153"/>
        <a:stretch>
          <a:fillRect/>
        </a:stretch>
      </xdr:blipFill>
      <xdr:spPr>
        <a:xfrm>
          <a:off x="0" y="0"/>
          <a:ext cx="7629525" cy="5114925"/>
        </a:xfrm>
        <a:prstGeom prst="rect">
          <a:avLst/>
        </a:prstGeom>
      </xdr:spPr>
    </xdr:pic>
  </etc:cellImage>
  <etc:cellImage>
    <xdr:pic>
      <xdr:nvPicPr>
        <xdr:cNvPr id="159" name="ID_3C016BABECD54EDDA708A41336CDD64B" descr="post_object_image_1867561954"/>
        <xdr:cNvPicPr/>
      </xdr:nvPicPr>
      <xdr:blipFill>
        <a:blip r:embed="rId154"/>
        <a:stretch>
          <a:fillRect/>
        </a:stretch>
      </xdr:blipFill>
      <xdr:spPr>
        <a:xfrm>
          <a:off x="0" y="0"/>
          <a:ext cx="7909560" cy="5242560"/>
        </a:xfrm>
        <a:prstGeom prst="rect">
          <a:avLst/>
        </a:prstGeom>
      </xdr:spPr>
    </xdr:pic>
  </etc:cellImage>
  <etc:cellImage>
    <xdr:pic>
      <xdr:nvPicPr>
        <xdr:cNvPr id="160" name="ID_98A729656CC64388A755E0F7E2BAC6EF" descr="post_object_image_3722636371"/>
        <xdr:cNvPicPr/>
      </xdr:nvPicPr>
      <xdr:blipFill>
        <a:blip r:embed="rId155"/>
        <a:stretch>
          <a:fillRect/>
        </a:stretch>
      </xdr:blipFill>
      <xdr:spPr>
        <a:xfrm>
          <a:off x="0" y="0"/>
          <a:ext cx="7917180" cy="5219700"/>
        </a:xfrm>
        <a:prstGeom prst="rect">
          <a:avLst/>
        </a:prstGeom>
      </xdr:spPr>
    </xdr:pic>
  </etc:cellImage>
  <etc:cellImage>
    <xdr:pic>
      <xdr:nvPicPr>
        <xdr:cNvPr id="161" name="ID_7D12E799D4EE43FC952E77217CBE080A" descr="post_object_image_1453210120"/>
        <xdr:cNvPicPr/>
      </xdr:nvPicPr>
      <xdr:blipFill>
        <a:blip r:embed="rId156"/>
        <a:stretch>
          <a:fillRect/>
        </a:stretch>
      </xdr:blipFill>
      <xdr:spPr>
        <a:xfrm>
          <a:off x="0" y="0"/>
          <a:ext cx="7909560" cy="5250180"/>
        </a:xfrm>
        <a:prstGeom prst="rect">
          <a:avLst/>
        </a:prstGeom>
      </xdr:spPr>
    </xdr:pic>
  </etc:cellImage>
  <etc:cellImage>
    <xdr:pic>
      <xdr:nvPicPr>
        <xdr:cNvPr id="162" name="ID_42178770693642DD8FC05713A3DAD947" descr="post_object_image_3681942532"/>
        <xdr:cNvPicPr/>
      </xdr:nvPicPr>
      <xdr:blipFill>
        <a:blip r:embed="rId157"/>
        <a:stretch>
          <a:fillRect/>
        </a:stretch>
      </xdr:blipFill>
      <xdr:spPr>
        <a:xfrm>
          <a:off x="0" y="0"/>
          <a:ext cx="7985760" cy="5204460"/>
        </a:xfrm>
        <a:prstGeom prst="rect">
          <a:avLst/>
        </a:prstGeom>
      </xdr:spPr>
    </xdr:pic>
  </etc:cellImage>
  <etc:cellImage>
    <xdr:pic>
      <xdr:nvPicPr>
        <xdr:cNvPr id="163" name="ID_8B1E0BF0E01142BEAB003C11A8C3AB0D" descr="post_object_image_50029993"/>
        <xdr:cNvPicPr/>
      </xdr:nvPicPr>
      <xdr:blipFill>
        <a:blip r:embed="rId158"/>
        <a:stretch>
          <a:fillRect/>
        </a:stretch>
      </xdr:blipFill>
      <xdr:spPr>
        <a:xfrm>
          <a:off x="0" y="0"/>
          <a:ext cx="7970520" cy="5295900"/>
        </a:xfrm>
        <a:prstGeom prst="rect">
          <a:avLst/>
        </a:prstGeom>
      </xdr:spPr>
    </xdr:pic>
  </etc:cellImage>
  <etc:cellImage>
    <xdr:pic>
      <xdr:nvPicPr>
        <xdr:cNvPr id="164" name="ID_1CD3BCA576214A99A5E78C3442099A75" descr="post_object_image_2713506481"/>
        <xdr:cNvPicPr/>
      </xdr:nvPicPr>
      <xdr:blipFill>
        <a:blip r:embed="rId159"/>
        <a:stretch>
          <a:fillRect/>
        </a:stretch>
      </xdr:blipFill>
      <xdr:spPr>
        <a:xfrm>
          <a:off x="0" y="0"/>
          <a:ext cx="7932420" cy="5273040"/>
        </a:xfrm>
        <a:prstGeom prst="rect">
          <a:avLst/>
        </a:prstGeom>
      </xdr:spPr>
    </xdr:pic>
  </etc:cellImage>
  <etc:cellImage>
    <xdr:pic>
      <xdr:nvPicPr>
        <xdr:cNvPr id="165" name="ID_87DC555D273A4CBAB220819DB2C6B5EA" descr="post_object_image_2384082021"/>
        <xdr:cNvPicPr/>
      </xdr:nvPicPr>
      <xdr:blipFill>
        <a:blip r:embed="rId160"/>
        <a:stretch>
          <a:fillRect/>
        </a:stretch>
      </xdr:blipFill>
      <xdr:spPr>
        <a:xfrm>
          <a:off x="0" y="0"/>
          <a:ext cx="7879080" cy="5341620"/>
        </a:xfrm>
        <a:prstGeom prst="rect">
          <a:avLst/>
        </a:prstGeom>
      </xdr:spPr>
    </xdr:pic>
  </etc:cellImage>
  <etc:cellImage>
    <xdr:pic>
      <xdr:nvPicPr>
        <xdr:cNvPr id="166" name="ID_D7E77E56A28F446E9A2CC219D8AC66E6" descr="post_object_image_4075473360"/>
        <xdr:cNvPicPr/>
      </xdr:nvPicPr>
      <xdr:blipFill>
        <a:blip r:embed="rId161"/>
        <a:stretch>
          <a:fillRect/>
        </a:stretch>
      </xdr:blipFill>
      <xdr:spPr>
        <a:xfrm>
          <a:off x="0" y="0"/>
          <a:ext cx="7871460" cy="5265420"/>
        </a:xfrm>
        <a:prstGeom prst="rect">
          <a:avLst/>
        </a:prstGeom>
      </xdr:spPr>
    </xdr:pic>
  </etc:cellImage>
  <etc:cellImage>
    <xdr:pic>
      <xdr:nvPicPr>
        <xdr:cNvPr id="167" name="ID_0F191DA87BED4C0F96DA83EA8B7AC940" descr="post_object_image_1383308493"/>
        <xdr:cNvPicPr/>
      </xdr:nvPicPr>
      <xdr:blipFill>
        <a:blip r:embed="rId162"/>
        <a:stretch>
          <a:fillRect/>
        </a:stretch>
      </xdr:blipFill>
      <xdr:spPr>
        <a:xfrm>
          <a:off x="0" y="0"/>
          <a:ext cx="7863840" cy="5173980"/>
        </a:xfrm>
        <a:prstGeom prst="rect">
          <a:avLst/>
        </a:prstGeom>
      </xdr:spPr>
    </xdr:pic>
  </etc:cellImage>
  <etc:cellImage>
    <xdr:pic>
      <xdr:nvPicPr>
        <xdr:cNvPr id="168" name="ID_A3D98D0DF27D416D9805867BEFF10A76" descr="post_object_image_3320184116"/>
        <xdr:cNvPicPr/>
      </xdr:nvPicPr>
      <xdr:blipFill>
        <a:blip r:embed="rId163"/>
        <a:stretch>
          <a:fillRect/>
        </a:stretch>
      </xdr:blipFill>
      <xdr:spPr>
        <a:xfrm>
          <a:off x="0" y="0"/>
          <a:ext cx="7932420" cy="5257800"/>
        </a:xfrm>
        <a:prstGeom prst="rect">
          <a:avLst/>
        </a:prstGeom>
      </xdr:spPr>
    </xdr:pic>
  </etc:cellImage>
  <etc:cellImage>
    <xdr:pic>
      <xdr:nvPicPr>
        <xdr:cNvPr id="169" name="ID_071EA3CC1B304A759A89AE1752C82120" descr="core_image_url__exec_download_3948257390"/>
        <xdr:cNvPicPr/>
      </xdr:nvPicPr>
      <xdr:blipFill>
        <a:blip r:embed="rId164"/>
        <a:stretch>
          <a:fillRect/>
        </a:stretch>
      </xdr:blipFill>
      <xdr:spPr>
        <a:xfrm>
          <a:off x="0" y="0"/>
          <a:ext cx="7772400" cy="5114925"/>
        </a:xfrm>
        <a:prstGeom prst="rect">
          <a:avLst/>
        </a:prstGeom>
      </xdr:spPr>
    </xdr:pic>
  </etc:cellImage>
  <etc:cellImage>
    <xdr:pic>
      <xdr:nvPicPr>
        <xdr:cNvPr id="170" name="ID_0B785C61EC11439FAF1D52FA58A940C7" descr="post_object_image_3002898335"/>
        <xdr:cNvPicPr/>
      </xdr:nvPicPr>
      <xdr:blipFill>
        <a:blip r:embed="rId165"/>
        <a:stretch>
          <a:fillRect/>
        </a:stretch>
      </xdr:blipFill>
      <xdr:spPr>
        <a:xfrm>
          <a:off x="0" y="0"/>
          <a:ext cx="7071360" cy="5654040"/>
        </a:xfrm>
        <a:prstGeom prst="rect">
          <a:avLst/>
        </a:prstGeom>
      </xdr:spPr>
    </xdr:pic>
  </etc:cellImage>
  <etc:cellImage>
    <xdr:pic>
      <xdr:nvPicPr>
        <xdr:cNvPr id="171" name="ID_1F2BA19ABD244050895ECDFC99C13415" descr="core_image_url__exec_download_1930433099"/>
        <xdr:cNvPicPr/>
      </xdr:nvPicPr>
      <xdr:blipFill>
        <a:blip r:embed="rId166"/>
        <a:stretch>
          <a:fillRect/>
        </a:stretch>
      </xdr:blipFill>
      <xdr:spPr>
        <a:xfrm>
          <a:off x="0" y="0"/>
          <a:ext cx="7686675" cy="5105400"/>
        </a:xfrm>
        <a:prstGeom prst="rect">
          <a:avLst/>
        </a:prstGeom>
      </xdr:spPr>
    </xdr:pic>
  </etc:cellImage>
  <etc:cellImage>
    <xdr:pic>
      <xdr:nvPicPr>
        <xdr:cNvPr id="172" name="ID_BBA52A900218456393BB3ED8F0264915" descr="core_image_url__exec_download_1891089082"/>
        <xdr:cNvPicPr/>
      </xdr:nvPicPr>
      <xdr:blipFill>
        <a:blip r:embed="rId167"/>
        <a:stretch>
          <a:fillRect/>
        </a:stretch>
      </xdr:blipFill>
      <xdr:spPr>
        <a:xfrm>
          <a:off x="0" y="0"/>
          <a:ext cx="7572375" cy="5076825"/>
        </a:xfrm>
        <a:prstGeom prst="rect">
          <a:avLst/>
        </a:prstGeom>
      </xdr:spPr>
    </xdr:pic>
  </etc:cellImage>
  <etc:cellImage>
    <xdr:pic>
      <xdr:nvPicPr>
        <xdr:cNvPr id="173" name="ID_897F17AF47B94FD4BDB7FDD6CA9331EA" descr="core_image_url__exec_download_2451921381"/>
        <xdr:cNvPicPr/>
      </xdr:nvPicPr>
      <xdr:blipFill>
        <a:blip r:embed="rId168"/>
        <a:stretch>
          <a:fillRect/>
        </a:stretch>
      </xdr:blipFill>
      <xdr:spPr>
        <a:xfrm>
          <a:off x="0" y="0"/>
          <a:ext cx="7762875" cy="5038725"/>
        </a:xfrm>
        <a:prstGeom prst="rect">
          <a:avLst/>
        </a:prstGeom>
      </xdr:spPr>
    </xdr:pic>
  </etc:cellImage>
  <etc:cellImage>
    <xdr:pic>
      <xdr:nvPicPr>
        <xdr:cNvPr id="174" name="ID_B4888B309C34483E9CC681AB2C9A0321" descr="core_image_url__exec_download_3097624507"/>
        <xdr:cNvPicPr/>
      </xdr:nvPicPr>
      <xdr:blipFill>
        <a:blip r:embed="rId169"/>
        <a:stretch>
          <a:fillRect/>
        </a:stretch>
      </xdr:blipFill>
      <xdr:spPr>
        <a:xfrm>
          <a:off x="0" y="0"/>
          <a:ext cx="7724775" cy="5076825"/>
        </a:xfrm>
        <a:prstGeom prst="rect">
          <a:avLst/>
        </a:prstGeom>
      </xdr:spPr>
    </xdr:pic>
  </etc:cellImage>
  <etc:cellImage>
    <xdr:pic>
      <xdr:nvPicPr>
        <xdr:cNvPr id="175" name="ID_8A62B314BD984C4C88BDE1879C700AE3" descr="core_image_url__exec_download_3232376076"/>
        <xdr:cNvPicPr/>
      </xdr:nvPicPr>
      <xdr:blipFill>
        <a:blip r:embed="rId170"/>
        <a:stretch>
          <a:fillRect/>
        </a:stretch>
      </xdr:blipFill>
      <xdr:spPr>
        <a:xfrm>
          <a:off x="0" y="0"/>
          <a:ext cx="7696200" cy="5105400"/>
        </a:xfrm>
        <a:prstGeom prst="rect">
          <a:avLst/>
        </a:prstGeom>
      </xdr:spPr>
    </xdr:pic>
  </etc:cellImage>
  <etc:cellImage>
    <xdr:pic>
      <xdr:nvPicPr>
        <xdr:cNvPr id="176" name="ID_E269D75AC76E488BAB33624B9EA71924" descr="core_image_url__exec_download_1532971230"/>
        <xdr:cNvPicPr/>
      </xdr:nvPicPr>
      <xdr:blipFill>
        <a:blip r:embed="rId171"/>
        <a:stretch>
          <a:fillRect/>
        </a:stretch>
      </xdr:blipFill>
      <xdr:spPr>
        <a:xfrm>
          <a:off x="0" y="0"/>
          <a:ext cx="7772400" cy="5191125"/>
        </a:xfrm>
        <a:prstGeom prst="rect">
          <a:avLst/>
        </a:prstGeom>
      </xdr:spPr>
    </xdr:pic>
  </etc:cellImage>
  <etc:cellImage>
    <xdr:pic>
      <xdr:nvPicPr>
        <xdr:cNvPr id="177" name="ID_62654CA9A2B94DDEB32D5DA0491C2B98" descr="core_image_url__exec_download_4138400603"/>
        <xdr:cNvPicPr/>
      </xdr:nvPicPr>
      <xdr:blipFill>
        <a:blip r:embed="rId172"/>
        <a:stretch>
          <a:fillRect/>
        </a:stretch>
      </xdr:blipFill>
      <xdr:spPr>
        <a:xfrm>
          <a:off x="0" y="0"/>
          <a:ext cx="7677150" cy="5048250"/>
        </a:xfrm>
        <a:prstGeom prst="rect">
          <a:avLst/>
        </a:prstGeom>
      </xdr:spPr>
    </xdr:pic>
  </etc:cellImage>
  <etc:cellImage>
    <xdr:pic>
      <xdr:nvPicPr>
        <xdr:cNvPr id="178" name="ID_D3D46D6AB4924B6BB456E118A23F2890" descr="core_image_url__exec_download_272578583"/>
        <xdr:cNvPicPr/>
      </xdr:nvPicPr>
      <xdr:blipFill>
        <a:blip r:embed="rId173"/>
        <a:stretch>
          <a:fillRect/>
        </a:stretch>
      </xdr:blipFill>
      <xdr:spPr>
        <a:xfrm>
          <a:off x="0" y="0"/>
          <a:ext cx="4514850" cy="7296150"/>
        </a:xfrm>
        <a:prstGeom prst="rect">
          <a:avLst/>
        </a:prstGeom>
      </xdr:spPr>
    </xdr:pic>
  </etc:cellImage>
  <etc:cellImage>
    <xdr:pic>
      <xdr:nvPicPr>
        <xdr:cNvPr id="179" name="ID_4D79188818304AD790A1531BB4B77B44" descr="post_object_image_3052175850"/>
        <xdr:cNvPicPr/>
      </xdr:nvPicPr>
      <xdr:blipFill>
        <a:blip r:embed="rId174"/>
        <a:stretch>
          <a:fillRect/>
        </a:stretch>
      </xdr:blipFill>
      <xdr:spPr>
        <a:xfrm>
          <a:off x="0" y="0"/>
          <a:ext cx="9144000" cy="7181215"/>
        </a:xfrm>
        <a:prstGeom prst="rect">
          <a:avLst/>
        </a:prstGeom>
      </xdr:spPr>
    </xdr:pic>
  </etc:cellImage>
  <etc:cellImage>
    <xdr:pic>
      <xdr:nvPicPr>
        <xdr:cNvPr id="180" name="ID_3DCC03CDABA641E995658215352B7AEA" descr="core_image_url__exec_download_386249779"/>
        <xdr:cNvPicPr/>
      </xdr:nvPicPr>
      <xdr:blipFill>
        <a:blip r:embed="rId175"/>
        <a:stretch>
          <a:fillRect/>
        </a:stretch>
      </xdr:blipFill>
      <xdr:spPr>
        <a:xfrm>
          <a:off x="0" y="0"/>
          <a:ext cx="4333875" cy="6562725"/>
        </a:xfrm>
        <a:prstGeom prst="rect">
          <a:avLst/>
        </a:prstGeom>
      </xdr:spPr>
    </xdr:pic>
  </etc:cellImage>
  <etc:cellImage>
    <xdr:pic>
      <xdr:nvPicPr>
        <xdr:cNvPr id="181" name="ID_FD5B2F0C8FB54027BA172B079D9FC9DE" descr="post_object_image_3468196360"/>
        <xdr:cNvPicPr/>
      </xdr:nvPicPr>
      <xdr:blipFill>
        <a:blip r:embed="rId176"/>
        <a:stretch>
          <a:fillRect/>
        </a:stretch>
      </xdr:blipFill>
      <xdr:spPr>
        <a:xfrm>
          <a:off x="0" y="0"/>
          <a:ext cx="7947660" cy="5318760"/>
        </a:xfrm>
        <a:prstGeom prst="rect">
          <a:avLst/>
        </a:prstGeom>
      </xdr:spPr>
    </xdr:pic>
  </etc:cellImage>
  <etc:cellImage>
    <xdr:pic>
      <xdr:nvPicPr>
        <xdr:cNvPr id="182" name="ID_AB23DE209D6C4E75BCC97F21C15ECAFA" descr="post_object_image_2391661372"/>
        <xdr:cNvPicPr/>
      </xdr:nvPicPr>
      <xdr:blipFill>
        <a:blip r:embed="rId177"/>
        <a:stretch>
          <a:fillRect/>
        </a:stretch>
      </xdr:blipFill>
      <xdr:spPr>
        <a:xfrm>
          <a:off x="0" y="0"/>
          <a:ext cx="7932420" cy="5234940"/>
        </a:xfrm>
        <a:prstGeom prst="rect">
          <a:avLst/>
        </a:prstGeom>
      </xdr:spPr>
    </xdr:pic>
  </etc:cellImage>
  <etc:cellImage>
    <xdr:pic>
      <xdr:nvPicPr>
        <xdr:cNvPr id="183" name="ID_3745B97DFEEB47C4ABA106C09F40E945" descr="post_object_image_1778272050"/>
        <xdr:cNvPicPr/>
      </xdr:nvPicPr>
      <xdr:blipFill>
        <a:blip r:embed="rId178"/>
        <a:stretch>
          <a:fillRect/>
        </a:stretch>
      </xdr:blipFill>
      <xdr:spPr>
        <a:xfrm>
          <a:off x="0" y="0"/>
          <a:ext cx="7917180" cy="5257800"/>
        </a:xfrm>
        <a:prstGeom prst="rect">
          <a:avLst/>
        </a:prstGeom>
      </xdr:spPr>
    </xdr:pic>
  </etc:cellImage>
  <etc:cellImage>
    <xdr:pic>
      <xdr:nvPicPr>
        <xdr:cNvPr id="184" name="ID_A1EBBF28DB5D4C7392AC473E4060EFCE" descr="post_object_image_1623924639"/>
        <xdr:cNvPicPr/>
      </xdr:nvPicPr>
      <xdr:blipFill>
        <a:blip r:embed="rId179"/>
        <a:stretch>
          <a:fillRect/>
        </a:stretch>
      </xdr:blipFill>
      <xdr:spPr>
        <a:xfrm>
          <a:off x="0" y="0"/>
          <a:ext cx="7932420" cy="5356860"/>
        </a:xfrm>
        <a:prstGeom prst="rect">
          <a:avLst/>
        </a:prstGeom>
      </xdr:spPr>
    </xdr:pic>
  </etc:cellImage>
  <etc:cellImage>
    <xdr:pic>
      <xdr:nvPicPr>
        <xdr:cNvPr id="185" name="ID_9F0075B2E69E4E1D9023B1BDEFEE2A7A" descr="post_object_image_2663689452"/>
        <xdr:cNvPicPr/>
      </xdr:nvPicPr>
      <xdr:blipFill>
        <a:blip r:embed="rId180"/>
        <a:stretch>
          <a:fillRect/>
        </a:stretch>
      </xdr:blipFill>
      <xdr:spPr>
        <a:xfrm>
          <a:off x="0" y="0"/>
          <a:ext cx="7970520" cy="5280660"/>
        </a:xfrm>
        <a:prstGeom prst="rect">
          <a:avLst/>
        </a:prstGeom>
      </xdr:spPr>
    </xdr:pic>
  </etc:cellImage>
  <etc:cellImage>
    <xdr:pic>
      <xdr:nvPicPr>
        <xdr:cNvPr id="186" name="ID_79643F0258014D06A890C4EA736267C0" descr="post_object_image_2079052174"/>
        <xdr:cNvPicPr/>
      </xdr:nvPicPr>
      <xdr:blipFill>
        <a:blip r:embed="rId181"/>
        <a:stretch>
          <a:fillRect/>
        </a:stretch>
      </xdr:blipFill>
      <xdr:spPr>
        <a:xfrm>
          <a:off x="0" y="0"/>
          <a:ext cx="7970520" cy="5219700"/>
        </a:xfrm>
        <a:prstGeom prst="rect">
          <a:avLst/>
        </a:prstGeom>
      </xdr:spPr>
    </xdr:pic>
  </etc:cellImage>
  <etc:cellImage>
    <xdr:pic>
      <xdr:nvPicPr>
        <xdr:cNvPr id="187" name="ID_CB89341C095E4E339332C85595287705" descr="post_object_image_2915939199"/>
        <xdr:cNvPicPr/>
      </xdr:nvPicPr>
      <xdr:blipFill>
        <a:blip r:embed="rId182"/>
        <a:stretch>
          <a:fillRect/>
        </a:stretch>
      </xdr:blipFill>
      <xdr:spPr>
        <a:xfrm>
          <a:off x="0" y="0"/>
          <a:ext cx="7909560" cy="5273040"/>
        </a:xfrm>
        <a:prstGeom prst="rect">
          <a:avLst/>
        </a:prstGeom>
      </xdr:spPr>
    </xdr:pic>
  </etc:cellImage>
  <etc:cellImage>
    <xdr:pic>
      <xdr:nvPicPr>
        <xdr:cNvPr id="188" name="ID_C8A692B21A714F1AA09C8188A2AB4E9F" descr="post_object_image_564896743"/>
        <xdr:cNvPicPr/>
      </xdr:nvPicPr>
      <xdr:blipFill>
        <a:blip r:embed="rId183"/>
        <a:stretch>
          <a:fillRect/>
        </a:stretch>
      </xdr:blipFill>
      <xdr:spPr>
        <a:xfrm>
          <a:off x="0" y="0"/>
          <a:ext cx="7924800" cy="5311140"/>
        </a:xfrm>
        <a:prstGeom prst="rect">
          <a:avLst/>
        </a:prstGeom>
      </xdr:spPr>
    </xdr:pic>
  </etc:cellImage>
  <etc:cellImage>
    <xdr:pic>
      <xdr:nvPicPr>
        <xdr:cNvPr id="189" name="ID_45A8D5E9738E4A96A47F05151B1C176A" descr="post_object_image_2057981110"/>
        <xdr:cNvPicPr/>
      </xdr:nvPicPr>
      <xdr:blipFill>
        <a:blip r:embed="rId184"/>
        <a:stretch>
          <a:fillRect/>
        </a:stretch>
      </xdr:blipFill>
      <xdr:spPr>
        <a:xfrm>
          <a:off x="0" y="0"/>
          <a:ext cx="7947660" cy="5288280"/>
        </a:xfrm>
        <a:prstGeom prst="rect">
          <a:avLst/>
        </a:prstGeom>
      </xdr:spPr>
    </xdr:pic>
  </etc:cellImage>
  <etc:cellImage>
    <xdr:pic>
      <xdr:nvPicPr>
        <xdr:cNvPr id="190" name="ID_91ED229DF32F4B3E8CE3A9F6F055E416" descr="post_object_image_2919765734"/>
        <xdr:cNvPicPr/>
      </xdr:nvPicPr>
      <xdr:blipFill>
        <a:blip r:embed="rId185"/>
        <a:stretch>
          <a:fillRect/>
        </a:stretch>
      </xdr:blipFill>
      <xdr:spPr>
        <a:xfrm>
          <a:off x="0" y="0"/>
          <a:ext cx="7932420" cy="5326380"/>
        </a:xfrm>
        <a:prstGeom prst="rect">
          <a:avLst/>
        </a:prstGeom>
      </xdr:spPr>
    </xdr:pic>
  </etc:cellImage>
  <etc:cellImage>
    <xdr:pic>
      <xdr:nvPicPr>
        <xdr:cNvPr id="191" name="ID_06732C0BC1844350BD9AB2112E46BDDE" descr="post_object_image_1603802829"/>
        <xdr:cNvPicPr/>
      </xdr:nvPicPr>
      <xdr:blipFill>
        <a:blip r:embed="rId186"/>
        <a:stretch>
          <a:fillRect/>
        </a:stretch>
      </xdr:blipFill>
      <xdr:spPr>
        <a:xfrm>
          <a:off x="0" y="0"/>
          <a:ext cx="7886700" cy="5227320"/>
        </a:xfrm>
        <a:prstGeom prst="rect">
          <a:avLst/>
        </a:prstGeom>
      </xdr:spPr>
    </xdr:pic>
  </etc:cellImage>
  <etc:cellImage>
    <xdr:pic>
      <xdr:nvPicPr>
        <xdr:cNvPr id="192" name="ID_7051C73000D24EC69987BEF5508BC4EA" descr="post_object_image_189055878"/>
        <xdr:cNvPicPr/>
      </xdr:nvPicPr>
      <xdr:blipFill>
        <a:blip r:embed="rId187"/>
        <a:stretch>
          <a:fillRect/>
        </a:stretch>
      </xdr:blipFill>
      <xdr:spPr>
        <a:xfrm>
          <a:off x="0" y="0"/>
          <a:ext cx="7886700" cy="5234940"/>
        </a:xfrm>
        <a:prstGeom prst="rect">
          <a:avLst/>
        </a:prstGeom>
      </xdr:spPr>
    </xdr:pic>
  </etc:cellImage>
  <etc:cellImage>
    <xdr:pic>
      <xdr:nvPicPr>
        <xdr:cNvPr id="193" name="ID_D1077E21AF7D4DC385BC193C2C1E0855" descr="post_object_image_2757536759"/>
        <xdr:cNvPicPr/>
      </xdr:nvPicPr>
      <xdr:blipFill>
        <a:blip r:embed="rId188"/>
        <a:stretch>
          <a:fillRect/>
        </a:stretch>
      </xdr:blipFill>
      <xdr:spPr>
        <a:xfrm>
          <a:off x="0" y="0"/>
          <a:ext cx="7924800" cy="5295900"/>
        </a:xfrm>
        <a:prstGeom prst="rect">
          <a:avLst/>
        </a:prstGeom>
      </xdr:spPr>
    </xdr:pic>
  </etc:cellImage>
  <etc:cellImage>
    <xdr:pic>
      <xdr:nvPicPr>
        <xdr:cNvPr id="194" name="ID_D480B79BA9844716B950286CF9A0572E" descr="post_object_image_2650011972"/>
        <xdr:cNvPicPr/>
      </xdr:nvPicPr>
      <xdr:blipFill>
        <a:blip r:embed="rId189"/>
        <a:stretch>
          <a:fillRect/>
        </a:stretch>
      </xdr:blipFill>
      <xdr:spPr>
        <a:xfrm>
          <a:off x="0" y="0"/>
          <a:ext cx="7940040" cy="52806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<sst xmlns="http://schemas.openxmlformats.org/spreadsheetml/2006/main" count="439" uniqueCount="276">
  <si>
    <t>【2025创大 携程机票应收款帐单】</t>
  </si>
  <si>
    <t>erp操作人：</t>
  </si>
  <si>
    <t>序号</t>
  </si>
  <si>
    <t>客人姓名</t>
  </si>
  <si>
    <t>记录号</t>
  </si>
  <si>
    <t>航班时刻</t>
  </si>
  <si>
    <t>出票价</t>
  </si>
  <si>
    <t>出票费</t>
  </si>
  <si>
    <t>退票价</t>
  </si>
  <si>
    <t>票号</t>
  </si>
  <si>
    <t>出票系统</t>
  </si>
  <si>
    <t>行程单</t>
  </si>
  <si>
    <t>出票日期</t>
  </si>
  <si>
    <t>票证类型</t>
  </si>
  <si>
    <t>发票</t>
  </si>
  <si>
    <t>王思慧</t>
  </si>
  <si>
    <t>09-20 周六11:45长沙 黄花机场T1
1h40r
18:25杭州 萧山机场T3长龙航空 GJ8778</t>
  </si>
  <si>
    <t>891-2966421615</t>
  </si>
  <si>
    <t>出</t>
  </si>
  <si>
    <t>满芷若</t>
  </si>
  <si>
    <t>06-20 周六
10:66成都 双流牌场T2
957
14:00
杭州 山场T3长龙精空 GJ8058</t>
  </si>
  <si>
    <t>891-2955415671</t>
  </si>
  <si>
    <t>09-23 周二
05:05
1h40
10:45
杭州 萧山机场T3
长沙 黄花机场T1长龙航空 GJ8777</t>
  </si>
  <si>
    <t>891-2966431529</t>
  </si>
  <si>
    <t>唐小鸿</t>
  </si>
  <si>
    <t>09-20 周六
10:66成都 双流机场T2
Sh5
14:00杭州 山绣T3长龙精空 GJ8058</t>
  </si>
  <si>
    <t>891-2965366170</t>
  </si>
  <si>
    <t>冯卫国</t>
  </si>
  <si>
    <t>09-17 周三
07:30包头 东河机场
2h30n
10:00
杭州 萧山机场T3华夏航空 G54063</t>
  </si>
  <si>
    <t>987-2966329813</t>
  </si>
  <si>
    <t>09-25 周四
11:15杭州 萧山机场T3
2n45m
14:00
包头 东河机场华夏航空 G54064</t>
  </si>
  <si>
    <t>987-2966450913</t>
  </si>
  <si>
    <t>平戈</t>
  </si>
  <si>
    <t>GJ8885 订阅 送   HGH XFN 杭州( 萧山国际机场 - T3)  - 襄阳( 刘集机场 - T2)   接 2025-09-23 09:55 2025-09-23 11:50</t>
  </si>
  <si>
    <t>891-2726864077</t>
  </si>
  <si>
    <t>袁倩文</t>
  </si>
  <si>
    <t>送   HGH KOW 杭州( 萧山国际机场 - T3)  - 赣州( 黄金机场 - T2)   接 2025-09-23 14:55 2025-09-23 16:40</t>
  </si>
  <si>
    <t>859-2966407157</t>
  </si>
  <si>
    <t>8L9843 订阅 送   KOW HGH 赣州( 黄金机场 - T2)  - 杭州( 萧山国际机场 - T3)   接 2025-09-19 12:25 2025-09-19 13:50</t>
  </si>
  <si>
    <t>859-2966462430</t>
  </si>
  <si>
    <t>谭江涵</t>
  </si>
  <si>
    <t>GJ8778 订阅 送   CSX HGH 长沙( 黄花机场 - T1)  - 杭州( 萧山国际机场 - T3)   接 2025-09-20 11:45 2025-09-20 13:25</t>
  </si>
  <si>
    <t>891-2730294654</t>
  </si>
  <si>
    <t>邱立强</t>
  </si>
  <si>
    <t>GJ8618 订阅 送   LYI HGH 临沂( 临沂启阳机场 - T1)  - 杭州( 萧山国际机场 - T3)   接 2025-09-19 15:25 2025-09-19 17:05</t>
  </si>
  <si>
    <t>891-2725258613</t>
  </si>
  <si>
    <t>周文乐</t>
  </si>
  <si>
    <t>GJ8860 订阅 送   CAN HGH 广州( 白云机场 - T1)  - 杭州( 萧山国际机场 - T3)   接 2025-09-19 20:05 2025-09-19 22:30</t>
  </si>
  <si>
    <t>891-2726822704</t>
  </si>
  <si>
    <t>GJ8886 订阅 送   XFN HGH 襄阳( 刘集机场 - T2)  - 杭州( 萧山国际机场 - T3)   接 2025-09-19 18:50 2025-09-19 20:45</t>
  </si>
  <si>
    <t>891-2966348364</t>
  </si>
  <si>
    <t>王千雪</t>
  </si>
  <si>
    <t>GJ8068 订阅 送   CTU HGH 成都( 双流国际机场 - T2)  - 杭州( 萧山国际机场 - T3)   接 2025-09-20 10:55 2025-09-20 14:00</t>
  </si>
  <si>
    <t>891-2966452932</t>
  </si>
  <si>
    <t>张志凯</t>
  </si>
  <si>
    <t>GJ8212 订阅 送   HDG HGH 邯郸( 邯郸机场 )  - 杭州( 萧山国际机场 - T3)   接 2025-09-19 22:15 2025-09-20 00:25</t>
  </si>
  <si>
    <t>891-2966492195</t>
  </si>
  <si>
    <t>GJ8977 订阅 送   HGH HDG 杭州( 萧山国际机场 - T3)  - 邯郸( 邯郸机场 )   接 2025-09-23 06:20 2025-09-23 08:25</t>
  </si>
  <si>
    <t>891-2726864538</t>
  </si>
  <si>
    <t>罗仁丘峰</t>
  </si>
  <si>
    <t>891-2966433838</t>
  </si>
  <si>
    <t>李俊余</t>
  </si>
  <si>
    <t>GJ8777 订阅 送   HGH CSX 杭州( 萧山国际机场 - T3)  - 长沙( 黄花机场 - T1)   接 2025-09-22 09:00 2025-09-22 10:45</t>
  </si>
  <si>
    <t>891-2726865124</t>
  </si>
  <si>
    <t>张铎曦</t>
  </si>
  <si>
    <t>EU2279 订阅 送   DLC HGH 大连( 周水子机场 )  - 杭州( 萧山国际机场 - T3)   接 2025-09-19 12:50 2025-09-19 15:15</t>
  </si>
  <si>
    <t>811-2725273670</t>
  </si>
  <si>
    <t>廉琦</t>
  </si>
  <si>
    <t>GJ8865 订阅 送   HGH SHE 杭州( 萧山国际机场 - T3)  - 沈阳( 桃仙机场 - T3)   接 2025-09-24 21:00 2025-09-24 23:55</t>
  </si>
  <si>
    <t>891-8841165307</t>
  </si>
  <si>
    <t>GJ8865 HGHSHE   杭州 (萧山国际机场T3) → 沈阳 (桃仙机场T3) 2025-09-22 21:00 2025-09-22 23:55</t>
  </si>
  <si>
    <t>891-8841239538</t>
  </si>
  <si>
    <t>改签</t>
  </si>
  <si>
    <t>解靖博</t>
  </si>
  <si>
    <t>RY8929 订阅 送   SHE HGH 沈阳( 桃仙机场 - T3)  - 杭州( 萧山国际机场 - T3)   接 2025-09-19 08:40 2025-09-19 11:30</t>
  </si>
  <si>
    <t>989-2725274146</t>
  </si>
  <si>
    <t>张良玉</t>
  </si>
  <si>
    <t>RY6642 订阅 送   HGH CGO 杭州( 萧山国际机场 - T3)  - 郑州( 新郑国际机场 - T2)   接 2025-09-23 12:10 2025-09-23 14:00</t>
  </si>
  <si>
    <t>989-2726863829</t>
  </si>
  <si>
    <t>肖美琳</t>
  </si>
  <si>
    <t>TV6017 订阅 送   DLU HGH 大理( 大理机场 )  - 杭州( 萧山国际机场 - T3)   接 2025-09-20 10:00 2025-09-20 12:55</t>
  </si>
  <si>
    <t>088-2442339452</t>
  </si>
  <si>
    <t>黄若英</t>
  </si>
  <si>
    <t>088-2442339466</t>
  </si>
  <si>
    <t>卜令甲</t>
  </si>
  <si>
    <t>09-19  15:25 临沂启阳机场  17:05 杭州萧山机场T3</t>
  </si>
  <si>
    <t>891-2725277573</t>
  </si>
  <si>
    <t>吴启欢</t>
  </si>
  <si>
    <t>GJ8724 订阅 送   KWE HGH 贵阳( 龙洞堡机场 - T2)  - 杭州( 萧山国际机场 - T3)   接 2025-09-19 22:15 2025-09-20 00:45</t>
  </si>
  <si>
    <t>891-2726706113</t>
  </si>
  <si>
    <t>朴金超</t>
  </si>
  <si>
    <t>EU2260 订阅 送   HGH CTU 杭州( 萧山国际机场 - T3)  - 成都( 双流国际机场 - T2)   接 2025-09-22 20:10 2025-09-22 23:15</t>
  </si>
  <si>
    <t>811-2965090421</t>
  </si>
  <si>
    <t>刘璋育</t>
  </si>
  <si>
    <t>811-2965081182</t>
  </si>
  <si>
    <t>赵清研</t>
  </si>
  <si>
    <t>811-2966557189</t>
  </si>
  <si>
    <t>杨正州</t>
  </si>
  <si>
    <t>3U3182 订阅 送   CKG HGH 重庆( 江北国际机场 - T2)  - 杭州( 萧山国际机场 - T4)   接 2025-09-20 16:15 2025-09-20 18:25</t>
  </si>
  <si>
    <t>876-2965100803</t>
  </si>
  <si>
    <t>卢佳圆</t>
  </si>
  <si>
    <t>GJ8888 订阅 送   PEK HGH 北京( 首都国际机场 - T3)  - 杭州( 萧山国际机场 - T3)   接 2025-09-19 10:50 2025-09-19 13:05</t>
  </si>
  <si>
    <t>891-2965052715</t>
  </si>
  <si>
    <t>李维嘉</t>
  </si>
  <si>
    <t>891-2965052824</t>
  </si>
  <si>
    <t>退</t>
  </si>
  <si>
    <t>马晶晶</t>
  </si>
  <si>
    <t>811-2731058516</t>
  </si>
  <si>
    <t>陈婷</t>
  </si>
  <si>
    <t>811-2965083238</t>
  </si>
  <si>
    <t>李坤航</t>
  </si>
  <si>
    <t>891-2726552889</t>
  </si>
  <si>
    <t>韩祖政</t>
  </si>
  <si>
    <t>EU2280 订阅 送   HGH DLC 杭州( 萧山国际机场 - T3)  - 大连( 周水子机场 )   接 2025-09-23 16:25 2025-09-23 18:30</t>
  </si>
  <si>
    <t>811-2726551621</t>
  </si>
  <si>
    <t>王思作</t>
  </si>
  <si>
    <t>891-2965115188</t>
  </si>
  <si>
    <t>891-2726871745</t>
  </si>
  <si>
    <t>卢红</t>
  </si>
  <si>
    <t>8L9841 订阅 送   KOW HGH 赣州( 黄金机场 - T2)  - 杭州( 萧山国际机场 - T3)   接 2025-09-20 10:25 2025-09-20 11:50</t>
  </si>
  <si>
    <t>859-2726665301</t>
  </si>
  <si>
    <t>吴维</t>
  </si>
  <si>
    <t>EU2259 订阅 送   CTU HGH 成都( 双流国际机场 - T2)  - 杭州( 萧山国际机场 - T3)   接 2025-09-20 08:30 2025-09-20 11:10</t>
  </si>
  <si>
    <t>811-2726666142</t>
  </si>
  <si>
    <t>武成博</t>
  </si>
  <si>
    <t>GJ8822 订阅 送   JXA HGH 鸡西( 兴凯湖机场 - T2)  - 杭州( 萧山国际机场 - T3) 经停   接 2025-09-19 12:25 2025-09-19 17:40</t>
  </si>
  <si>
    <t>891-2965163818</t>
  </si>
  <si>
    <t>李斌</t>
  </si>
  <si>
    <t>891-2726872885</t>
  </si>
  <si>
    <t>董俊林</t>
  </si>
  <si>
    <t>GJ8888 订阅 送   PEK HGH 北京( 首都国际机场 - T3)  - 杭州( 萧山国际机场 - T3)   接 2025-09-20 10:50 2025-09-20 13:05</t>
  </si>
  <si>
    <t>891-2730596508</t>
  </si>
  <si>
    <t>梁晓霖</t>
  </si>
  <si>
    <t>GJ8822 订阅 送   YNT HGH 烟台( 蓬莱机场 - T2)  - 杭州( 萧山国际机场 - T3)   接 2025-09-19 15:50 2025-09-19 17:40</t>
  </si>
  <si>
    <t>891-2965156951</t>
  </si>
  <si>
    <t>刘国亨</t>
  </si>
  <si>
    <t>GJ8231 订阅 送   HRB HGH 哈尔滨( 太平国际机场 - T2)  - 杭州( 萧山国际机场 - T3)   接 2025-09-20 06:35 2025-09-20 10:00</t>
  </si>
  <si>
    <t>891-2723822158</t>
  </si>
  <si>
    <t>夏靖泓</t>
  </si>
  <si>
    <t>891-2723822524</t>
  </si>
  <si>
    <t>白云</t>
  </si>
  <si>
    <t>GJ8995 订阅 送   HGH CAN 杭州( 萧山国际机场 - T3)  - 广州( 白云机场 - T1)   接 2025-09-21 19:45 2025-09-21 22:05</t>
  </si>
  <si>
    <t>891-8841204754</t>
  </si>
  <si>
    <t>胡宾</t>
  </si>
  <si>
    <t>891-2966559443</t>
  </si>
  <si>
    <t>891-2726908378</t>
  </si>
  <si>
    <t>891-2726908379</t>
  </si>
  <si>
    <t>09-22周-杭州 萧山机场T305:001h45-长沙 黄花机场T1</t>
  </si>
  <si>
    <t>891-2726075521</t>
  </si>
  <si>
    <t>891-2726075522</t>
  </si>
  <si>
    <t>覃亚军</t>
  </si>
  <si>
    <t>GJ8778 订阅 送   CSX HGH 长沙( 黄花机场 - T1)  - 杭州( 萧山国际机场 - T3)   接 2025-09-19 11:55 2025-09-19 13:40</t>
  </si>
  <si>
    <t>891-2726908562</t>
  </si>
  <si>
    <t>刘宣隆</t>
  </si>
  <si>
    <t>891-2726594805</t>
  </si>
  <si>
    <t>891-2726874840</t>
  </si>
  <si>
    <t>程丽达</t>
  </si>
  <si>
    <t>GJ8091 订阅 送   HGH CTU 杭州( 萧山国际机场 - T3)  - 成都( 双流国际机场 - T2)   接 2025-09-23 15:15 2025-09-23 18:20</t>
  </si>
  <si>
    <t>891-2726601469</t>
  </si>
  <si>
    <t>李岫泽</t>
  </si>
  <si>
    <t>EU2280 订阅 送   HGH DLC 杭州( 萧山国际机场 - T3)  - 大连( 周水子机场 )   接 2025-09-22 16:25 2025-09-22 18:30</t>
  </si>
  <si>
    <t>811-2966791712</t>
  </si>
  <si>
    <t>GJ8821 订阅 送   HGH JXA 杭州( 萧山国际机场 - T3)  - 鸡西( 兴凯湖机场 - T2) 经停   接 2025-09-23 06:30 2025-09-23 11:40</t>
  </si>
  <si>
    <t>891-8841222887</t>
  </si>
  <si>
    <t>方园</t>
  </si>
  <si>
    <t>TV9828 订阅 送   HGH YBP 杭州( 萧山国际机场 - T3)  - 宜宾( 五粮液机场 )   接 2025-09-22 13:50 2025-09-22 16:25</t>
  </si>
  <si>
    <t>088-2442346710</t>
  </si>
  <si>
    <t>杨乾坤</t>
  </si>
  <si>
    <t>989-2726880979</t>
  </si>
  <si>
    <t>王荣棋</t>
  </si>
  <si>
    <t>TV9985 订阅 送   LZO HGH 泸州( 泸州云龙机场 )  - 杭州( 萧山国际机场 - T3)   接 2025-09-20 14:20 2025-09-20 16:50</t>
  </si>
  <si>
    <t>088-2442347150</t>
  </si>
  <si>
    <t>8L9844 订阅 送   HGH KOW 杭州( 萧山国际机场 - T3)  - 赣州( 黄金机场 - T2)   接 2025-09-22 14:55 2025-09-22 16:40</t>
  </si>
  <si>
    <t>859-2731139055</t>
  </si>
  <si>
    <t>黄排危</t>
  </si>
  <si>
    <t>GJ8126 订阅 送   JJN HGH 泉州( 晋江机场 )  - 杭州( 萧山国际机场 - T3)   接 2025-09-19 09:05 2025-09-19 10:45</t>
  </si>
  <si>
    <t>891-2731172644</t>
  </si>
  <si>
    <t>张连平</t>
  </si>
  <si>
    <t>GJ8070 订阅 送   CGO HGH 郑州( 新郑国际机场 - T2)  - 杭州( 萧山国际机场 - T3)   接 2025-09-19 21:05 2025-09-19 23:00</t>
  </si>
  <si>
    <t>891-2731211913</t>
  </si>
  <si>
    <t>曹紫瑜</t>
  </si>
  <si>
    <t>GJ8674 订阅 送   WEF HGH 潍坊( 潍坊机场 )  - 杭州( 萧山国际机场 - T3)   接 2025-09-20 09:40 2025-09-20 11:30</t>
  </si>
  <si>
    <t>891-2726622928</t>
  </si>
  <si>
    <t>肖光乃</t>
  </si>
  <si>
    <t>891-2731205441</t>
  </si>
  <si>
    <t>GY7172 订阅 送   义乌  - 宜宾  接 2025-09-22 20：30 2025-09-22 23：10</t>
  </si>
  <si>
    <t>661-2965250479</t>
  </si>
  <si>
    <t>庞硕磊</t>
  </si>
  <si>
    <t>TV9828 HGH YBP  杭州( 萧山国际机场- T3) — 宜宾( 五粮液机场- ) 2025-09-22 13:50 2025-09-22 16:25</t>
  </si>
  <si>
    <t>088-2442349785</t>
  </si>
  <si>
    <t>杨炎坤</t>
  </si>
  <si>
    <t>088-2442349790</t>
  </si>
  <si>
    <t>靳建强</t>
  </si>
  <si>
    <t>GJ8760 订阅 送   DOY HGH 东营( 胜利机场 )  - 杭州( 萧山国际机场 - T3)   接 2025-09-20 13:15 2025-09-20 15:05</t>
  </si>
  <si>
    <t>891-2726636969</t>
  </si>
  <si>
    <t>GJ8759 订阅 送   HGH DOY 杭州( 萧山国际机场 - T3)  - 东营( 胜利机场 )   接 2025-09-23 09:55 2025-09-23 12:00</t>
  </si>
  <si>
    <t>891-2731171416</t>
  </si>
  <si>
    <t>王帅</t>
  </si>
  <si>
    <t>GJ8822 订阅 送   JXA HGH 鸡西( 兴凯湖机场 - T2)  - 杭州( 萧山国际机场 - T3) 经停   接 2025-09-18 12:25 2025-09-18 17:40</t>
  </si>
  <si>
    <t>891-2965206400</t>
  </si>
  <si>
    <t>8 30</t>
  </si>
  <si>
    <t>孟凡明</t>
  </si>
  <si>
    <t>GJ8091 订阅 送   HGH CTU 杭州( 萧山国际机场 - T3)  - 成都( 双流国际机场 - T2)   接 2025-09-24 15:15 2025-09-24 18:20</t>
  </si>
  <si>
    <t>891-2731012863</t>
  </si>
  <si>
    <t>任庆鹏</t>
  </si>
  <si>
    <t>GJ8648 订阅 送   HZA HGH 菏泽( 菏泽牡丹机场 )  - 杭州( 萧山国际机场 - T3)   接 2025-09-20 16:40 2025-09-20 18:35</t>
  </si>
  <si>
    <t>891-2965460128</t>
  </si>
  <si>
    <t>8 31</t>
  </si>
  <si>
    <t>张宸</t>
  </si>
  <si>
    <t>GJ8068 订阅 送   CTU HGH 成都( 双流国际机场 - T2)  - 杭州( 萧山国际机场 - T3)   接 2025-09-19 10:55 2025-09-19 14:00</t>
  </si>
  <si>
    <t>891-2731112897</t>
  </si>
  <si>
    <t>赵毓</t>
  </si>
  <si>
    <t>891-2731112880</t>
  </si>
  <si>
    <t>陆之涵</t>
  </si>
  <si>
    <t>891-2965497576</t>
  </si>
  <si>
    <t>9 1</t>
  </si>
  <si>
    <t>梁熙维</t>
  </si>
  <si>
    <t>GJ8995 订阅 送   HGH CAN 杭州( 萧山国际机场 - T3)  - 广州( 白云机场 - T1)   接 2025-09-22 19:45 2025-09-22 22:05</t>
  </si>
  <si>
    <t>891-8841289299</t>
  </si>
  <si>
    <t>邓振华</t>
  </si>
  <si>
    <t>BK3142 订阅 送   HGH TSN 杭州( 萧山国际机场 - T3)  - 天津( 滨海国际机场 - T2)   接 2025-09-22 22:35 2025-09-23 00:40</t>
  </si>
  <si>
    <t>866-2726788589</t>
  </si>
  <si>
    <t>孙文轩</t>
  </si>
  <si>
    <t>GJ8991 订阅 送   HGH HRB 杭州( 萧山国际机场 - T3)  - 哈尔滨( 太平国际机场 - T2)   接 2025-09-24 17:20 2025-09-24 20:45</t>
  </si>
  <si>
    <t>891-2731043529</t>
  </si>
  <si>
    <t>龚朋垒</t>
  </si>
  <si>
    <t>GJ8091 订阅 送   HGH CTU 杭州( 萧山国际机场 - T3)  - 成都( 双流国际机场 - T2)   接 2025-09-22 15:15 2025-09-22 18:20</t>
  </si>
  <si>
    <t>891-2731041847</t>
  </si>
  <si>
    <t>邓晓敏</t>
  </si>
  <si>
    <t>GJ8900 订阅 送   HGH SZX 杭州( 萧山国际机场 - T3)  - 深圳( 宝安国际机场 - T3)   接 2025-09-22 20:30 2025-09-22 22:50</t>
  </si>
  <si>
    <t>891-2731055415</t>
  </si>
  <si>
    <t>刘祥强</t>
  </si>
  <si>
    <t>859-2731886464</t>
  </si>
  <si>
    <t>练嘉慧</t>
  </si>
  <si>
    <t>GJ8900 订阅 送   HGH SZX 杭州( 萧山国际机场 - T3)  - 深圳( 宝安国际机场 - T3)   接 2025-09-24 20:30 2025-09-24 22:50</t>
  </si>
  <si>
    <t>891-2965617961</t>
  </si>
  <si>
    <t>9 2</t>
  </si>
  <si>
    <t>闫丹芳</t>
  </si>
  <si>
    <t>9月23日 浙江杭州 河南郑州 江西航空RY6642（12:10萧山T3-14:00新郑T2）</t>
  </si>
  <si>
    <t>989-2965715073</t>
  </si>
  <si>
    <t>石猛</t>
  </si>
  <si>
    <t>9月23日 杭州 海口 EU2264</t>
  </si>
  <si>
    <t>811-2965774756</t>
  </si>
  <si>
    <t>秦瑶</t>
  </si>
  <si>
    <t>9月19日 山东临沂 浙江杭州 长龙GJ8618（15:25启阳—17:05萧山T3）</t>
  </si>
  <si>
    <t>891-2965745480</t>
  </si>
  <si>
    <t>宋鸿财</t>
  </si>
  <si>
    <t>891-2965745481</t>
  </si>
  <si>
    <t>宋金波</t>
  </si>
  <si>
    <t>891-2965745482</t>
  </si>
  <si>
    <t>张同菊</t>
  </si>
  <si>
    <t>891-2965745483</t>
  </si>
  <si>
    <t>赵欣蕊</t>
  </si>
  <si>
    <t>891-2731070387</t>
  </si>
  <si>
    <t>任恒彤</t>
  </si>
  <si>
    <t>BK3071 订阅 送   XIY HGH 西安( 咸阳国际机场 - T3)  - 杭州( 萧山国际机场 - T3)   接 2025-09-19 06:15 2025-09-19 08:45</t>
  </si>
  <si>
    <t>866-2965796006</t>
  </si>
  <si>
    <t>黄锐</t>
  </si>
  <si>
    <t>GJ8125 订阅 送   HGH JJN 杭州( 萧山国际机场 - T3)  - 泉州( 晋江机场 )   接 2025-09-22 06:10 2025-09-22 08:10</t>
  </si>
  <si>
    <t>891-2961495737</t>
  </si>
  <si>
    <t>周上微</t>
  </si>
  <si>
    <t>891-2965930024</t>
  </si>
  <si>
    <t>杨天</t>
  </si>
  <si>
    <t>GJ8900 订阅 送   HGH SZX 杭州( 萧山国际机场 - T3)  - 深圳( 宝安国际机场 - T3)   接 2025-09-23 20:30 2025-09-23 22:50</t>
  </si>
  <si>
    <t>891-8841331361</t>
  </si>
  <si>
    <t>刘晶</t>
  </si>
  <si>
    <t>GJ8885 订阅 送   HGH TFU 杭州( 萧山国际机场 - T3)  - 成都( 成都天府国际机场 - T2) 经停   接 2025-09-23 09:55 2025-09-23 14:35</t>
  </si>
  <si>
    <t>891-2732802974</t>
  </si>
  <si>
    <t>CAOMINGLING</t>
  </si>
  <si>
    <t>9.19 泰国曼谷 杭州 泰国亚航FD496</t>
  </si>
  <si>
    <t>VDUNGT</t>
  </si>
  <si>
    <t>9.24 杭州 泰国曼谷 泰国狮航SL921</t>
  </si>
  <si>
    <t>EMVTZC</t>
  </si>
  <si>
    <t>应收小计</t>
  </si>
  <si>
    <t>应收合计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</si>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</sst>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4"/>
      <color rgb="FF000000"/>
      <name val="宋体"/>
      <charset val="134"/>
    </font>
    <font>
      <sz val="16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E2F0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17" applyNumberFormat="0" applyAlignment="0" applyProtection="0">
      <alignment vertical="center"/>
    </xf>
    <xf numFmtId="0" fontId="15" fillId="8" borderId="18" applyNumberFormat="0" applyAlignment="0" applyProtection="0">
      <alignment vertical="center"/>
    </xf>
    <xf numFmtId="0" fontId="16" fillId="8" borderId="17" applyNumberFormat="0" applyAlignment="0" applyProtection="0">
      <alignment vertical="center"/>
    </xf>
    <xf numFmtId="0" fontId="17" fillId="9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49" fontId="4" fillId="0" borderId="6" xfId="0" applyNumberFormat="1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176" fontId="5" fillId="5" borderId="6" xfId="0" applyNumberFormat="1" applyFont="1" applyFill="1" applyBorder="1" applyAlignment="1">
      <alignment horizontal="left" vertical="center" wrapText="1"/>
    </xf>
    <xf numFmtId="176" fontId="2" fillId="2" borderId="6" xfId="0" applyNumberFormat="1" applyFont="1" applyFill="1" applyBorder="1" applyAlignment="1">
      <alignment horizontal="left" vertical="center" wrapText="1"/>
    </xf>
    <xf numFmtId="176" fontId="4" fillId="2" borderId="6" xfId="0" applyNumberFormat="1" applyFont="1" applyFill="1" applyBorder="1" applyAlignment="1">
      <alignment horizontal="left" vertical="center"/>
    </xf>
    <xf numFmtId="49" fontId="4" fillId="0" borderId="6" xfId="0" applyNumberFormat="1" applyFont="1" applyBorder="1" applyAlignment="1">
      <alignment horizontal="left" vertical="center"/>
    </xf>
    <xf numFmtId="176" fontId="4" fillId="0" borderId="6" xfId="0" applyNumberFormat="1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9" Type="http://schemas.openxmlformats.org/officeDocument/2006/relationships/image" Target="media/image99.jpeg"/><Relationship Id="rId98" Type="http://schemas.openxmlformats.org/officeDocument/2006/relationships/image" Target="media/image98.jpeg"/><Relationship Id="rId97" Type="http://schemas.openxmlformats.org/officeDocument/2006/relationships/image" Target="media/image97.jpeg"/><Relationship Id="rId96" Type="http://schemas.openxmlformats.org/officeDocument/2006/relationships/image" Target="media/image96.jpeg"/><Relationship Id="rId95" Type="http://schemas.openxmlformats.org/officeDocument/2006/relationships/image" Target="media/image95.jpeg"/><Relationship Id="rId94" Type="http://schemas.openxmlformats.org/officeDocument/2006/relationships/image" Target="media/image94.jpeg"/><Relationship Id="rId93" Type="http://schemas.openxmlformats.org/officeDocument/2006/relationships/image" Target="media/image93.jpeg"/><Relationship Id="rId92" Type="http://schemas.openxmlformats.org/officeDocument/2006/relationships/image" Target="media/image92.jpeg"/><Relationship Id="rId91" Type="http://schemas.openxmlformats.org/officeDocument/2006/relationships/image" Target="media/image91.jpeg"/><Relationship Id="rId90" Type="http://schemas.openxmlformats.org/officeDocument/2006/relationships/image" Target="media/image90.jpeg"/><Relationship Id="rId9" Type="http://schemas.openxmlformats.org/officeDocument/2006/relationships/image" Target="media/image9.jpeg"/><Relationship Id="rId89" Type="http://schemas.openxmlformats.org/officeDocument/2006/relationships/image" Target="media/image89.png"/><Relationship Id="rId88" Type="http://schemas.openxmlformats.org/officeDocument/2006/relationships/image" Target="media/image88.png"/><Relationship Id="rId87" Type="http://schemas.openxmlformats.org/officeDocument/2006/relationships/image" Target="media/image87.png"/><Relationship Id="rId86" Type="http://schemas.openxmlformats.org/officeDocument/2006/relationships/image" Target="media/image86.png"/><Relationship Id="rId85" Type="http://schemas.openxmlformats.org/officeDocument/2006/relationships/image" Target="media/image85.png"/><Relationship Id="rId84" Type="http://schemas.openxmlformats.org/officeDocument/2006/relationships/image" Target="media/image84.jpeg"/><Relationship Id="rId83" Type="http://schemas.openxmlformats.org/officeDocument/2006/relationships/image" Target="media/image83.jpeg"/><Relationship Id="rId82" Type="http://schemas.openxmlformats.org/officeDocument/2006/relationships/image" Target="media/image82.jpeg"/><Relationship Id="rId81" Type="http://schemas.openxmlformats.org/officeDocument/2006/relationships/image" Target="media/image81.jpeg"/><Relationship Id="rId80" Type="http://schemas.openxmlformats.org/officeDocument/2006/relationships/image" Target="media/image80.jpeg"/><Relationship Id="rId8" Type="http://schemas.openxmlformats.org/officeDocument/2006/relationships/image" Target="media/image8.png"/><Relationship Id="rId79" Type="http://schemas.openxmlformats.org/officeDocument/2006/relationships/image" Target="media/image79.jpeg"/><Relationship Id="rId78" Type="http://schemas.openxmlformats.org/officeDocument/2006/relationships/image" Target="media/image78.jpeg"/><Relationship Id="rId77" Type="http://schemas.openxmlformats.org/officeDocument/2006/relationships/image" Target="media/image77.jpeg"/><Relationship Id="rId76" Type="http://schemas.openxmlformats.org/officeDocument/2006/relationships/image" Target="media/image76.jpeg"/><Relationship Id="rId75" Type="http://schemas.openxmlformats.org/officeDocument/2006/relationships/image" Target="media/image75.jpeg"/><Relationship Id="rId74" Type="http://schemas.openxmlformats.org/officeDocument/2006/relationships/image" Target="media/image74.jpeg"/><Relationship Id="rId73" Type="http://schemas.openxmlformats.org/officeDocument/2006/relationships/image" Target="media/image73.jpeg"/><Relationship Id="rId72" Type="http://schemas.openxmlformats.org/officeDocument/2006/relationships/image" Target="media/image72.jpeg"/><Relationship Id="rId71" Type="http://schemas.openxmlformats.org/officeDocument/2006/relationships/image" Target="media/image71.jpeg"/><Relationship Id="rId70" Type="http://schemas.openxmlformats.org/officeDocument/2006/relationships/image" Target="media/image70.jpeg"/><Relationship Id="rId7" Type="http://schemas.openxmlformats.org/officeDocument/2006/relationships/image" Target="media/image7.jpeg"/><Relationship Id="rId69" Type="http://schemas.openxmlformats.org/officeDocument/2006/relationships/image" Target="media/image69.jpeg"/><Relationship Id="rId68" Type="http://schemas.openxmlformats.org/officeDocument/2006/relationships/image" Target="media/image68.jpeg"/><Relationship Id="rId67" Type="http://schemas.openxmlformats.org/officeDocument/2006/relationships/image" Target="media/image67.jpeg"/><Relationship Id="rId66" Type="http://schemas.openxmlformats.org/officeDocument/2006/relationships/image" Target="media/image66.jpeg"/><Relationship Id="rId65" Type="http://schemas.openxmlformats.org/officeDocument/2006/relationships/image" Target="media/image65.png"/><Relationship Id="rId64" Type="http://schemas.openxmlformats.org/officeDocument/2006/relationships/image" Target="media/image64.png"/><Relationship Id="rId63" Type="http://schemas.openxmlformats.org/officeDocument/2006/relationships/image" Target="media/image63.png"/><Relationship Id="rId62" Type="http://schemas.openxmlformats.org/officeDocument/2006/relationships/image" Target="media/image62.jpeg"/><Relationship Id="rId61" Type="http://schemas.openxmlformats.org/officeDocument/2006/relationships/image" Target="media/image61.jpeg"/><Relationship Id="rId60" Type="http://schemas.openxmlformats.org/officeDocument/2006/relationships/image" Target="media/image60.jpeg"/><Relationship Id="rId6" Type="http://schemas.openxmlformats.org/officeDocument/2006/relationships/image" Target="media/image6.jpeg"/><Relationship Id="rId59" Type="http://schemas.openxmlformats.org/officeDocument/2006/relationships/image" Target="media/image59.jpeg"/><Relationship Id="rId58" Type="http://schemas.openxmlformats.org/officeDocument/2006/relationships/image" Target="media/image58.jpeg"/><Relationship Id="rId57" Type="http://schemas.openxmlformats.org/officeDocument/2006/relationships/image" Target="media/image57.png"/><Relationship Id="rId56" Type="http://schemas.openxmlformats.org/officeDocument/2006/relationships/image" Target="media/image56.png"/><Relationship Id="rId55" Type="http://schemas.openxmlformats.org/officeDocument/2006/relationships/image" Target="media/image55.jpeg"/><Relationship Id="rId54" Type="http://schemas.openxmlformats.org/officeDocument/2006/relationships/image" Target="media/image54.jpeg"/><Relationship Id="rId53" Type="http://schemas.openxmlformats.org/officeDocument/2006/relationships/image" Target="media/image53.jpeg"/><Relationship Id="rId52" Type="http://schemas.openxmlformats.org/officeDocument/2006/relationships/image" Target="media/image52.jpeg"/><Relationship Id="rId51" Type="http://schemas.openxmlformats.org/officeDocument/2006/relationships/image" Target="media/image51.jpeg"/><Relationship Id="rId50" Type="http://schemas.openxmlformats.org/officeDocument/2006/relationships/image" Target="media/image50.jpeg"/><Relationship Id="rId5" Type="http://schemas.openxmlformats.org/officeDocument/2006/relationships/image" Target="media/image5.jpeg"/><Relationship Id="rId49" Type="http://schemas.openxmlformats.org/officeDocument/2006/relationships/image" Target="media/image49.jpeg"/><Relationship Id="rId48" Type="http://schemas.openxmlformats.org/officeDocument/2006/relationships/image" Target="media/image48.jpeg"/><Relationship Id="rId47" Type="http://schemas.openxmlformats.org/officeDocument/2006/relationships/image" Target="media/image47.png"/><Relationship Id="rId46" Type="http://schemas.openxmlformats.org/officeDocument/2006/relationships/image" Target="media/image46.png"/><Relationship Id="rId45" Type="http://schemas.openxmlformats.org/officeDocument/2006/relationships/image" Target="media/image45.png"/><Relationship Id="rId44" Type="http://schemas.openxmlformats.org/officeDocument/2006/relationships/image" Target="media/image44.jpeg"/><Relationship Id="rId43" Type="http://schemas.openxmlformats.org/officeDocument/2006/relationships/image" Target="media/image43.jpeg"/><Relationship Id="rId42" Type="http://schemas.openxmlformats.org/officeDocument/2006/relationships/image" Target="media/image42.png"/><Relationship Id="rId41" Type="http://schemas.openxmlformats.org/officeDocument/2006/relationships/image" Target="media/image41.jpeg"/><Relationship Id="rId40" Type="http://schemas.openxmlformats.org/officeDocument/2006/relationships/image" Target="media/image40.jpeg"/><Relationship Id="rId4" Type="http://schemas.openxmlformats.org/officeDocument/2006/relationships/image" Target="media/image4.jpeg"/><Relationship Id="rId39" Type="http://schemas.openxmlformats.org/officeDocument/2006/relationships/image" Target="media/image39.jpeg"/><Relationship Id="rId38" Type="http://schemas.openxmlformats.org/officeDocument/2006/relationships/image" Target="media/image38.jpeg"/><Relationship Id="rId37" Type="http://schemas.openxmlformats.org/officeDocument/2006/relationships/image" Target="media/image37.jpeg"/><Relationship Id="rId36" Type="http://schemas.openxmlformats.org/officeDocument/2006/relationships/image" Target="media/image36.jpeg"/><Relationship Id="rId35" Type="http://schemas.openxmlformats.org/officeDocument/2006/relationships/image" Target="media/image35.jpeg"/><Relationship Id="rId34" Type="http://schemas.openxmlformats.org/officeDocument/2006/relationships/image" Target="media/image34.jpeg"/><Relationship Id="rId33" Type="http://schemas.openxmlformats.org/officeDocument/2006/relationships/image" Target="media/image33.jpeg"/><Relationship Id="rId32" Type="http://schemas.openxmlformats.org/officeDocument/2006/relationships/image" Target="media/image32.jpeg"/><Relationship Id="rId31" Type="http://schemas.openxmlformats.org/officeDocument/2006/relationships/image" Target="media/image31.jpeg"/><Relationship Id="rId30" Type="http://schemas.openxmlformats.org/officeDocument/2006/relationships/image" Target="media/image30.jpeg"/><Relationship Id="rId3" Type="http://schemas.openxmlformats.org/officeDocument/2006/relationships/image" Target="media/image3.jpeg"/><Relationship Id="rId29" Type="http://schemas.openxmlformats.org/officeDocument/2006/relationships/image" Target="media/image29.jpeg"/><Relationship Id="rId28" Type="http://schemas.openxmlformats.org/officeDocument/2006/relationships/image" Target="media/image28.jpeg"/><Relationship Id="rId27" Type="http://schemas.openxmlformats.org/officeDocument/2006/relationships/image" Target="media/image27.jpeg"/><Relationship Id="rId26" Type="http://schemas.openxmlformats.org/officeDocument/2006/relationships/image" Target="media/image26.jpeg"/><Relationship Id="rId25" Type="http://schemas.openxmlformats.org/officeDocument/2006/relationships/image" Target="media/image25.jpeg"/><Relationship Id="rId24" Type="http://schemas.openxmlformats.org/officeDocument/2006/relationships/image" Target="media/image24.png"/><Relationship Id="rId23" Type="http://schemas.openxmlformats.org/officeDocument/2006/relationships/image" Target="media/image23.jpeg"/><Relationship Id="rId22" Type="http://schemas.openxmlformats.org/officeDocument/2006/relationships/image" Target="media/image22.jpeg"/><Relationship Id="rId21" Type="http://schemas.openxmlformats.org/officeDocument/2006/relationships/image" Target="media/image21.jpeg"/><Relationship Id="rId20" Type="http://schemas.openxmlformats.org/officeDocument/2006/relationships/image" Target="media/image20.png"/><Relationship Id="rId2" Type="http://schemas.openxmlformats.org/officeDocument/2006/relationships/image" Target="media/image2.jpeg"/><Relationship Id="rId19" Type="http://schemas.openxmlformats.org/officeDocument/2006/relationships/image" Target="media/image19.png"/><Relationship Id="rId189" Type="http://schemas.openxmlformats.org/officeDocument/2006/relationships/image" Target="media/image189.jpeg"/><Relationship Id="rId188" Type="http://schemas.openxmlformats.org/officeDocument/2006/relationships/image" Target="media/image188.jpeg"/><Relationship Id="rId187" Type="http://schemas.openxmlformats.org/officeDocument/2006/relationships/image" Target="media/image187.jpeg"/><Relationship Id="rId186" Type="http://schemas.openxmlformats.org/officeDocument/2006/relationships/image" Target="media/image186.jpeg"/><Relationship Id="rId185" Type="http://schemas.openxmlformats.org/officeDocument/2006/relationships/image" Target="media/image185.jpeg"/><Relationship Id="rId184" Type="http://schemas.openxmlformats.org/officeDocument/2006/relationships/image" Target="media/image184.jpeg"/><Relationship Id="rId183" Type="http://schemas.openxmlformats.org/officeDocument/2006/relationships/image" Target="media/image183.jpeg"/><Relationship Id="rId182" Type="http://schemas.openxmlformats.org/officeDocument/2006/relationships/image" Target="media/image182.jpeg"/><Relationship Id="rId181" Type="http://schemas.openxmlformats.org/officeDocument/2006/relationships/image" Target="media/image181.jpeg"/><Relationship Id="rId180" Type="http://schemas.openxmlformats.org/officeDocument/2006/relationships/image" Target="media/image180.jpeg"/><Relationship Id="rId18" Type="http://schemas.openxmlformats.org/officeDocument/2006/relationships/image" Target="media/image18.jpeg"/><Relationship Id="rId179" Type="http://schemas.openxmlformats.org/officeDocument/2006/relationships/image" Target="media/image179.jpeg"/><Relationship Id="rId178" Type="http://schemas.openxmlformats.org/officeDocument/2006/relationships/image" Target="media/image178.jpeg"/><Relationship Id="rId177" Type="http://schemas.openxmlformats.org/officeDocument/2006/relationships/image" Target="media/image177.jpeg"/><Relationship Id="rId176" Type="http://schemas.openxmlformats.org/officeDocument/2006/relationships/image" Target="media/image176.jpeg"/><Relationship Id="rId175" Type="http://schemas.openxmlformats.org/officeDocument/2006/relationships/image" Target="media/image175.jpeg"/><Relationship Id="rId174" Type="http://schemas.openxmlformats.org/officeDocument/2006/relationships/image" Target="media/image174.jpeg"/><Relationship Id="rId173" Type="http://schemas.openxmlformats.org/officeDocument/2006/relationships/image" Target="media/image173.jpeg"/><Relationship Id="rId172" Type="http://schemas.openxmlformats.org/officeDocument/2006/relationships/image" Target="media/image172.jpeg"/><Relationship Id="rId171" Type="http://schemas.openxmlformats.org/officeDocument/2006/relationships/image" Target="media/image171.jpeg"/><Relationship Id="rId170" Type="http://schemas.openxmlformats.org/officeDocument/2006/relationships/image" Target="media/image170.jpeg"/><Relationship Id="rId17" Type="http://schemas.openxmlformats.org/officeDocument/2006/relationships/image" Target="media/image17.jpeg"/><Relationship Id="rId169" Type="http://schemas.openxmlformats.org/officeDocument/2006/relationships/image" Target="media/image169.jpeg"/><Relationship Id="rId168" Type="http://schemas.openxmlformats.org/officeDocument/2006/relationships/image" Target="media/image168.jpeg"/><Relationship Id="rId167" Type="http://schemas.openxmlformats.org/officeDocument/2006/relationships/image" Target="media/image167.jpeg"/><Relationship Id="rId166" Type="http://schemas.openxmlformats.org/officeDocument/2006/relationships/image" Target="media/image166.jpeg"/><Relationship Id="rId165" Type="http://schemas.openxmlformats.org/officeDocument/2006/relationships/image" Target="media/image165.jpeg"/><Relationship Id="rId164" Type="http://schemas.openxmlformats.org/officeDocument/2006/relationships/image" Target="media/image164.jpeg"/><Relationship Id="rId163" Type="http://schemas.openxmlformats.org/officeDocument/2006/relationships/image" Target="media/image163.jpeg"/><Relationship Id="rId162" Type="http://schemas.openxmlformats.org/officeDocument/2006/relationships/image" Target="media/image162.jpeg"/><Relationship Id="rId161" Type="http://schemas.openxmlformats.org/officeDocument/2006/relationships/image" Target="media/image161.jpeg"/><Relationship Id="rId160" Type="http://schemas.openxmlformats.org/officeDocument/2006/relationships/image" Target="media/image160.jpeg"/><Relationship Id="rId16" Type="http://schemas.openxmlformats.org/officeDocument/2006/relationships/image" Target="media/image16.png"/><Relationship Id="rId159" Type="http://schemas.openxmlformats.org/officeDocument/2006/relationships/image" Target="media/image159.jpeg"/><Relationship Id="rId158" Type="http://schemas.openxmlformats.org/officeDocument/2006/relationships/image" Target="media/image158.jpeg"/><Relationship Id="rId157" Type="http://schemas.openxmlformats.org/officeDocument/2006/relationships/image" Target="media/image157.jpeg"/><Relationship Id="rId156" Type="http://schemas.openxmlformats.org/officeDocument/2006/relationships/image" Target="media/image156.jpeg"/><Relationship Id="rId155" Type="http://schemas.openxmlformats.org/officeDocument/2006/relationships/image" Target="media/image155.jpeg"/><Relationship Id="rId154" Type="http://schemas.openxmlformats.org/officeDocument/2006/relationships/image" Target="media/image154.jpeg"/><Relationship Id="rId153" Type="http://schemas.openxmlformats.org/officeDocument/2006/relationships/image" Target="media/image153.jpeg"/><Relationship Id="rId152" Type="http://schemas.openxmlformats.org/officeDocument/2006/relationships/image" Target="media/image152.jpeg"/><Relationship Id="rId151" Type="http://schemas.openxmlformats.org/officeDocument/2006/relationships/image" Target="media/image151.jpeg"/><Relationship Id="rId150" Type="http://schemas.openxmlformats.org/officeDocument/2006/relationships/image" Target="media/image150.jpeg"/><Relationship Id="rId15" Type="http://schemas.openxmlformats.org/officeDocument/2006/relationships/image" Target="media/image15.png"/><Relationship Id="rId149" Type="http://schemas.openxmlformats.org/officeDocument/2006/relationships/image" Target="media/image149.jpeg"/><Relationship Id="rId148" Type="http://schemas.openxmlformats.org/officeDocument/2006/relationships/image" Target="media/image148.jpeg"/><Relationship Id="rId147" Type="http://schemas.openxmlformats.org/officeDocument/2006/relationships/image" Target="media/image147.jpeg"/><Relationship Id="rId146" Type="http://schemas.openxmlformats.org/officeDocument/2006/relationships/image" Target="media/image146.jpeg"/><Relationship Id="rId145" Type="http://schemas.openxmlformats.org/officeDocument/2006/relationships/image" Target="media/image145.jpeg"/><Relationship Id="rId144" Type="http://schemas.openxmlformats.org/officeDocument/2006/relationships/image" Target="media/image144.jpeg"/><Relationship Id="rId143" Type="http://schemas.openxmlformats.org/officeDocument/2006/relationships/image" Target="media/image143.jpeg"/><Relationship Id="rId142" Type="http://schemas.openxmlformats.org/officeDocument/2006/relationships/image" Target="media/image142.jpeg"/><Relationship Id="rId141" Type="http://schemas.openxmlformats.org/officeDocument/2006/relationships/image" Target="media/image141.jpeg"/><Relationship Id="rId140" Type="http://schemas.openxmlformats.org/officeDocument/2006/relationships/image" Target="media/image140.jpeg"/><Relationship Id="rId14" Type="http://schemas.openxmlformats.org/officeDocument/2006/relationships/image" Target="media/image14.jpeg"/><Relationship Id="rId139" Type="http://schemas.openxmlformats.org/officeDocument/2006/relationships/image" Target="media/image139.jpeg"/><Relationship Id="rId138" Type="http://schemas.openxmlformats.org/officeDocument/2006/relationships/image" Target="media/image138.jpeg"/><Relationship Id="rId137" Type="http://schemas.openxmlformats.org/officeDocument/2006/relationships/image" Target="media/image137.jpeg"/><Relationship Id="rId136" Type="http://schemas.openxmlformats.org/officeDocument/2006/relationships/image" Target="media/image136.jpeg"/><Relationship Id="rId135" Type="http://schemas.openxmlformats.org/officeDocument/2006/relationships/image" Target="media/image135.jpeg"/><Relationship Id="rId134" Type="http://schemas.openxmlformats.org/officeDocument/2006/relationships/image" Target="media/image134.jpeg"/><Relationship Id="rId133" Type="http://schemas.openxmlformats.org/officeDocument/2006/relationships/image" Target="media/image133.jpeg"/><Relationship Id="rId132" Type="http://schemas.openxmlformats.org/officeDocument/2006/relationships/image" Target="media/image132.jpeg"/><Relationship Id="rId131" Type="http://schemas.openxmlformats.org/officeDocument/2006/relationships/image" Target="media/image131.jpeg"/><Relationship Id="rId130" Type="http://schemas.openxmlformats.org/officeDocument/2006/relationships/image" Target="media/image130.jpeg"/><Relationship Id="rId13" Type="http://schemas.openxmlformats.org/officeDocument/2006/relationships/image" Target="media/image13.png"/><Relationship Id="rId129" Type="http://schemas.openxmlformats.org/officeDocument/2006/relationships/image" Target="media/image129.jpeg"/><Relationship Id="rId128" Type="http://schemas.openxmlformats.org/officeDocument/2006/relationships/image" Target="media/image128.jpeg"/><Relationship Id="rId127" Type="http://schemas.openxmlformats.org/officeDocument/2006/relationships/image" Target="media/image127.jpeg"/><Relationship Id="rId126" Type="http://schemas.openxmlformats.org/officeDocument/2006/relationships/image" Target="media/image126.jpeg"/><Relationship Id="rId125" Type="http://schemas.openxmlformats.org/officeDocument/2006/relationships/image" Target="media/image125.jpeg"/><Relationship Id="rId124" Type="http://schemas.openxmlformats.org/officeDocument/2006/relationships/image" Target="media/image124.jpeg"/><Relationship Id="rId123" Type="http://schemas.openxmlformats.org/officeDocument/2006/relationships/image" Target="media/image123.jpeg"/><Relationship Id="rId122" Type="http://schemas.openxmlformats.org/officeDocument/2006/relationships/image" Target="media/image122.jpeg"/><Relationship Id="rId121" Type="http://schemas.openxmlformats.org/officeDocument/2006/relationships/image" Target="media/image121.jpeg"/><Relationship Id="rId120" Type="http://schemas.openxmlformats.org/officeDocument/2006/relationships/image" Target="media/image120.jpeg"/><Relationship Id="rId12" Type="http://schemas.openxmlformats.org/officeDocument/2006/relationships/image" Target="media/image12.png"/><Relationship Id="rId119" Type="http://schemas.openxmlformats.org/officeDocument/2006/relationships/image" Target="media/image119.jpeg"/><Relationship Id="rId118" Type="http://schemas.openxmlformats.org/officeDocument/2006/relationships/image" Target="media/image118.jpeg"/><Relationship Id="rId117" Type="http://schemas.openxmlformats.org/officeDocument/2006/relationships/image" Target="media/image117.jpeg"/><Relationship Id="rId116" Type="http://schemas.openxmlformats.org/officeDocument/2006/relationships/image" Target="media/image116.jpeg"/><Relationship Id="rId115" Type="http://schemas.openxmlformats.org/officeDocument/2006/relationships/image" Target="media/image115.jpeg"/><Relationship Id="rId114" Type="http://schemas.openxmlformats.org/officeDocument/2006/relationships/image" Target="media/image114.jpeg"/><Relationship Id="rId113" Type="http://schemas.openxmlformats.org/officeDocument/2006/relationships/image" Target="media/image113.jpeg"/><Relationship Id="rId112" Type="http://schemas.openxmlformats.org/officeDocument/2006/relationships/image" Target="media/image112.jpeg"/><Relationship Id="rId111" Type="http://schemas.openxmlformats.org/officeDocument/2006/relationships/image" Target="media/image111.jpeg"/><Relationship Id="rId110" Type="http://schemas.openxmlformats.org/officeDocument/2006/relationships/image" Target="media/image110.jpeg"/><Relationship Id="rId11" Type="http://schemas.openxmlformats.org/officeDocument/2006/relationships/image" Target="media/image11.jpeg"/><Relationship Id="rId109" Type="http://schemas.openxmlformats.org/officeDocument/2006/relationships/image" Target="media/image109.jpeg"/><Relationship Id="rId108" Type="http://schemas.openxmlformats.org/officeDocument/2006/relationships/image" Target="media/image108.jpeg"/><Relationship Id="rId107" Type="http://schemas.openxmlformats.org/officeDocument/2006/relationships/image" Target="media/image107.jpeg"/><Relationship Id="rId106" Type="http://schemas.openxmlformats.org/officeDocument/2006/relationships/image" Target="media/image106.jpeg"/><Relationship Id="rId105" Type="http://schemas.openxmlformats.org/officeDocument/2006/relationships/image" Target="media/image105.jpeg"/><Relationship Id="rId104" Type="http://schemas.openxmlformats.org/officeDocument/2006/relationships/image" Target="media/image104.jpeg"/><Relationship Id="rId103" Type="http://schemas.openxmlformats.org/officeDocument/2006/relationships/image" Target="media/image103.jpeg"/><Relationship Id="rId102" Type="http://schemas.openxmlformats.org/officeDocument/2006/relationships/image" Target="media/image102.jpeg"/><Relationship Id="rId101" Type="http://schemas.openxmlformats.org/officeDocument/2006/relationships/image" Target="media/image101.jpeg"/><Relationship Id="rId100" Type="http://schemas.openxmlformats.org/officeDocument/2006/relationships/image" Target="media/image100.jpeg"/><Relationship Id="rId10" Type="http://schemas.openxmlformats.org/officeDocument/2006/relationships/image" Target="media/image10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www.wps.cn/officeDocument/2020/cellImage" Target="cellimag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9" Type="http://schemas.openxmlformats.org/officeDocument/2006/relationships/image" Target="../media/image99.jpeg"/><Relationship Id="rId98" Type="http://schemas.openxmlformats.org/officeDocument/2006/relationships/image" Target="../media/image98.jpeg"/><Relationship Id="rId97" Type="http://schemas.openxmlformats.org/officeDocument/2006/relationships/image" Target="../media/image97.jpeg"/><Relationship Id="rId96" Type="http://schemas.openxmlformats.org/officeDocument/2006/relationships/image" Target="../media/image96.jpeg"/><Relationship Id="rId95" Type="http://schemas.openxmlformats.org/officeDocument/2006/relationships/image" Target="../media/image95.jpeg"/><Relationship Id="rId94" Type="http://schemas.openxmlformats.org/officeDocument/2006/relationships/image" Target="../media/image94.jpeg"/><Relationship Id="rId93" Type="http://schemas.openxmlformats.org/officeDocument/2006/relationships/image" Target="../media/image93.jpeg"/><Relationship Id="rId92" Type="http://schemas.openxmlformats.org/officeDocument/2006/relationships/image" Target="../media/image92.jpeg"/><Relationship Id="rId91" Type="http://schemas.openxmlformats.org/officeDocument/2006/relationships/image" Target="../media/image91.jpeg"/><Relationship Id="rId90" Type="http://schemas.openxmlformats.org/officeDocument/2006/relationships/image" Target="../media/image90.jpeg"/><Relationship Id="rId9" Type="http://schemas.openxmlformats.org/officeDocument/2006/relationships/image" Target="../media/image9.jpeg"/><Relationship Id="rId89" Type="http://schemas.openxmlformats.org/officeDocument/2006/relationships/image" Target="../media/image89.png"/><Relationship Id="rId88" Type="http://schemas.openxmlformats.org/officeDocument/2006/relationships/image" Target="../media/image88.png"/><Relationship Id="rId87" Type="http://schemas.openxmlformats.org/officeDocument/2006/relationships/image" Target="../media/image87.png"/><Relationship Id="rId86" Type="http://schemas.openxmlformats.org/officeDocument/2006/relationships/image" Target="../media/image86.png"/><Relationship Id="rId85" Type="http://schemas.openxmlformats.org/officeDocument/2006/relationships/image" Target="../media/image85.png"/><Relationship Id="rId84" Type="http://schemas.openxmlformats.org/officeDocument/2006/relationships/image" Target="../media/image84.jpeg"/><Relationship Id="rId83" Type="http://schemas.openxmlformats.org/officeDocument/2006/relationships/image" Target="../media/image83.jpeg"/><Relationship Id="rId82" Type="http://schemas.openxmlformats.org/officeDocument/2006/relationships/image" Target="../media/image82.jpeg"/><Relationship Id="rId81" Type="http://schemas.openxmlformats.org/officeDocument/2006/relationships/image" Target="../media/image81.jpeg"/><Relationship Id="rId80" Type="http://schemas.openxmlformats.org/officeDocument/2006/relationships/image" Target="../media/image80.jpeg"/><Relationship Id="rId8" Type="http://schemas.openxmlformats.org/officeDocument/2006/relationships/image" Target="../media/image8.png"/><Relationship Id="rId79" Type="http://schemas.openxmlformats.org/officeDocument/2006/relationships/image" Target="../media/image79.jpeg"/><Relationship Id="rId78" Type="http://schemas.openxmlformats.org/officeDocument/2006/relationships/image" Target="../media/image78.jpeg"/><Relationship Id="rId77" Type="http://schemas.openxmlformats.org/officeDocument/2006/relationships/image" Target="../media/image77.jpeg"/><Relationship Id="rId76" Type="http://schemas.openxmlformats.org/officeDocument/2006/relationships/image" Target="../media/image76.jpeg"/><Relationship Id="rId75" Type="http://schemas.openxmlformats.org/officeDocument/2006/relationships/image" Target="../media/image75.jpeg"/><Relationship Id="rId74" Type="http://schemas.openxmlformats.org/officeDocument/2006/relationships/image" Target="../media/image74.jpeg"/><Relationship Id="rId73" Type="http://schemas.openxmlformats.org/officeDocument/2006/relationships/image" Target="../media/image73.jpeg"/><Relationship Id="rId72" Type="http://schemas.openxmlformats.org/officeDocument/2006/relationships/image" Target="../media/image72.jpeg"/><Relationship Id="rId71" Type="http://schemas.openxmlformats.org/officeDocument/2006/relationships/image" Target="../media/image71.jpeg"/><Relationship Id="rId70" Type="http://schemas.openxmlformats.org/officeDocument/2006/relationships/image" Target="../media/image70.jpeg"/><Relationship Id="rId7" Type="http://schemas.openxmlformats.org/officeDocument/2006/relationships/image" Target="../media/image7.jpeg"/><Relationship Id="rId69" Type="http://schemas.openxmlformats.org/officeDocument/2006/relationships/image" Target="../media/image69.jpeg"/><Relationship Id="rId68" Type="http://schemas.openxmlformats.org/officeDocument/2006/relationships/image" Target="../media/image68.jpeg"/><Relationship Id="rId67" Type="http://schemas.openxmlformats.org/officeDocument/2006/relationships/image" Target="../media/image67.jpeg"/><Relationship Id="rId66" Type="http://schemas.openxmlformats.org/officeDocument/2006/relationships/image" Target="../media/image66.jpeg"/><Relationship Id="rId65" Type="http://schemas.openxmlformats.org/officeDocument/2006/relationships/image" Target="../media/image65.png"/><Relationship Id="rId64" Type="http://schemas.openxmlformats.org/officeDocument/2006/relationships/image" Target="../media/image64.png"/><Relationship Id="rId63" Type="http://schemas.openxmlformats.org/officeDocument/2006/relationships/image" Target="../media/image63.png"/><Relationship Id="rId62" Type="http://schemas.openxmlformats.org/officeDocument/2006/relationships/image" Target="../media/image62.jpeg"/><Relationship Id="rId61" Type="http://schemas.openxmlformats.org/officeDocument/2006/relationships/image" Target="../media/image61.jpeg"/><Relationship Id="rId60" Type="http://schemas.openxmlformats.org/officeDocument/2006/relationships/image" Target="../media/image60.jpeg"/><Relationship Id="rId6" Type="http://schemas.openxmlformats.org/officeDocument/2006/relationships/image" Target="../media/image6.jpeg"/><Relationship Id="rId59" Type="http://schemas.openxmlformats.org/officeDocument/2006/relationships/image" Target="../media/image59.jpeg"/><Relationship Id="rId58" Type="http://schemas.openxmlformats.org/officeDocument/2006/relationships/image" Target="../media/image58.jpeg"/><Relationship Id="rId57" Type="http://schemas.openxmlformats.org/officeDocument/2006/relationships/image" Target="../media/image57.png"/><Relationship Id="rId56" Type="http://schemas.openxmlformats.org/officeDocument/2006/relationships/image" Target="../media/image56.png"/><Relationship Id="rId55" Type="http://schemas.openxmlformats.org/officeDocument/2006/relationships/image" Target="../media/image55.jpeg"/><Relationship Id="rId54" Type="http://schemas.openxmlformats.org/officeDocument/2006/relationships/image" Target="../media/image54.jpeg"/><Relationship Id="rId53" Type="http://schemas.openxmlformats.org/officeDocument/2006/relationships/image" Target="../media/image53.jpeg"/><Relationship Id="rId52" Type="http://schemas.openxmlformats.org/officeDocument/2006/relationships/image" Target="../media/image52.jpeg"/><Relationship Id="rId51" Type="http://schemas.openxmlformats.org/officeDocument/2006/relationships/image" Target="../media/image51.jpeg"/><Relationship Id="rId50" Type="http://schemas.openxmlformats.org/officeDocument/2006/relationships/image" Target="../media/image50.jpeg"/><Relationship Id="rId5" Type="http://schemas.openxmlformats.org/officeDocument/2006/relationships/image" Target="../media/image5.jpeg"/><Relationship Id="rId49" Type="http://schemas.openxmlformats.org/officeDocument/2006/relationships/image" Target="../media/image49.jpeg"/><Relationship Id="rId48" Type="http://schemas.openxmlformats.org/officeDocument/2006/relationships/image" Target="../media/image48.jpe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jpeg"/><Relationship Id="rId43" Type="http://schemas.openxmlformats.org/officeDocument/2006/relationships/image" Target="../media/image43.jpeg"/><Relationship Id="rId42" Type="http://schemas.openxmlformats.org/officeDocument/2006/relationships/image" Target="../media/image42.pn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jpeg"/><Relationship Id="rId39" Type="http://schemas.openxmlformats.org/officeDocument/2006/relationships/image" Target="../media/image39.jpeg"/><Relationship Id="rId38" Type="http://schemas.openxmlformats.org/officeDocument/2006/relationships/image" Target="../media/image38.jpeg"/><Relationship Id="rId37" Type="http://schemas.openxmlformats.org/officeDocument/2006/relationships/image" Target="../media/image37.jpeg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jpe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pn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png"/><Relationship Id="rId2" Type="http://schemas.openxmlformats.org/officeDocument/2006/relationships/image" Target="../media/image2.jpeg"/><Relationship Id="rId19" Type="http://schemas.openxmlformats.org/officeDocument/2006/relationships/image" Target="../media/image19.png"/><Relationship Id="rId189" Type="http://schemas.openxmlformats.org/officeDocument/2006/relationships/image" Target="../media/image189.jpeg"/><Relationship Id="rId188" Type="http://schemas.openxmlformats.org/officeDocument/2006/relationships/image" Target="../media/image188.jpeg"/><Relationship Id="rId187" Type="http://schemas.openxmlformats.org/officeDocument/2006/relationships/image" Target="../media/image187.jpeg"/><Relationship Id="rId186" Type="http://schemas.openxmlformats.org/officeDocument/2006/relationships/image" Target="../media/image186.jpeg"/><Relationship Id="rId185" Type="http://schemas.openxmlformats.org/officeDocument/2006/relationships/image" Target="../media/image185.jpeg"/><Relationship Id="rId184" Type="http://schemas.openxmlformats.org/officeDocument/2006/relationships/image" Target="../media/image184.jpeg"/><Relationship Id="rId183" Type="http://schemas.openxmlformats.org/officeDocument/2006/relationships/image" Target="../media/image183.jpeg"/><Relationship Id="rId182" Type="http://schemas.openxmlformats.org/officeDocument/2006/relationships/image" Target="../media/image182.jpeg"/><Relationship Id="rId181" Type="http://schemas.openxmlformats.org/officeDocument/2006/relationships/image" Target="../media/image181.jpeg"/><Relationship Id="rId180" Type="http://schemas.openxmlformats.org/officeDocument/2006/relationships/image" Target="../media/image180.jpeg"/><Relationship Id="rId18" Type="http://schemas.openxmlformats.org/officeDocument/2006/relationships/image" Target="../media/image18.jpeg"/><Relationship Id="rId179" Type="http://schemas.openxmlformats.org/officeDocument/2006/relationships/image" Target="../media/image179.jpeg"/><Relationship Id="rId178" Type="http://schemas.openxmlformats.org/officeDocument/2006/relationships/image" Target="../media/image178.jpeg"/><Relationship Id="rId177" Type="http://schemas.openxmlformats.org/officeDocument/2006/relationships/image" Target="../media/image177.jpeg"/><Relationship Id="rId176" Type="http://schemas.openxmlformats.org/officeDocument/2006/relationships/image" Target="../media/image176.jpeg"/><Relationship Id="rId175" Type="http://schemas.openxmlformats.org/officeDocument/2006/relationships/image" Target="../media/image175.jpeg"/><Relationship Id="rId174" Type="http://schemas.openxmlformats.org/officeDocument/2006/relationships/image" Target="../media/image174.jpeg"/><Relationship Id="rId173" Type="http://schemas.openxmlformats.org/officeDocument/2006/relationships/image" Target="../media/image173.jpeg"/><Relationship Id="rId172" Type="http://schemas.openxmlformats.org/officeDocument/2006/relationships/image" Target="../media/image172.jpeg"/><Relationship Id="rId171" Type="http://schemas.openxmlformats.org/officeDocument/2006/relationships/image" Target="../media/image171.jpeg"/><Relationship Id="rId170" Type="http://schemas.openxmlformats.org/officeDocument/2006/relationships/image" Target="../media/image170.jpeg"/><Relationship Id="rId17" Type="http://schemas.openxmlformats.org/officeDocument/2006/relationships/image" Target="../media/image17.jpeg"/><Relationship Id="rId169" Type="http://schemas.openxmlformats.org/officeDocument/2006/relationships/image" Target="../media/image169.jpeg"/><Relationship Id="rId168" Type="http://schemas.openxmlformats.org/officeDocument/2006/relationships/image" Target="../media/image168.jpeg"/><Relationship Id="rId167" Type="http://schemas.openxmlformats.org/officeDocument/2006/relationships/image" Target="../media/image167.jpeg"/><Relationship Id="rId166" Type="http://schemas.openxmlformats.org/officeDocument/2006/relationships/image" Target="../media/image166.jpeg"/><Relationship Id="rId165" Type="http://schemas.openxmlformats.org/officeDocument/2006/relationships/image" Target="../media/image165.jpeg"/><Relationship Id="rId164" Type="http://schemas.openxmlformats.org/officeDocument/2006/relationships/image" Target="../media/image164.jpeg"/><Relationship Id="rId163" Type="http://schemas.openxmlformats.org/officeDocument/2006/relationships/image" Target="../media/image163.jpeg"/><Relationship Id="rId162" Type="http://schemas.openxmlformats.org/officeDocument/2006/relationships/image" Target="../media/image162.jpeg"/><Relationship Id="rId161" Type="http://schemas.openxmlformats.org/officeDocument/2006/relationships/image" Target="../media/image161.jpeg"/><Relationship Id="rId160" Type="http://schemas.openxmlformats.org/officeDocument/2006/relationships/image" Target="../media/image160.jpeg"/><Relationship Id="rId16" Type="http://schemas.openxmlformats.org/officeDocument/2006/relationships/image" Target="../media/image16.png"/><Relationship Id="rId159" Type="http://schemas.openxmlformats.org/officeDocument/2006/relationships/image" Target="../media/image159.jpeg"/><Relationship Id="rId158" Type="http://schemas.openxmlformats.org/officeDocument/2006/relationships/image" Target="../media/image158.jpeg"/><Relationship Id="rId157" Type="http://schemas.openxmlformats.org/officeDocument/2006/relationships/image" Target="../media/image157.jpeg"/><Relationship Id="rId156" Type="http://schemas.openxmlformats.org/officeDocument/2006/relationships/image" Target="../media/image156.jpeg"/><Relationship Id="rId155" Type="http://schemas.openxmlformats.org/officeDocument/2006/relationships/image" Target="../media/image155.jpeg"/><Relationship Id="rId154" Type="http://schemas.openxmlformats.org/officeDocument/2006/relationships/image" Target="../media/image154.jpeg"/><Relationship Id="rId153" Type="http://schemas.openxmlformats.org/officeDocument/2006/relationships/image" Target="../media/image153.jpeg"/><Relationship Id="rId152" Type="http://schemas.openxmlformats.org/officeDocument/2006/relationships/image" Target="../media/image152.jpeg"/><Relationship Id="rId151" Type="http://schemas.openxmlformats.org/officeDocument/2006/relationships/image" Target="../media/image151.jpeg"/><Relationship Id="rId150" Type="http://schemas.openxmlformats.org/officeDocument/2006/relationships/image" Target="../media/image150.jpeg"/><Relationship Id="rId15" Type="http://schemas.openxmlformats.org/officeDocument/2006/relationships/image" Target="../media/image15.png"/><Relationship Id="rId149" Type="http://schemas.openxmlformats.org/officeDocument/2006/relationships/image" Target="../media/image149.jpeg"/><Relationship Id="rId148" Type="http://schemas.openxmlformats.org/officeDocument/2006/relationships/image" Target="../media/image148.jpeg"/><Relationship Id="rId147" Type="http://schemas.openxmlformats.org/officeDocument/2006/relationships/image" Target="../media/image147.jpeg"/><Relationship Id="rId146" Type="http://schemas.openxmlformats.org/officeDocument/2006/relationships/image" Target="../media/image146.jpeg"/><Relationship Id="rId145" Type="http://schemas.openxmlformats.org/officeDocument/2006/relationships/image" Target="../media/image145.jpeg"/><Relationship Id="rId144" Type="http://schemas.openxmlformats.org/officeDocument/2006/relationships/image" Target="../media/image144.jpeg"/><Relationship Id="rId143" Type="http://schemas.openxmlformats.org/officeDocument/2006/relationships/image" Target="../media/image143.jpeg"/><Relationship Id="rId142" Type="http://schemas.openxmlformats.org/officeDocument/2006/relationships/image" Target="../media/image142.jpeg"/><Relationship Id="rId141" Type="http://schemas.openxmlformats.org/officeDocument/2006/relationships/image" Target="../media/image141.jpeg"/><Relationship Id="rId140" Type="http://schemas.openxmlformats.org/officeDocument/2006/relationships/image" Target="../media/image140.jpeg"/><Relationship Id="rId14" Type="http://schemas.openxmlformats.org/officeDocument/2006/relationships/image" Target="../media/image14.jpeg"/><Relationship Id="rId139" Type="http://schemas.openxmlformats.org/officeDocument/2006/relationships/image" Target="../media/image139.jpeg"/><Relationship Id="rId138" Type="http://schemas.openxmlformats.org/officeDocument/2006/relationships/image" Target="../media/image138.jpeg"/><Relationship Id="rId137" Type="http://schemas.openxmlformats.org/officeDocument/2006/relationships/image" Target="../media/image137.jpeg"/><Relationship Id="rId136" Type="http://schemas.openxmlformats.org/officeDocument/2006/relationships/image" Target="../media/image136.jpeg"/><Relationship Id="rId135" Type="http://schemas.openxmlformats.org/officeDocument/2006/relationships/image" Target="../media/image135.jpeg"/><Relationship Id="rId134" Type="http://schemas.openxmlformats.org/officeDocument/2006/relationships/image" Target="../media/image134.jpeg"/><Relationship Id="rId133" Type="http://schemas.openxmlformats.org/officeDocument/2006/relationships/image" Target="../media/image133.jpeg"/><Relationship Id="rId132" Type="http://schemas.openxmlformats.org/officeDocument/2006/relationships/image" Target="../media/image132.jpeg"/><Relationship Id="rId131" Type="http://schemas.openxmlformats.org/officeDocument/2006/relationships/image" Target="../media/image131.jpeg"/><Relationship Id="rId130" Type="http://schemas.openxmlformats.org/officeDocument/2006/relationships/image" Target="../media/image130.jpeg"/><Relationship Id="rId13" Type="http://schemas.openxmlformats.org/officeDocument/2006/relationships/image" Target="../media/image13.png"/><Relationship Id="rId129" Type="http://schemas.openxmlformats.org/officeDocument/2006/relationships/image" Target="../media/image129.jpeg"/><Relationship Id="rId128" Type="http://schemas.openxmlformats.org/officeDocument/2006/relationships/image" Target="../media/image128.jpeg"/><Relationship Id="rId127" Type="http://schemas.openxmlformats.org/officeDocument/2006/relationships/image" Target="../media/image127.jpeg"/><Relationship Id="rId126" Type="http://schemas.openxmlformats.org/officeDocument/2006/relationships/image" Target="../media/image126.jpeg"/><Relationship Id="rId125" Type="http://schemas.openxmlformats.org/officeDocument/2006/relationships/image" Target="../media/image125.jpeg"/><Relationship Id="rId124" Type="http://schemas.openxmlformats.org/officeDocument/2006/relationships/image" Target="../media/image124.jpeg"/><Relationship Id="rId123" Type="http://schemas.openxmlformats.org/officeDocument/2006/relationships/image" Target="../media/image123.jpeg"/><Relationship Id="rId122" Type="http://schemas.openxmlformats.org/officeDocument/2006/relationships/image" Target="../media/image122.jpeg"/><Relationship Id="rId121" Type="http://schemas.openxmlformats.org/officeDocument/2006/relationships/image" Target="../media/image121.jpeg"/><Relationship Id="rId120" Type="http://schemas.openxmlformats.org/officeDocument/2006/relationships/image" Target="../media/image120.jpeg"/><Relationship Id="rId12" Type="http://schemas.openxmlformats.org/officeDocument/2006/relationships/image" Target="../media/image12.png"/><Relationship Id="rId119" Type="http://schemas.openxmlformats.org/officeDocument/2006/relationships/image" Target="../media/image119.jpeg"/><Relationship Id="rId118" Type="http://schemas.openxmlformats.org/officeDocument/2006/relationships/image" Target="../media/image118.jpeg"/><Relationship Id="rId117" Type="http://schemas.openxmlformats.org/officeDocument/2006/relationships/image" Target="../media/image117.jpeg"/><Relationship Id="rId116" Type="http://schemas.openxmlformats.org/officeDocument/2006/relationships/image" Target="../media/image116.jpeg"/><Relationship Id="rId115" Type="http://schemas.openxmlformats.org/officeDocument/2006/relationships/image" Target="../media/image115.jpeg"/><Relationship Id="rId114" Type="http://schemas.openxmlformats.org/officeDocument/2006/relationships/image" Target="../media/image114.jpeg"/><Relationship Id="rId113" Type="http://schemas.openxmlformats.org/officeDocument/2006/relationships/image" Target="../media/image113.jpeg"/><Relationship Id="rId112" Type="http://schemas.openxmlformats.org/officeDocument/2006/relationships/image" Target="../media/image112.jpeg"/><Relationship Id="rId111" Type="http://schemas.openxmlformats.org/officeDocument/2006/relationships/image" Target="../media/image111.jpeg"/><Relationship Id="rId110" Type="http://schemas.openxmlformats.org/officeDocument/2006/relationships/image" Target="../media/image110.jpeg"/><Relationship Id="rId11" Type="http://schemas.openxmlformats.org/officeDocument/2006/relationships/image" Target="../media/image11.jpeg"/><Relationship Id="rId109" Type="http://schemas.openxmlformats.org/officeDocument/2006/relationships/image" Target="../media/image109.jpeg"/><Relationship Id="rId108" Type="http://schemas.openxmlformats.org/officeDocument/2006/relationships/image" Target="../media/image108.jpeg"/><Relationship Id="rId107" Type="http://schemas.openxmlformats.org/officeDocument/2006/relationships/image" Target="../media/image107.jpeg"/><Relationship Id="rId106" Type="http://schemas.openxmlformats.org/officeDocument/2006/relationships/image" Target="../media/image106.jpeg"/><Relationship Id="rId105" Type="http://schemas.openxmlformats.org/officeDocument/2006/relationships/image" Target="../media/image105.jpeg"/><Relationship Id="rId104" Type="http://schemas.openxmlformats.org/officeDocument/2006/relationships/image" Target="../media/image104.jpeg"/><Relationship Id="rId103" Type="http://schemas.openxmlformats.org/officeDocument/2006/relationships/image" Target="../media/image103.jpeg"/><Relationship Id="rId102" Type="http://schemas.openxmlformats.org/officeDocument/2006/relationships/image" Target="../media/image102.jpeg"/><Relationship Id="rId101" Type="http://schemas.openxmlformats.org/officeDocument/2006/relationships/image" Target="../media/image101.jpeg"/><Relationship Id="rId100" Type="http://schemas.openxmlformats.org/officeDocument/2006/relationships/image" Target="../media/image100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497205</xdr:colOff>
      <xdr:row>43</xdr:row>
      <xdr:rowOff>175260</xdr:rowOff>
    </xdr:to>
    <xdr:pic>
      <xdr:nvPicPr>
        <xdr:cNvPr id="2" name="ID_863BBC6D3A294B01B7BA15D6650A356D" descr="core_image_url__exec_download_384760339"/>
        <xdr:cNvPicPr/>
      </xdr:nvPicPr>
      <xdr:blipFill>
        <a:blip r:embed="rId1"/>
        <a:stretch>
          <a:fillRect/>
        </a:stretch>
      </xdr:blipFill>
      <xdr:spPr>
        <a:xfrm>
          <a:off x="0" y="0"/>
          <a:ext cx="7286625" cy="8039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445770</xdr:colOff>
      <xdr:row>40</xdr:row>
      <xdr:rowOff>161925</xdr:rowOff>
    </xdr:to>
    <xdr:pic>
      <xdr:nvPicPr>
        <xdr:cNvPr id="3" name="ID_1E3C6E68613A47D49B54795349375F66" descr="core_image_url__exec_download_1458554053"/>
        <xdr:cNvPicPr/>
      </xdr:nvPicPr>
      <xdr:blipFill>
        <a:blip r:embed="rId2"/>
        <a:stretch>
          <a:fillRect/>
        </a:stretch>
      </xdr:blipFill>
      <xdr:spPr>
        <a:xfrm>
          <a:off x="0" y="0"/>
          <a:ext cx="6000750" cy="7477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20955</xdr:colOff>
      <xdr:row>42</xdr:row>
      <xdr:rowOff>139065</xdr:rowOff>
    </xdr:to>
    <xdr:pic>
      <xdr:nvPicPr>
        <xdr:cNvPr id="4" name="ID_550DDBAEFD8E42698E9DB3A948DB17AB" descr="core_image_url__exec_download_2121801088"/>
        <xdr:cNvPicPr/>
      </xdr:nvPicPr>
      <xdr:blipFill>
        <a:blip r:embed="rId3"/>
        <a:stretch>
          <a:fillRect/>
        </a:stretch>
      </xdr:blipFill>
      <xdr:spPr>
        <a:xfrm>
          <a:off x="0" y="0"/>
          <a:ext cx="6810375" cy="78200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114300</xdr:colOff>
      <xdr:row>37</xdr:row>
      <xdr:rowOff>34290</xdr:rowOff>
    </xdr:to>
    <xdr:pic>
      <xdr:nvPicPr>
        <xdr:cNvPr id="5" name="ID_2BAD2B059AC84D7496952D181A469F17" descr="core_image_url__exec_download_3801886907"/>
        <xdr:cNvPicPr/>
      </xdr:nvPicPr>
      <xdr:blipFill>
        <a:blip r:embed="rId4"/>
        <a:stretch>
          <a:fillRect/>
        </a:stretch>
      </xdr:blipFill>
      <xdr:spPr>
        <a:xfrm>
          <a:off x="0" y="0"/>
          <a:ext cx="6286500" cy="6800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476250</xdr:colOff>
      <xdr:row>42</xdr:row>
      <xdr:rowOff>43815</xdr:rowOff>
    </xdr:to>
    <xdr:pic>
      <xdr:nvPicPr>
        <xdr:cNvPr id="6" name="ID_A9A7252E7AEB401A8945C706641E0AEB" descr="core_image_url__exec_download_1257453283"/>
        <xdr:cNvPicPr/>
      </xdr:nvPicPr>
      <xdr:blipFill>
        <a:blip r:embed="rId5"/>
        <a:stretch>
          <a:fillRect/>
        </a:stretch>
      </xdr:blipFill>
      <xdr:spPr>
        <a:xfrm>
          <a:off x="0" y="0"/>
          <a:ext cx="6648450" cy="77247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582930</xdr:colOff>
      <xdr:row>43</xdr:row>
      <xdr:rowOff>22860</xdr:rowOff>
    </xdr:to>
    <xdr:pic>
      <xdr:nvPicPr>
        <xdr:cNvPr id="7" name="ID_4E0635A68F824EA88A77709CFF79C718" descr="core_image_url__exec_download_84131725"/>
        <xdr:cNvPicPr/>
      </xdr:nvPicPr>
      <xdr:blipFill>
        <a:blip r:embed="rId6"/>
        <a:stretch>
          <a:fillRect/>
        </a:stretch>
      </xdr:blipFill>
      <xdr:spPr>
        <a:xfrm>
          <a:off x="0" y="0"/>
          <a:ext cx="7372350" cy="7886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289560</xdr:colOff>
      <xdr:row>30</xdr:row>
      <xdr:rowOff>121920</xdr:rowOff>
    </xdr:to>
    <xdr:pic>
      <xdr:nvPicPr>
        <xdr:cNvPr id="8" name="ID_47A05360B980424382249AE46DD200CB" descr="post_object_image_2255996076"/>
        <xdr:cNvPicPr/>
      </xdr:nvPicPr>
      <xdr:blipFill>
        <a:blip r:embed="rId7"/>
        <a:stretch>
          <a:fillRect/>
        </a:stretch>
      </xdr:blipFill>
      <xdr:spPr>
        <a:xfrm>
          <a:off x="0" y="0"/>
          <a:ext cx="8313420" cy="56083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495300</xdr:colOff>
      <xdr:row>31</xdr:row>
      <xdr:rowOff>114300</xdr:rowOff>
    </xdr:to>
    <xdr:pic>
      <xdr:nvPicPr>
        <xdr:cNvPr id="9" name="ID_2771BCC567D345029F59B6B509EF6C1B" descr="post_object_image_2046880886"/>
        <xdr:cNvPicPr/>
      </xdr:nvPicPr>
      <xdr:blipFill>
        <a:blip r:embed="rId8"/>
        <a:stretch>
          <a:fillRect/>
        </a:stretch>
      </xdr:blipFill>
      <xdr:spPr>
        <a:xfrm>
          <a:off x="0" y="0"/>
          <a:ext cx="8519160" cy="57835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381000</xdr:colOff>
      <xdr:row>29</xdr:row>
      <xdr:rowOff>175260</xdr:rowOff>
    </xdr:to>
    <xdr:pic>
      <xdr:nvPicPr>
        <xdr:cNvPr id="10" name="ID_3D3E1424BC3849F3BA247900293726F5" descr="post_object_image_2565550542"/>
        <xdr:cNvPicPr/>
      </xdr:nvPicPr>
      <xdr:blipFill>
        <a:blip r:embed="rId9"/>
        <a:stretch>
          <a:fillRect/>
        </a:stretch>
      </xdr:blipFill>
      <xdr:spPr>
        <a:xfrm>
          <a:off x="0" y="0"/>
          <a:ext cx="8404860" cy="54787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388620</xdr:colOff>
      <xdr:row>28</xdr:row>
      <xdr:rowOff>99060</xdr:rowOff>
    </xdr:to>
    <xdr:pic>
      <xdr:nvPicPr>
        <xdr:cNvPr id="11" name="ID_C53D4925976142E9A3E8F7061A52C070" descr="post_object_image_3025628911"/>
        <xdr:cNvPicPr/>
      </xdr:nvPicPr>
      <xdr:blipFill>
        <a:blip r:embed="rId10"/>
        <a:stretch>
          <a:fillRect/>
        </a:stretch>
      </xdr:blipFill>
      <xdr:spPr>
        <a:xfrm>
          <a:off x="0" y="0"/>
          <a:ext cx="8412480" cy="5219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381000</xdr:colOff>
      <xdr:row>29</xdr:row>
      <xdr:rowOff>68580</xdr:rowOff>
    </xdr:to>
    <xdr:pic>
      <xdr:nvPicPr>
        <xdr:cNvPr id="12" name="ID_C0E1577BC3C647D2B632098026E0CE2D" descr="post_object_image_1620373067"/>
        <xdr:cNvPicPr/>
      </xdr:nvPicPr>
      <xdr:blipFill>
        <a:blip r:embed="rId11"/>
        <a:stretch>
          <a:fillRect/>
        </a:stretch>
      </xdr:blipFill>
      <xdr:spPr>
        <a:xfrm>
          <a:off x="0" y="0"/>
          <a:ext cx="8404860" cy="5372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487680</xdr:colOff>
      <xdr:row>28</xdr:row>
      <xdr:rowOff>160020</xdr:rowOff>
    </xdr:to>
    <xdr:pic>
      <xdr:nvPicPr>
        <xdr:cNvPr id="13" name="ID_341489B57397483F9D2CC2E4A9946FB6" descr="post_object_image_496992065"/>
        <xdr:cNvPicPr/>
      </xdr:nvPicPr>
      <xdr:blipFill>
        <a:blip r:embed="rId12"/>
        <a:stretch>
          <a:fillRect/>
        </a:stretch>
      </xdr:blipFill>
      <xdr:spPr>
        <a:xfrm>
          <a:off x="0" y="0"/>
          <a:ext cx="8511540" cy="52806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449580</xdr:colOff>
      <xdr:row>31</xdr:row>
      <xdr:rowOff>144780</xdr:rowOff>
    </xdr:to>
    <xdr:pic>
      <xdr:nvPicPr>
        <xdr:cNvPr id="14" name="ID_F7110AD7B022499DA597586936B041AF" descr="post_object_image_2912786464"/>
        <xdr:cNvPicPr/>
      </xdr:nvPicPr>
      <xdr:blipFill>
        <a:blip r:embed="rId13"/>
        <a:stretch>
          <a:fillRect/>
        </a:stretch>
      </xdr:blipFill>
      <xdr:spPr>
        <a:xfrm>
          <a:off x="0" y="0"/>
          <a:ext cx="8473440" cy="58140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289560</xdr:colOff>
      <xdr:row>30</xdr:row>
      <xdr:rowOff>91440</xdr:rowOff>
    </xdr:to>
    <xdr:pic>
      <xdr:nvPicPr>
        <xdr:cNvPr id="15" name="ID_56067EC35DD548B5BA3CCF621E6277EF" descr="post_object_image_3062301957"/>
        <xdr:cNvPicPr/>
      </xdr:nvPicPr>
      <xdr:blipFill>
        <a:blip r:embed="rId14"/>
        <a:stretch>
          <a:fillRect/>
        </a:stretch>
      </xdr:blipFill>
      <xdr:spPr>
        <a:xfrm>
          <a:off x="0" y="0"/>
          <a:ext cx="8313420" cy="55778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220980</xdr:colOff>
      <xdr:row>30</xdr:row>
      <xdr:rowOff>7620</xdr:rowOff>
    </xdr:to>
    <xdr:pic>
      <xdr:nvPicPr>
        <xdr:cNvPr id="16" name="ID_ACEBCD52237E4C0FA01C7D82BD0A4554" descr="post_object_image_866710827"/>
        <xdr:cNvPicPr/>
      </xdr:nvPicPr>
      <xdr:blipFill>
        <a:blip r:embed="rId15"/>
        <a:stretch>
          <a:fillRect/>
        </a:stretch>
      </xdr:blipFill>
      <xdr:spPr>
        <a:xfrm>
          <a:off x="0" y="0"/>
          <a:ext cx="8244840" cy="54940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419100</xdr:colOff>
      <xdr:row>28</xdr:row>
      <xdr:rowOff>160020</xdr:rowOff>
    </xdr:to>
    <xdr:pic>
      <xdr:nvPicPr>
        <xdr:cNvPr id="17" name="ID_187DA5552AE24411948ADE1B345F1E1E" descr="post_object_image_2980016821"/>
        <xdr:cNvPicPr/>
      </xdr:nvPicPr>
      <xdr:blipFill>
        <a:blip r:embed="rId16"/>
        <a:stretch>
          <a:fillRect/>
        </a:stretch>
      </xdr:blipFill>
      <xdr:spPr>
        <a:xfrm>
          <a:off x="0" y="0"/>
          <a:ext cx="8442960" cy="52806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358140</xdr:colOff>
      <xdr:row>30</xdr:row>
      <xdr:rowOff>167640</xdr:rowOff>
    </xdr:to>
    <xdr:pic>
      <xdr:nvPicPr>
        <xdr:cNvPr id="18" name="ID_9F24CB6FD6BE4F4BA45BD6ACF769138B" descr="post_object_image_748112346"/>
        <xdr:cNvPicPr/>
      </xdr:nvPicPr>
      <xdr:blipFill>
        <a:blip r:embed="rId17"/>
        <a:stretch>
          <a:fillRect/>
        </a:stretch>
      </xdr:blipFill>
      <xdr:spPr>
        <a:xfrm>
          <a:off x="0" y="0"/>
          <a:ext cx="8382000" cy="56540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182880</xdr:colOff>
      <xdr:row>35</xdr:row>
      <xdr:rowOff>144780</xdr:rowOff>
    </xdr:to>
    <xdr:pic>
      <xdr:nvPicPr>
        <xdr:cNvPr id="19" name="ID_A293EF936D694F2D87F2D8C966D42B16" descr="core_image_url__exec_download_462069355"/>
        <xdr:cNvPicPr/>
      </xdr:nvPicPr>
      <xdr:blipFill>
        <a:blip r:embed="rId18"/>
        <a:stretch>
          <a:fillRect/>
        </a:stretch>
      </xdr:blipFill>
      <xdr:spPr>
        <a:xfrm>
          <a:off x="0" y="0"/>
          <a:ext cx="10058400" cy="65455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182880</xdr:colOff>
      <xdr:row>34</xdr:row>
      <xdr:rowOff>163830</xdr:rowOff>
    </xdr:to>
    <xdr:pic>
      <xdr:nvPicPr>
        <xdr:cNvPr id="20" name="ID_5E194A7A68494C76A33C67FFB98DDA20" descr="core_image_url__exec_download_2960303199"/>
        <xdr:cNvPicPr/>
      </xdr:nvPicPr>
      <xdr:blipFill>
        <a:blip r:embed="rId19"/>
        <a:stretch>
          <a:fillRect/>
        </a:stretch>
      </xdr:blipFill>
      <xdr:spPr>
        <a:xfrm>
          <a:off x="0" y="0"/>
          <a:ext cx="10058400" cy="6381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182880</xdr:colOff>
      <xdr:row>34</xdr:row>
      <xdr:rowOff>55245</xdr:rowOff>
    </xdr:to>
    <xdr:pic>
      <xdr:nvPicPr>
        <xdr:cNvPr id="21" name="ID_F79C82D6BAD94EBB882B912A4ABB0081" descr="core_image_url__exec_download_2426906034"/>
        <xdr:cNvPicPr/>
      </xdr:nvPicPr>
      <xdr:blipFill>
        <a:blip r:embed="rId20"/>
        <a:stretch>
          <a:fillRect/>
        </a:stretch>
      </xdr:blipFill>
      <xdr:spPr>
        <a:xfrm>
          <a:off x="0" y="0"/>
          <a:ext cx="10058400" cy="62731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219075</xdr:colOff>
      <xdr:row>43</xdr:row>
      <xdr:rowOff>108585</xdr:rowOff>
    </xdr:to>
    <xdr:pic>
      <xdr:nvPicPr>
        <xdr:cNvPr id="22" name="ID_D73D405ABBBA442A8CE957BAE8B28754" descr="core_image_url__exec_download_860753897"/>
        <xdr:cNvPicPr/>
      </xdr:nvPicPr>
      <xdr:blipFill>
        <a:blip r:embed="rId21"/>
        <a:stretch>
          <a:fillRect/>
        </a:stretch>
      </xdr:blipFill>
      <xdr:spPr>
        <a:xfrm>
          <a:off x="0" y="0"/>
          <a:ext cx="6391275" cy="7972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182880</xdr:colOff>
      <xdr:row>33</xdr:row>
      <xdr:rowOff>111760</xdr:rowOff>
    </xdr:to>
    <xdr:pic>
      <xdr:nvPicPr>
        <xdr:cNvPr id="23" name="ID_C2F49F0BB40E446AB428AB10AF761B30" descr="core_image_url__exec_download_3401296137"/>
        <xdr:cNvPicPr/>
      </xdr:nvPicPr>
      <xdr:blipFill>
        <a:blip r:embed="rId22"/>
        <a:stretch>
          <a:fillRect/>
        </a:stretch>
      </xdr:blipFill>
      <xdr:spPr>
        <a:xfrm>
          <a:off x="0" y="0"/>
          <a:ext cx="10058400" cy="6146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182880</xdr:colOff>
      <xdr:row>34</xdr:row>
      <xdr:rowOff>41910</xdr:rowOff>
    </xdr:to>
    <xdr:pic>
      <xdr:nvPicPr>
        <xdr:cNvPr id="24" name="ID_0AF5ABC6A9004F6B9EC0FB98F75745E2" descr="core_image_url__exec_download_2362871650"/>
        <xdr:cNvPicPr/>
      </xdr:nvPicPr>
      <xdr:blipFill>
        <a:blip r:embed="rId23"/>
        <a:stretch>
          <a:fillRect/>
        </a:stretch>
      </xdr:blipFill>
      <xdr:spPr>
        <a:xfrm>
          <a:off x="0" y="0"/>
          <a:ext cx="10058400" cy="62598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182245</xdr:colOff>
      <xdr:row>33</xdr:row>
      <xdr:rowOff>41910</xdr:rowOff>
    </xdr:to>
    <xdr:pic>
      <xdr:nvPicPr>
        <xdr:cNvPr id="25" name="ID_7DF683F7908949C8BB97EF857585E826" descr="core_image_url__exec_download_1319397528"/>
        <xdr:cNvPicPr/>
      </xdr:nvPicPr>
      <xdr:blipFill>
        <a:blip r:embed="rId24"/>
        <a:stretch>
          <a:fillRect/>
        </a:stretch>
      </xdr:blipFill>
      <xdr:spPr>
        <a:xfrm>
          <a:off x="0" y="0"/>
          <a:ext cx="10057765" cy="6076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182880</xdr:colOff>
      <xdr:row>31</xdr:row>
      <xdr:rowOff>127000</xdr:rowOff>
    </xdr:to>
    <xdr:pic>
      <xdr:nvPicPr>
        <xdr:cNvPr id="26" name="ID_FCA061D363914544A701DA33FB4207D7" descr="core_image_url__exec_download_3846627336"/>
        <xdr:cNvPicPr/>
      </xdr:nvPicPr>
      <xdr:blipFill>
        <a:blip r:embed="rId25"/>
        <a:stretch>
          <a:fillRect/>
        </a:stretch>
      </xdr:blipFill>
      <xdr:spPr>
        <a:xfrm>
          <a:off x="0" y="0"/>
          <a:ext cx="10058400" cy="57962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182245</xdr:colOff>
      <xdr:row>30</xdr:row>
      <xdr:rowOff>66040</xdr:rowOff>
    </xdr:to>
    <xdr:pic>
      <xdr:nvPicPr>
        <xdr:cNvPr id="27" name="ID_60FFDEE31F004F3C808E252BCF7BA989" descr="core_image_url__exec_download_1447115706"/>
        <xdr:cNvPicPr/>
      </xdr:nvPicPr>
      <xdr:blipFill>
        <a:blip r:embed="rId26"/>
        <a:stretch>
          <a:fillRect/>
        </a:stretch>
      </xdr:blipFill>
      <xdr:spPr>
        <a:xfrm>
          <a:off x="0" y="0"/>
          <a:ext cx="10057765" cy="55524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182880</xdr:colOff>
      <xdr:row>34</xdr:row>
      <xdr:rowOff>144145</xdr:rowOff>
    </xdr:to>
    <xdr:pic>
      <xdr:nvPicPr>
        <xdr:cNvPr id="28" name="ID_2CC41716ED5C484487555C8BC364BAC3" descr="core_image_url__exec_download_3362999407"/>
        <xdr:cNvPicPr/>
      </xdr:nvPicPr>
      <xdr:blipFill>
        <a:blip r:embed="rId27"/>
        <a:stretch>
          <a:fillRect/>
        </a:stretch>
      </xdr:blipFill>
      <xdr:spPr>
        <a:xfrm>
          <a:off x="0" y="0"/>
          <a:ext cx="10058400" cy="63620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182880</xdr:colOff>
      <xdr:row>31</xdr:row>
      <xdr:rowOff>5715</xdr:rowOff>
    </xdr:to>
    <xdr:pic>
      <xdr:nvPicPr>
        <xdr:cNvPr id="29" name="ID_F9B455EB939F40AEAE94706440125D82" descr="core_image_url__exec_download_730075848"/>
        <xdr:cNvPicPr/>
      </xdr:nvPicPr>
      <xdr:blipFill>
        <a:blip r:embed="rId28"/>
        <a:stretch>
          <a:fillRect/>
        </a:stretch>
      </xdr:blipFill>
      <xdr:spPr>
        <a:xfrm>
          <a:off x="0" y="0"/>
          <a:ext cx="10058400" cy="56749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182880</xdr:colOff>
      <xdr:row>31</xdr:row>
      <xdr:rowOff>74930</xdr:rowOff>
    </xdr:to>
    <xdr:pic>
      <xdr:nvPicPr>
        <xdr:cNvPr id="30" name="ID_314CA2D8F2094BFDA5B2A5B59BEE580B" descr="core_image_url__exec_download_2891055510"/>
        <xdr:cNvPicPr/>
      </xdr:nvPicPr>
      <xdr:blipFill>
        <a:blip r:embed="rId29"/>
        <a:stretch>
          <a:fillRect/>
        </a:stretch>
      </xdr:blipFill>
      <xdr:spPr>
        <a:xfrm>
          <a:off x="0" y="0"/>
          <a:ext cx="10058400" cy="57442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182245</xdr:colOff>
      <xdr:row>34</xdr:row>
      <xdr:rowOff>35560</xdr:rowOff>
    </xdr:to>
    <xdr:pic>
      <xdr:nvPicPr>
        <xdr:cNvPr id="31" name="ID_F7D3478A40904C19AC433D15BA6927D9" descr="core_image_url__exec_download_204505339"/>
        <xdr:cNvPicPr/>
      </xdr:nvPicPr>
      <xdr:blipFill>
        <a:blip r:embed="rId30"/>
        <a:stretch>
          <a:fillRect/>
        </a:stretch>
      </xdr:blipFill>
      <xdr:spPr>
        <a:xfrm>
          <a:off x="0" y="0"/>
          <a:ext cx="10057765" cy="62534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438150</xdr:colOff>
      <xdr:row>42</xdr:row>
      <xdr:rowOff>34290</xdr:rowOff>
    </xdr:to>
    <xdr:pic>
      <xdr:nvPicPr>
        <xdr:cNvPr id="32" name="ID_FCE17C67F7E141C2AF0CD0ACBD515CA7" descr="core_image_url__exec_download_874963820"/>
        <xdr:cNvPicPr/>
      </xdr:nvPicPr>
      <xdr:blipFill>
        <a:blip r:embed="rId31"/>
        <a:stretch>
          <a:fillRect/>
        </a:stretch>
      </xdr:blipFill>
      <xdr:spPr>
        <a:xfrm>
          <a:off x="0" y="0"/>
          <a:ext cx="6610350" cy="7715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304800</xdr:colOff>
      <xdr:row>43</xdr:row>
      <xdr:rowOff>13335</xdr:rowOff>
    </xdr:to>
    <xdr:pic>
      <xdr:nvPicPr>
        <xdr:cNvPr id="33" name="ID_FD44CC31B41545828D00C9A5DB90B6D6" descr="core_image_url__exec_download_388548112"/>
        <xdr:cNvPicPr/>
      </xdr:nvPicPr>
      <xdr:blipFill>
        <a:blip r:embed="rId32"/>
        <a:stretch>
          <a:fillRect/>
        </a:stretch>
      </xdr:blipFill>
      <xdr:spPr>
        <a:xfrm>
          <a:off x="0" y="0"/>
          <a:ext cx="6477000" cy="7877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304800</xdr:colOff>
      <xdr:row>43</xdr:row>
      <xdr:rowOff>13335</xdr:rowOff>
    </xdr:to>
    <xdr:pic>
      <xdr:nvPicPr>
        <xdr:cNvPr id="34" name="ID_8E89B7DB9BC342608BB0F590AD17159B" descr="core_image_url__exec_download_78494987"/>
        <xdr:cNvPicPr/>
      </xdr:nvPicPr>
      <xdr:blipFill>
        <a:blip r:embed="rId32"/>
        <a:stretch>
          <a:fillRect/>
        </a:stretch>
      </xdr:blipFill>
      <xdr:spPr>
        <a:xfrm>
          <a:off x="0" y="0"/>
          <a:ext cx="6477000" cy="7877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259080</xdr:colOff>
      <xdr:row>43</xdr:row>
      <xdr:rowOff>127635</xdr:rowOff>
    </xdr:to>
    <xdr:pic>
      <xdr:nvPicPr>
        <xdr:cNvPr id="35" name="ID_E1F8A906844D4CCC8323B78F4201089D" descr="core_image_url__exec_download_3723288402"/>
        <xdr:cNvPicPr/>
      </xdr:nvPicPr>
      <xdr:blipFill>
        <a:blip r:embed="rId33"/>
        <a:stretch>
          <a:fillRect/>
        </a:stretch>
      </xdr:blipFill>
      <xdr:spPr>
        <a:xfrm>
          <a:off x="0" y="0"/>
          <a:ext cx="7048500" cy="79914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392430</xdr:colOff>
      <xdr:row>42</xdr:row>
      <xdr:rowOff>120015</xdr:rowOff>
    </xdr:to>
    <xdr:pic>
      <xdr:nvPicPr>
        <xdr:cNvPr id="36" name="ID_EEC208270CCD45F585723C00A6D1C6AD" descr="core_image_url__exec_download_1890227124"/>
        <xdr:cNvPicPr/>
      </xdr:nvPicPr>
      <xdr:blipFill>
        <a:blip r:embed="rId34"/>
        <a:stretch>
          <a:fillRect/>
        </a:stretch>
      </xdr:blipFill>
      <xdr:spPr>
        <a:xfrm>
          <a:off x="0" y="0"/>
          <a:ext cx="7181850" cy="78009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590550</xdr:colOff>
      <xdr:row>42</xdr:row>
      <xdr:rowOff>81915</xdr:rowOff>
    </xdr:to>
    <xdr:pic>
      <xdr:nvPicPr>
        <xdr:cNvPr id="37" name="ID_005EE725222C4AAC8C422E2CB46944F8" descr="core_image_url__exec_download_2298843853"/>
        <xdr:cNvPicPr/>
      </xdr:nvPicPr>
      <xdr:blipFill>
        <a:blip r:embed="rId35"/>
        <a:stretch>
          <a:fillRect/>
        </a:stretch>
      </xdr:blipFill>
      <xdr:spPr>
        <a:xfrm>
          <a:off x="0" y="0"/>
          <a:ext cx="6762750" cy="7762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325755</xdr:colOff>
      <xdr:row>42</xdr:row>
      <xdr:rowOff>148590</xdr:rowOff>
    </xdr:to>
    <xdr:pic>
      <xdr:nvPicPr>
        <xdr:cNvPr id="38" name="ID_7F1CACF61D1D423DB45522FFD39C30DA" descr="core_image_url__exec_download_2139878799"/>
        <xdr:cNvPicPr/>
      </xdr:nvPicPr>
      <xdr:blipFill>
        <a:blip r:embed="rId36"/>
        <a:stretch>
          <a:fillRect/>
        </a:stretch>
      </xdr:blipFill>
      <xdr:spPr>
        <a:xfrm>
          <a:off x="0" y="0"/>
          <a:ext cx="7115175" cy="78295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438150</xdr:colOff>
      <xdr:row>42</xdr:row>
      <xdr:rowOff>167640</xdr:rowOff>
    </xdr:to>
    <xdr:pic>
      <xdr:nvPicPr>
        <xdr:cNvPr id="39" name="ID_5ABC214CA66D459A9829345530B9182C" descr="core_image_url__exec_download_1301050062"/>
        <xdr:cNvPicPr/>
      </xdr:nvPicPr>
      <xdr:blipFill>
        <a:blip r:embed="rId37"/>
        <a:stretch>
          <a:fillRect/>
        </a:stretch>
      </xdr:blipFill>
      <xdr:spPr>
        <a:xfrm>
          <a:off x="0" y="0"/>
          <a:ext cx="6610350" cy="7848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451485</xdr:colOff>
      <xdr:row>45</xdr:row>
      <xdr:rowOff>123825</xdr:rowOff>
    </xdr:to>
    <xdr:pic>
      <xdr:nvPicPr>
        <xdr:cNvPr id="40" name="ID_44535A81D04A403B887567BB15782DFB" descr="core_image_url__exec_download_4236710259"/>
        <xdr:cNvPicPr/>
      </xdr:nvPicPr>
      <xdr:blipFill>
        <a:blip r:embed="rId38"/>
        <a:stretch>
          <a:fillRect/>
        </a:stretch>
      </xdr:blipFill>
      <xdr:spPr>
        <a:xfrm>
          <a:off x="0" y="0"/>
          <a:ext cx="7858125" cy="8353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504825</xdr:colOff>
      <xdr:row>43</xdr:row>
      <xdr:rowOff>41910</xdr:rowOff>
    </xdr:to>
    <xdr:pic>
      <xdr:nvPicPr>
        <xdr:cNvPr id="41" name="ID_9283019F07594F6DA01701DB203A605B" descr="core_image_url__exec_download_450080023"/>
        <xdr:cNvPicPr/>
      </xdr:nvPicPr>
      <xdr:blipFill>
        <a:blip r:embed="rId39"/>
        <a:stretch>
          <a:fillRect/>
        </a:stretch>
      </xdr:blipFill>
      <xdr:spPr>
        <a:xfrm>
          <a:off x="0" y="0"/>
          <a:ext cx="6677025" cy="7905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392430</xdr:colOff>
      <xdr:row>42</xdr:row>
      <xdr:rowOff>158115</xdr:rowOff>
    </xdr:to>
    <xdr:pic>
      <xdr:nvPicPr>
        <xdr:cNvPr id="42" name="ID_F5EA71A735334513BD0387BC63751E3C" descr="core_image_url__exec_download_2161447688"/>
        <xdr:cNvPicPr/>
      </xdr:nvPicPr>
      <xdr:blipFill>
        <a:blip r:embed="rId40"/>
        <a:stretch>
          <a:fillRect/>
        </a:stretch>
      </xdr:blipFill>
      <xdr:spPr>
        <a:xfrm>
          <a:off x="0" y="0"/>
          <a:ext cx="7181850" cy="78390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201930</xdr:colOff>
      <xdr:row>43</xdr:row>
      <xdr:rowOff>137160</xdr:rowOff>
    </xdr:to>
    <xdr:pic>
      <xdr:nvPicPr>
        <xdr:cNvPr id="43" name="ID_A264348C73EB4EBCAB2DA1791D73E89A" descr="core_image_url__exec_download_666776904"/>
        <xdr:cNvPicPr/>
      </xdr:nvPicPr>
      <xdr:blipFill>
        <a:blip r:embed="rId41"/>
        <a:stretch>
          <a:fillRect/>
        </a:stretch>
      </xdr:blipFill>
      <xdr:spPr>
        <a:xfrm>
          <a:off x="0" y="0"/>
          <a:ext cx="6991350" cy="8001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182880</xdr:colOff>
      <xdr:row>29</xdr:row>
      <xdr:rowOff>64770</xdr:rowOff>
    </xdr:to>
    <xdr:pic>
      <xdr:nvPicPr>
        <xdr:cNvPr id="44" name="ID_DE6E36A5F5EF42928FF1AD604FB18970" descr="core_image_url__exec_download_1304085539"/>
        <xdr:cNvPicPr/>
      </xdr:nvPicPr>
      <xdr:blipFill>
        <a:blip r:embed="rId42"/>
        <a:stretch>
          <a:fillRect/>
        </a:stretch>
      </xdr:blipFill>
      <xdr:spPr>
        <a:xfrm>
          <a:off x="0" y="0"/>
          <a:ext cx="10058400" cy="5368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182245</xdr:colOff>
      <xdr:row>32</xdr:row>
      <xdr:rowOff>86360</xdr:rowOff>
    </xdr:to>
    <xdr:pic>
      <xdr:nvPicPr>
        <xdr:cNvPr id="45" name="ID_83E1DF39B94B40EC810F66E95799E522" descr="core_image_url__exec_download_2910718596"/>
        <xdr:cNvPicPr/>
      </xdr:nvPicPr>
      <xdr:blipFill>
        <a:blip r:embed="rId43"/>
        <a:stretch>
          <a:fillRect/>
        </a:stretch>
      </xdr:blipFill>
      <xdr:spPr>
        <a:xfrm>
          <a:off x="0" y="0"/>
          <a:ext cx="10057765" cy="59385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182880</xdr:colOff>
      <xdr:row>33</xdr:row>
      <xdr:rowOff>67945</xdr:rowOff>
    </xdr:to>
    <xdr:pic>
      <xdr:nvPicPr>
        <xdr:cNvPr id="46" name="ID_43C5A6C9DF094B968F938DA83F0E336A" descr="core_image_url__exec_download_1542991776"/>
        <xdr:cNvPicPr/>
      </xdr:nvPicPr>
      <xdr:blipFill>
        <a:blip r:embed="rId44"/>
        <a:stretch>
          <a:fillRect/>
        </a:stretch>
      </xdr:blipFill>
      <xdr:spPr>
        <a:xfrm>
          <a:off x="0" y="0"/>
          <a:ext cx="10058400" cy="61029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182245</xdr:colOff>
      <xdr:row>34</xdr:row>
      <xdr:rowOff>47625</xdr:rowOff>
    </xdr:to>
    <xdr:pic>
      <xdr:nvPicPr>
        <xdr:cNvPr id="47" name="ID_AF87BF663A444285A9E5813EE08F631C" descr="core_image_url__exec_download_1033472889"/>
        <xdr:cNvPicPr/>
      </xdr:nvPicPr>
      <xdr:blipFill>
        <a:blip r:embed="rId45"/>
        <a:stretch>
          <a:fillRect/>
        </a:stretch>
      </xdr:blipFill>
      <xdr:spPr>
        <a:xfrm>
          <a:off x="0" y="0"/>
          <a:ext cx="10057765" cy="62655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182880</xdr:colOff>
      <xdr:row>34</xdr:row>
      <xdr:rowOff>99060</xdr:rowOff>
    </xdr:to>
    <xdr:pic>
      <xdr:nvPicPr>
        <xdr:cNvPr id="48" name="ID_429B23DCFAE248CD845BC23555DAE7EE" descr="core_image_url__exec_download_1912974931"/>
        <xdr:cNvPicPr/>
      </xdr:nvPicPr>
      <xdr:blipFill>
        <a:blip r:embed="rId46"/>
        <a:stretch>
          <a:fillRect/>
        </a:stretch>
      </xdr:blipFill>
      <xdr:spPr>
        <a:xfrm>
          <a:off x="0" y="0"/>
          <a:ext cx="10058400" cy="63169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182880</xdr:colOff>
      <xdr:row>38</xdr:row>
      <xdr:rowOff>161290</xdr:rowOff>
    </xdr:to>
    <xdr:pic>
      <xdr:nvPicPr>
        <xdr:cNvPr id="49" name="ID_E50DB000FABD455A905843D5D95A7FD6" descr="core_image_url__exec_download_1494388027"/>
        <xdr:cNvPicPr/>
      </xdr:nvPicPr>
      <xdr:blipFill>
        <a:blip r:embed="rId47"/>
        <a:stretch>
          <a:fillRect/>
        </a:stretch>
      </xdr:blipFill>
      <xdr:spPr>
        <a:xfrm>
          <a:off x="0" y="0"/>
          <a:ext cx="10058400" cy="71107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5715</xdr:colOff>
      <xdr:row>42</xdr:row>
      <xdr:rowOff>53340</xdr:rowOff>
    </xdr:to>
    <xdr:pic>
      <xdr:nvPicPr>
        <xdr:cNvPr id="50" name="ID_A7A7565B4748499EA381BF3BD4AE46A9" descr="core_image_url__exec_download_2809291400"/>
        <xdr:cNvPicPr/>
      </xdr:nvPicPr>
      <xdr:blipFill>
        <a:blip r:embed="rId48"/>
        <a:stretch>
          <a:fillRect/>
        </a:stretch>
      </xdr:blipFill>
      <xdr:spPr>
        <a:xfrm>
          <a:off x="0" y="0"/>
          <a:ext cx="8029575" cy="773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1905</xdr:colOff>
      <xdr:row>43</xdr:row>
      <xdr:rowOff>60960</xdr:rowOff>
    </xdr:to>
    <xdr:pic>
      <xdr:nvPicPr>
        <xdr:cNvPr id="51" name="ID_FD0940899CFE4818B6D00912568E14CE" descr="core_image_url__exec_download_1394072766"/>
        <xdr:cNvPicPr/>
      </xdr:nvPicPr>
      <xdr:blipFill>
        <a:blip r:embed="rId49"/>
        <a:stretch>
          <a:fillRect/>
        </a:stretch>
      </xdr:blipFill>
      <xdr:spPr>
        <a:xfrm>
          <a:off x="0" y="0"/>
          <a:ext cx="6791325" cy="7924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554355</xdr:colOff>
      <xdr:row>43</xdr:row>
      <xdr:rowOff>41910</xdr:rowOff>
    </xdr:to>
    <xdr:pic>
      <xdr:nvPicPr>
        <xdr:cNvPr id="52" name="ID_CC56392CEAC94B669F1C958AD21A2FC5" descr="core_image_url__exec_download_1771149978"/>
        <xdr:cNvPicPr/>
      </xdr:nvPicPr>
      <xdr:blipFill>
        <a:blip r:embed="rId50"/>
        <a:stretch>
          <a:fillRect/>
        </a:stretch>
      </xdr:blipFill>
      <xdr:spPr>
        <a:xfrm>
          <a:off x="0" y="0"/>
          <a:ext cx="7343775" cy="7905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11430</xdr:colOff>
      <xdr:row>43</xdr:row>
      <xdr:rowOff>22860</xdr:rowOff>
    </xdr:to>
    <xdr:pic>
      <xdr:nvPicPr>
        <xdr:cNvPr id="53" name="ID_F1A8F033E2424A3288F5514700792B2B" descr="core_image_url__exec_download_2478870282"/>
        <xdr:cNvPicPr/>
      </xdr:nvPicPr>
      <xdr:blipFill>
        <a:blip r:embed="rId51"/>
        <a:stretch>
          <a:fillRect/>
        </a:stretch>
      </xdr:blipFill>
      <xdr:spPr>
        <a:xfrm>
          <a:off x="0" y="0"/>
          <a:ext cx="6800850" cy="7886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335280</xdr:colOff>
      <xdr:row>42</xdr:row>
      <xdr:rowOff>177165</xdr:rowOff>
    </xdr:to>
    <xdr:pic>
      <xdr:nvPicPr>
        <xdr:cNvPr id="54" name="ID_28D8F41395444C52A7A8B121F733F31D" descr="core_image_url__exec_download_4164381699"/>
        <xdr:cNvPicPr/>
      </xdr:nvPicPr>
      <xdr:blipFill>
        <a:blip r:embed="rId52"/>
        <a:stretch>
          <a:fillRect/>
        </a:stretch>
      </xdr:blipFill>
      <xdr:spPr>
        <a:xfrm>
          <a:off x="0" y="0"/>
          <a:ext cx="7124700" cy="7858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49530</xdr:colOff>
      <xdr:row>43</xdr:row>
      <xdr:rowOff>80010</xdr:rowOff>
    </xdr:to>
    <xdr:pic>
      <xdr:nvPicPr>
        <xdr:cNvPr id="55" name="ID_9BDD188CBE44455392D8C1859A158C59" descr="core_image_url__exec_download_351848064"/>
        <xdr:cNvPicPr/>
      </xdr:nvPicPr>
      <xdr:blipFill>
        <a:blip r:embed="rId53"/>
        <a:stretch>
          <a:fillRect/>
        </a:stretch>
      </xdr:blipFill>
      <xdr:spPr>
        <a:xfrm>
          <a:off x="0" y="0"/>
          <a:ext cx="6838950" cy="7943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173355</xdr:colOff>
      <xdr:row>43</xdr:row>
      <xdr:rowOff>89535</xdr:rowOff>
    </xdr:to>
    <xdr:pic>
      <xdr:nvPicPr>
        <xdr:cNvPr id="56" name="ID_5DD1D19E669A4E1699F297DBABE4B2FA" descr="core_image_url__exec_download_1493579127"/>
        <xdr:cNvPicPr/>
      </xdr:nvPicPr>
      <xdr:blipFill>
        <a:blip r:embed="rId54"/>
        <a:stretch>
          <a:fillRect/>
        </a:stretch>
      </xdr:blipFill>
      <xdr:spPr>
        <a:xfrm>
          <a:off x="0" y="0"/>
          <a:ext cx="6962775" cy="79533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523875</xdr:colOff>
      <xdr:row>43</xdr:row>
      <xdr:rowOff>60960</xdr:rowOff>
    </xdr:to>
    <xdr:pic>
      <xdr:nvPicPr>
        <xdr:cNvPr id="57" name="ID_C53A59B352DA466790258A3BC8BAC43D" descr="core_image_url__exec_download_3211686371"/>
        <xdr:cNvPicPr/>
      </xdr:nvPicPr>
      <xdr:blipFill>
        <a:blip r:embed="rId55"/>
        <a:stretch>
          <a:fillRect/>
        </a:stretch>
      </xdr:blipFill>
      <xdr:spPr>
        <a:xfrm>
          <a:off x="0" y="0"/>
          <a:ext cx="6696075" cy="7924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182880</xdr:colOff>
      <xdr:row>35</xdr:row>
      <xdr:rowOff>140970</xdr:rowOff>
    </xdr:to>
    <xdr:pic>
      <xdr:nvPicPr>
        <xdr:cNvPr id="58" name="ID_5A2F63622F984CD6A9D8FC01818B7BAC" descr="core_image_url__exec_download_4287594294"/>
        <xdr:cNvPicPr/>
      </xdr:nvPicPr>
      <xdr:blipFill>
        <a:blip r:embed="rId56"/>
        <a:stretch>
          <a:fillRect/>
        </a:stretch>
      </xdr:blipFill>
      <xdr:spPr>
        <a:xfrm>
          <a:off x="0" y="0"/>
          <a:ext cx="10058400" cy="65417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182880</xdr:colOff>
      <xdr:row>34</xdr:row>
      <xdr:rowOff>5080</xdr:rowOff>
    </xdr:to>
    <xdr:pic>
      <xdr:nvPicPr>
        <xdr:cNvPr id="59" name="ID_90D3DABE864741E5BA1BC1196740F0D6" descr="core_image_url__exec_download_2617343182"/>
        <xdr:cNvPicPr/>
      </xdr:nvPicPr>
      <xdr:blipFill>
        <a:blip r:embed="rId57"/>
        <a:stretch>
          <a:fillRect/>
        </a:stretch>
      </xdr:blipFill>
      <xdr:spPr>
        <a:xfrm>
          <a:off x="0" y="0"/>
          <a:ext cx="10058400" cy="622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68580</xdr:colOff>
      <xdr:row>42</xdr:row>
      <xdr:rowOff>139065</xdr:rowOff>
    </xdr:to>
    <xdr:pic>
      <xdr:nvPicPr>
        <xdr:cNvPr id="61" name="ID_4B2193AD08294CB3BAEB79AA36226F15" descr="core_image_url__exec_download_1973826305"/>
        <xdr:cNvPicPr/>
      </xdr:nvPicPr>
      <xdr:blipFill>
        <a:blip r:embed="rId58"/>
        <a:stretch>
          <a:fillRect/>
        </a:stretch>
      </xdr:blipFill>
      <xdr:spPr>
        <a:xfrm>
          <a:off x="0" y="0"/>
          <a:ext cx="6858000" cy="78200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1905</xdr:colOff>
      <xdr:row>40</xdr:row>
      <xdr:rowOff>66675</xdr:rowOff>
    </xdr:to>
    <xdr:pic>
      <xdr:nvPicPr>
        <xdr:cNvPr id="62" name="ID_779AF02BD21C432EBF6BF9E77C58DDEB" descr="core_image_url__exec_download_552352369"/>
        <xdr:cNvPicPr/>
      </xdr:nvPicPr>
      <xdr:blipFill>
        <a:blip r:embed="rId59"/>
        <a:stretch>
          <a:fillRect/>
        </a:stretch>
      </xdr:blipFill>
      <xdr:spPr>
        <a:xfrm>
          <a:off x="0" y="0"/>
          <a:ext cx="6791325" cy="7381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163830</xdr:colOff>
      <xdr:row>42</xdr:row>
      <xdr:rowOff>100965</xdr:rowOff>
    </xdr:to>
    <xdr:pic>
      <xdr:nvPicPr>
        <xdr:cNvPr id="63" name="ID_D0FA9A83073647CBB6E7C6A320EB18EE" descr="core_image_url__exec_download_3463123372"/>
        <xdr:cNvPicPr/>
      </xdr:nvPicPr>
      <xdr:blipFill>
        <a:blip r:embed="rId60"/>
        <a:stretch>
          <a:fillRect/>
        </a:stretch>
      </xdr:blipFill>
      <xdr:spPr>
        <a:xfrm>
          <a:off x="0" y="0"/>
          <a:ext cx="6953250" cy="7781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392430</xdr:colOff>
      <xdr:row>43</xdr:row>
      <xdr:rowOff>41910</xdr:rowOff>
    </xdr:to>
    <xdr:pic>
      <xdr:nvPicPr>
        <xdr:cNvPr id="60" name="ID_9C294D2D02E847409816C5B480497323" descr="core_image_url__exec_download_1300491074"/>
        <xdr:cNvPicPr/>
      </xdr:nvPicPr>
      <xdr:blipFill>
        <a:blip r:embed="rId61"/>
        <a:stretch>
          <a:fillRect/>
        </a:stretch>
      </xdr:blipFill>
      <xdr:spPr>
        <a:xfrm>
          <a:off x="0" y="0"/>
          <a:ext cx="7181850" cy="7905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497205</xdr:colOff>
      <xdr:row>42</xdr:row>
      <xdr:rowOff>177165</xdr:rowOff>
    </xdr:to>
    <xdr:pic>
      <xdr:nvPicPr>
        <xdr:cNvPr id="64" name="ID_4AA12DBAC1EE43139077AFDFD6ADED7E" descr="core_image_url__exec_download_1329213825"/>
        <xdr:cNvPicPr/>
      </xdr:nvPicPr>
      <xdr:blipFill>
        <a:blip r:embed="rId62"/>
        <a:stretch>
          <a:fillRect/>
        </a:stretch>
      </xdr:blipFill>
      <xdr:spPr>
        <a:xfrm>
          <a:off x="0" y="0"/>
          <a:ext cx="7286625" cy="7858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502920</xdr:colOff>
      <xdr:row>30</xdr:row>
      <xdr:rowOff>41275</xdr:rowOff>
    </xdr:to>
    <xdr:pic>
      <xdr:nvPicPr>
        <xdr:cNvPr id="65" name="ID_A2A972DDB9664B5D96B0CD2404B7C271" descr="post_object_image_3585121185"/>
        <xdr:cNvPicPr/>
      </xdr:nvPicPr>
      <xdr:blipFill>
        <a:blip r:embed="rId63"/>
        <a:stretch>
          <a:fillRect/>
        </a:stretch>
      </xdr:blipFill>
      <xdr:spPr>
        <a:xfrm>
          <a:off x="0" y="0"/>
          <a:ext cx="9144000" cy="5527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502920</xdr:colOff>
      <xdr:row>28</xdr:row>
      <xdr:rowOff>57150</xdr:rowOff>
    </xdr:to>
    <xdr:pic>
      <xdr:nvPicPr>
        <xdr:cNvPr id="66" name="ID_E192B261025F4ED18052E3844A99ECCF" descr="post_object_image_1682576940"/>
        <xdr:cNvPicPr/>
      </xdr:nvPicPr>
      <xdr:blipFill>
        <a:blip r:embed="rId64"/>
        <a:stretch>
          <a:fillRect/>
        </a:stretch>
      </xdr:blipFill>
      <xdr:spPr>
        <a:xfrm>
          <a:off x="0" y="0"/>
          <a:ext cx="9144000" cy="51777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502920</xdr:colOff>
      <xdr:row>31</xdr:row>
      <xdr:rowOff>8255</xdr:rowOff>
    </xdr:to>
    <xdr:pic>
      <xdr:nvPicPr>
        <xdr:cNvPr id="67" name="ID_AD0797331B2547CD8C640339E7366470" descr="post_object_image_579359195"/>
        <xdr:cNvPicPr/>
      </xdr:nvPicPr>
      <xdr:blipFill>
        <a:blip r:embed="rId65"/>
        <a:stretch>
          <a:fillRect/>
        </a:stretch>
      </xdr:blipFill>
      <xdr:spPr>
        <a:xfrm>
          <a:off x="0" y="0"/>
          <a:ext cx="9144000" cy="56775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459105</xdr:colOff>
      <xdr:row>43</xdr:row>
      <xdr:rowOff>51435</xdr:rowOff>
    </xdr:to>
    <xdr:pic>
      <xdr:nvPicPr>
        <xdr:cNvPr id="68" name="ID_37C2CAA41C524CA6A99FE6505F1A1D61" descr="core_image_url__exec_download_3205196020"/>
        <xdr:cNvPicPr/>
      </xdr:nvPicPr>
      <xdr:blipFill>
        <a:blip r:embed="rId66"/>
        <a:stretch>
          <a:fillRect/>
        </a:stretch>
      </xdr:blipFill>
      <xdr:spPr>
        <a:xfrm>
          <a:off x="0" y="0"/>
          <a:ext cx="7248525" cy="7915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441960</xdr:colOff>
      <xdr:row>39</xdr:row>
      <xdr:rowOff>38100</xdr:rowOff>
    </xdr:to>
    <xdr:pic>
      <xdr:nvPicPr>
        <xdr:cNvPr id="69" name="ID_5CF9242CA8554E069DE402A4B5706DC6" descr="post_object_image_57163914"/>
        <xdr:cNvPicPr/>
      </xdr:nvPicPr>
      <xdr:blipFill>
        <a:blip r:embed="rId67"/>
        <a:stretch>
          <a:fillRect/>
        </a:stretch>
      </xdr:blipFill>
      <xdr:spPr>
        <a:xfrm>
          <a:off x="0" y="0"/>
          <a:ext cx="9083040" cy="71704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394335</xdr:colOff>
      <xdr:row>46</xdr:row>
      <xdr:rowOff>74295</xdr:rowOff>
    </xdr:to>
    <xdr:pic>
      <xdr:nvPicPr>
        <xdr:cNvPr id="70" name="ID_F3D1758C9E4B4E408735FDC318A78105" descr="core_image_url__exec_download_2039628780"/>
        <xdr:cNvPicPr/>
      </xdr:nvPicPr>
      <xdr:blipFill>
        <a:blip r:embed="rId68"/>
        <a:stretch>
          <a:fillRect/>
        </a:stretch>
      </xdr:blipFill>
      <xdr:spPr>
        <a:xfrm>
          <a:off x="0" y="0"/>
          <a:ext cx="7800975" cy="84867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514350</xdr:colOff>
      <xdr:row>42</xdr:row>
      <xdr:rowOff>139065</xdr:rowOff>
    </xdr:to>
    <xdr:pic>
      <xdr:nvPicPr>
        <xdr:cNvPr id="71" name="ID_791AAB1E34294A29A605485EFD493DD6" descr="core_image_url__exec_download_1519792917"/>
        <xdr:cNvPicPr/>
      </xdr:nvPicPr>
      <xdr:blipFill>
        <a:blip r:embed="rId69"/>
        <a:stretch>
          <a:fillRect/>
        </a:stretch>
      </xdr:blipFill>
      <xdr:spPr>
        <a:xfrm>
          <a:off x="0" y="0"/>
          <a:ext cx="6686550" cy="78200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40005</xdr:colOff>
      <xdr:row>43</xdr:row>
      <xdr:rowOff>13335</xdr:rowOff>
    </xdr:to>
    <xdr:pic>
      <xdr:nvPicPr>
        <xdr:cNvPr id="72" name="ID_060E322C7C37442F8DD6BEA2343C031E" descr="core_image_url__exec_download_2919085249"/>
        <xdr:cNvPicPr/>
      </xdr:nvPicPr>
      <xdr:blipFill>
        <a:blip r:embed="rId70"/>
        <a:stretch>
          <a:fillRect/>
        </a:stretch>
      </xdr:blipFill>
      <xdr:spPr>
        <a:xfrm>
          <a:off x="0" y="0"/>
          <a:ext cx="6829425" cy="7877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154305</xdr:colOff>
      <xdr:row>42</xdr:row>
      <xdr:rowOff>91440</xdr:rowOff>
    </xdr:to>
    <xdr:pic>
      <xdr:nvPicPr>
        <xdr:cNvPr id="73" name="ID_A188F9EA8B4B4F949F84750806B3E063" descr="core_image_url__exec_download_1016733770"/>
        <xdr:cNvPicPr/>
      </xdr:nvPicPr>
      <xdr:blipFill>
        <a:blip r:embed="rId71"/>
        <a:stretch>
          <a:fillRect/>
        </a:stretch>
      </xdr:blipFill>
      <xdr:spPr>
        <a:xfrm>
          <a:off x="0" y="0"/>
          <a:ext cx="6943725" cy="7772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106680</xdr:colOff>
      <xdr:row>43</xdr:row>
      <xdr:rowOff>41910</xdr:rowOff>
    </xdr:to>
    <xdr:pic>
      <xdr:nvPicPr>
        <xdr:cNvPr id="74" name="ID_5DB27A28ADFC492194255561F3132F2B" descr="core_image_url__exec_download_556906832"/>
        <xdr:cNvPicPr/>
      </xdr:nvPicPr>
      <xdr:blipFill>
        <a:blip r:embed="rId72"/>
        <a:stretch>
          <a:fillRect/>
        </a:stretch>
      </xdr:blipFill>
      <xdr:spPr>
        <a:xfrm>
          <a:off x="0" y="0"/>
          <a:ext cx="6896100" cy="7905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230505</xdr:colOff>
      <xdr:row>43</xdr:row>
      <xdr:rowOff>22860</xdr:rowOff>
    </xdr:to>
    <xdr:pic>
      <xdr:nvPicPr>
        <xdr:cNvPr id="75" name="ID_7F6DA24A89CB47389915F3327A396785" descr="core_image_url__exec_download_1129791656"/>
        <xdr:cNvPicPr/>
      </xdr:nvPicPr>
      <xdr:blipFill>
        <a:blip r:embed="rId73"/>
        <a:stretch>
          <a:fillRect/>
        </a:stretch>
      </xdr:blipFill>
      <xdr:spPr>
        <a:xfrm>
          <a:off x="0" y="0"/>
          <a:ext cx="7019925" cy="7886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211455</xdr:colOff>
      <xdr:row>43</xdr:row>
      <xdr:rowOff>60960</xdr:rowOff>
    </xdr:to>
    <xdr:pic>
      <xdr:nvPicPr>
        <xdr:cNvPr id="76" name="ID_7F383BBB620F4839AD096E3FDE3B44E8" descr="core_image_url__exec_download_2225609776"/>
        <xdr:cNvPicPr/>
      </xdr:nvPicPr>
      <xdr:blipFill>
        <a:blip r:embed="rId74"/>
        <a:stretch>
          <a:fillRect/>
        </a:stretch>
      </xdr:blipFill>
      <xdr:spPr>
        <a:xfrm>
          <a:off x="0" y="0"/>
          <a:ext cx="7000875" cy="7924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22860</xdr:colOff>
      <xdr:row>43</xdr:row>
      <xdr:rowOff>175260</xdr:rowOff>
    </xdr:to>
    <xdr:pic>
      <xdr:nvPicPr>
        <xdr:cNvPr id="77" name="ID_E5FB4E4CD03141C796C58A47313CC890" descr="core_image_url__exec_download_1740945849"/>
        <xdr:cNvPicPr/>
      </xdr:nvPicPr>
      <xdr:blipFill>
        <a:blip r:embed="rId75"/>
        <a:stretch>
          <a:fillRect/>
        </a:stretch>
      </xdr:blipFill>
      <xdr:spPr>
        <a:xfrm>
          <a:off x="0" y="0"/>
          <a:ext cx="7429500" cy="8039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3810</xdr:colOff>
      <xdr:row>41</xdr:row>
      <xdr:rowOff>169545</xdr:rowOff>
    </xdr:to>
    <xdr:pic>
      <xdr:nvPicPr>
        <xdr:cNvPr id="78" name="ID_FDE88C8A9F954CDE836B878093660551" descr="core_image_url__exec_download_3116353444"/>
        <xdr:cNvPicPr/>
      </xdr:nvPicPr>
      <xdr:blipFill>
        <a:blip r:embed="rId76"/>
        <a:stretch>
          <a:fillRect/>
        </a:stretch>
      </xdr:blipFill>
      <xdr:spPr>
        <a:xfrm>
          <a:off x="0" y="0"/>
          <a:ext cx="7410450" cy="76676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316230</xdr:colOff>
      <xdr:row>41</xdr:row>
      <xdr:rowOff>17145</xdr:rowOff>
    </xdr:to>
    <xdr:pic>
      <xdr:nvPicPr>
        <xdr:cNvPr id="79" name="ID_AA86325584E541F587C6BF54756C2022" descr="core_image_url__exec_download_32313590"/>
        <xdr:cNvPicPr/>
      </xdr:nvPicPr>
      <xdr:blipFill>
        <a:blip r:embed="rId77"/>
        <a:stretch>
          <a:fillRect/>
        </a:stretch>
      </xdr:blipFill>
      <xdr:spPr>
        <a:xfrm>
          <a:off x="0" y="0"/>
          <a:ext cx="7105650" cy="75152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241935</xdr:colOff>
      <xdr:row>44</xdr:row>
      <xdr:rowOff>87630</xdr:rowOff>
    </xdr:to>
    <xdr:pic>
      <xdr:nvPicPr>
        <xdr:cNvPr id="80" name="ID_BF3E4628547D4A4B84A90A0A33B480DF" descr="core_image_url__exec_download_2662579702"/>
        <xdr:cNvPicPr/>
      </xdr:nvPicPr>
      <xdr:blipFill>
        <a:blip r:embed="rId78"/>
        <a:stretch>
          <a:fillRect/>
        </a:stretch>
      </xdr:blipFill>
      <xdr:spPr>
        <a:xfrm>
          <a:off x="0" y="0"/>
          <a:ext cx="7648575" cy="8134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451485</xdr:colOff>
      <xdr:row>40</xdr:row>
      <xdr:rowOff>161925</xdr:rowOff>
    </xdr:to>
    <xdr:pic>
      <xdr:nvPicPr>
        <xdr:cNvPr id="81" name="ID_3363BE180D2F404298FAE0ABB1405DFE" descr="core_image_url__exec_download_3981578979"/>
        <xdr:cNvPicPr/>
      </xdr:nvPicPr>
      <xdr:blipFill>
        <a:blip r:embed="rId79"/>
        <a:stretch>
          <a:fillRect/>
        </a:stretch>
      </xdr:blipFill>
      <xdr:spPr>
        <a:xfrm>
          <a:off x="0" y="0"/>
          <a:ext cx="7858125" cy="7477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430530</xdr:colOff>
      <xdr:row>43</xdr:row>
      <xdr:rowOff>32385</xdr:rowOff>
    </xdr:to>
    <xdr:pic>
      <xdr:nvPicPr>
        <xdr:cNvPr id="82" name="ID_204500C27C164CD09603EBCE98E687BA" descr="core_image_url__exec_download_109373800"/>
        <xdr:cNvPicPr/>
      </xdr:nvPicPr>
      <xdr:blipFill>
        <a:blip r:embed="rId80"/>
        <a:stretch>
          <a:fillRect/>
        </a:stretch>
      </xdr:blipFill>
      <xdr:spPr>
        <a:xfrm>
          <a:off x="0" y="0"/>
          <a:ext cx="7219950" cy="78962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497205</xdr:colOff>
      <xdr:row>43</xdr:row>
      <xdr:rowOff>89535</xdr:rowOff>
    </xdr:to>
    <xdr:pic>
      <xdr:nvPicPr>
        <xdr:cNvPr id="83" name="ID_C70C9398A94D46368556C093250ED7FB" descr="core_image_url__exec_download_733620426"/>
        <xdr:cNvPicPr/>
      </xdr:nvPicPr>
      <xdr:blipFill>
        <a:blip r:embed="rId81"/>
        <a:stretch>
          <a:fillRect/>
        </a:stretch>
      </xdr:blipFill>
      <xdr:spPr>
        <a:xfrm>
          <a:off x="0" y="0"/>
          <a:ext cx="7286625" cy="79533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335280</xdr:colOff>
      <xdr:row>43</xdr:row>
      <xdr:rowOff>22860</xdr:rowOff>
    </xdr:to>
    <xdr:pic>
      <xdr:nvPicPr>
        <xdr:cNvPr id="84" name="ID_86341685EBE8421DB82050E882D9E241" descr="core_image_url__exec_download_3784503161"/>
        <xdr:cNvPicPr/>
      </xdr:nvPicPr>
      <xdr:blipFill>
        <a:blip r:embed="rId82"/>
        <a:stretch>
          <a:fillRect/>
        </a:stretch>
      </xdr:blipFill>
      <xdr:spPr>
        <a:xfrm>
          <a:off x="0" y="0"/>
          <a:ext cx="7124700" cy="7886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87630</xdr:colOff>
      <xdr:row>43</xdr:row>
      <xdr:rowOff>60960</xdr:rowOff>
    </xdr:to>
    <xdr:pic>
      <xdr:nvPicPr>
        <xdr:cNvPr id="85" name="ID_04D25A6430F4498FBF8888F42331D82D" descr="core_image_url__exec_download_1831458884"/>
        <xdr:cNvPicPr/>
      </xdr:nvPicPr>
      <xdr:blipFill>
        <a:blip r:embed="rId83"/>
        <a:stretch>
          <a:fillRect/>
        </a:stretch>
      </xdr:blipFill>
      <xdr:spPr>
        <a:xfrm>
          <a:off x="0" y="0"/>
          <a:ext cx="6877050" cy="7924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182880</xdr:colOff>
      <xdr:row>42</xdr:row>
      <xdr:rowOff>167640</xdr:rowOff>
    </xdr:to>
    <xdr:pic>
      <xdr:nvPicPr>
        <xdr:cNvPr id="86" name="ID_6157CFD5734E42B9AC6207268BFF5B2E" descr="core_image_url__exec_download_3634027413"/>
        <xdr:cNvPicPr/>
      </xdr:nvPicPr>
      <xdr:blipFill>
        <a:blip r:embed="rId84"/>
        <a:stretch>
          <a:fillRect/>
        </a:stretch>
      </xdr:blipFill>
      <xdr:spPr>
        <a:xfrm>
          <a:off x="0" y="0"/>
          <a:ext cx="6972300" cy="7848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60960</xdr:colOff>
      <xdr:row>22</xdr:row>
      <xdr:rowOff>121920</xdr:rowOff>
    </xdr:to>
    <xdr:pic>
      <xdr:nvPicPr>
        <xdr:cNvPr id="90" name="ID_29062B8C87C947228CD6112EF89AD6FF" descr="post_object_image_2390157815"/>
        <xdr:cNvPicPr/>
      </xdr:nvPicPr>
      <xdr:blipFill>
        <a:blip r:embed="rId85"/>
        <a:stretch>
          <a:fillRect/>
        </a:stretch>
      </xdr:blipFill>
      <xdr:spPr>
        <a:xfrm>
          <a:off x="0" y="0"/>
          <a:ext cx="3764280" cy="41452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335280</xdr:colOff>
      <xdr:row>31</xdr:row>
      <xdr:rowOff>175260</xdr:rowOff>
    </xdr:to>
    <xdr:pic>
      <xdr:nvPicPr>
        <xdr:cNvPr id="91" name="ID_DE15D096DAFC4E2587BB5B1732AD87E1" descr="post_object_image_3836589611"/>
        <xdr:cNvPicPr/>
      </xdr:nvPicPr>
      <xdr:blipFill>
        <a:blip r:embed="rId86"/>
        <a:stretch>
          <a:fillRect/>
        </a:stretch>
      </xdr:blipFill>
      <xdr:spPr>
        <a:xfrm>
          <a:off x="0" y="0"/>
          <a:ext cx="5273040" cy="58445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68580</xdr:colOff>
      <xdr:row>31</xdr:row>
      <xdr:rowOff>53340</xdr:rowOff>
    </xdr:to>
    <xdr:pic>
      <xdr:nvPicPr>
        <xdr:cNvPr id="92" name="ID_03A4EF5931D74EB6A97D81B06C0A2945" descr="post_object_image_4075972332"/>
        <xdr:cNvPicPr/>
      </xdr:nvPicPr>
      <xdr:blipFill>
        <a:blip r:embed="rId87"/>
        <a:stretch>
          <a:fillRect/>
        </a:stretch>
      </xdr:blipFill>
      <xdr:spPr>
        <a:xfrm>
          <a:off x="0" y="0"/>
          <a:ext cx="4389120" cy="57226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502920</xdr:colOff>
      <xdr:row>29</xdr:row>
      <xdr:rowOff>128905</xdr:rowOff>
    </xdr:to>
    <xdr:pic>
      <xdr:nvPicPr>
        <xdr:cNvPr id="93" name="ID_4A58930AE5364AD3829A123B3C9243AB" descr="post_object_image_25547885"/>
        <xdr:cNvPicPr/>
      </xdr:nvPicPr>
      <xdr:blipFill>
        <a:blip r:embed="rId88"/>
        <a:stretch>
          <a:fillRect/>
        </a:stretch>
      </xdr:blipFill>
      <xdr:spPr>
        <a:xfrm>
          <a:off x="0" y="0"/>
          <a:ext cx="9144000" cy="5432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502920</xdr:colOff>
      <xdr:row>30</xdr:row>
      <xdr:rowOff>123825</xdr:rowOff>
    </xdr:to>
    <xdr:pic>
      <xdr:nvPicPr>
        <xdr:cNvPr id="94" name="ID_8FA7C1BFEB01452A9AA4DCB5A7C36131" descr="post_object_image_3508561582"/>
        <xdr:cNvPicPr/>
      </xdr:nvPicPr>
      <xdr:blipFill>
        <a:blip r:embed="rId89"/>
        <a:stretch>
          <a:fillRect/>
        </a:stretch>
      </xdr:blipFill>
      <xdr:spPr>
        <a:xfrm>
          <a:off x="0" y="0"/>
          <a:ext cx="9144000" cy="56102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5715</xdr:colOff>
      <xdr:row>45</xdr:row>
      <xdr:rowOff>161925</xdr:rowOff>
    </xdr:to>
    <xdr:pic>
      <xdr:nvPicPr>
        <xdr:cNvPr id="95" name="ID_05204C7A5603494A92FD2857E18B8C72" descr="core_image_url__exec_download_532669599"/>
        <xdr:cNvPicPr/>
      </xdr:nvPicPr>
      <xdr:blipFill>
        <a:blip r:embed="rId90"/>
        <a:stretch>
          <a:fillRect/>
        </a:stretch>
      </xdr:blipFill>
      <xdr:spPr>
        <a:xfrm>
          <a:off x="0" y="0"/>
          <a:ext cx="8029575" cy="83915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192405</xdr:colOff>
      <xdr:row>43</xdr:row>
      <xdr:rowOff>32385</xdr:rowOff>
    </xdr:to>
    <xdr:pic>
      <xdr:nvPicPr>
        <xdr:cNvPr id="96" name="ID_1517F1E50A8A4B43801D8DDA0E3E96BA" descr="core_image_url__exec_download_2221698019"/>
        <xdr:cNvPicPr/>
      </xdr:nvPicPr>
      <xdr:blipFill>
        <a:blip r:embed="rId91"/>
        <a:stretch>
          <a:fillRect/>
        </a:stretch>
      </xdr:blipFill>
      <xdr:spPr>
        <a:xfrm>
          <a:off x="0" y="0"/>
          <a:ext cx="6981825" cy="78962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201930</xdr:colOff>
      <xdr:row>43</xdr:row>
      <xdr:rowOff>70485</xdr:rowOff>
    </xdr:to>
    <xdr:pic>
      <xdr:nvPicPr>
        <xdr:cNvPr id="97" name="ID_4FE5E69FF74645C7A67A1F21176C23FE" descr="core_image_url__exec_download_164222254"/>
        <xdr:cNvPicPr/>
      </xdr:nvPicPr>
      <xdr:blipFill>
        <a:blip r:embed="rId92"/>
        <a:stretch>
          <a:fillRect/>
        </a:stretch>
      </xdr:blipFill>
      <xdr:spPr>
        <a:xfrm>
          <a:off x="0" y="0"/>
          <a:ext cx="6991350" cy="79343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192405</xdr:colOff>
      <xdr:row>43</xdr:row>
      <xdr:rowOff>127635</xdr:rowOff>
    </xdr:to>
    <xdr:pic>
      <xdr:nvPicPr>
        <xdr:cNvPr id="98" name="ID_EF1B3AE6F1A64E7D8DC342F7E386B173" descr="core_image_url__exec_download_2491837030"/>
        <xdr:cNvPicPr/>
      </xdr:nvPicPr>
      <xdr:blipFill>
        <a:blip r:embed="rId93"/>
        <a:stretch>
          <a:fillRect/>
        </a:stretch>
      </xdr:blipFill>
      <xdr:spPr>
        <a:xfrm>
          <a:off x="0" y="0"/>
          <a:ext cx="6981825" cy="79914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137160</xdr:colOff>
      <xdr:row>27</xdr:row>
      <xdr:rowOff>91440</xdr:rowOff>
    </xdr:to>
    <xdr:pic>
      <xdr:nvPicPr>
        <xdr:cNvPr id="99" name="ID_AFDA796192764FBB8A7B65E24F4BA952" descr="core_image_url__exec_download_2704617696"/>
        <xdr:cNvPicPr/>
      </xdr:nvPicPr>
      <xdr:blipFill>
        <a:blip r:embed="rId94"/>
        <a:stretch>
          <a:fillRect/>
        </a:stretch>
      </xdr:blipFill>
      <xdr:spPr>
        <a:xfrm>
          <a:off x="0" y="0"/>
          <a:ext cx="7543800" cy="5029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146685</xdr:colOff>
      <xdr:row>27</xdr:row>
      <xdr:rowOff>110490</xdr:rowOff>
    </xdr:to>
    <xdr:pic>
      <xdr:nvPicPr>
        <xdr:cNvPr id="100" name="ID_2FAB882B9DC042E0BF649F9592CFE2DF" descr="core_image_url__exec_download_1988370768"/>
        <xdr:cNvPicPr/>
      </xdr:nvPicPr>
      <xdr:blipFill>
        <a:blip r:embed="rId95"/>
        <a:stretch>
          <a:fillRect/>
        </a:stretch>
      </xdr:blipFill>
      <xdr:spPr>
        <a:xfrm>
          <a:off x="0" y="0"/>
          <a:ext cx="7553325" cy="5048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184785</xdr:colOff>
      <xdr:row>27</xdr:row>
      <xdr:rowOff>148590</xdr:rowOff>
    </xdr:to>
    <xdr:pic>
      <xdr:nvPicPr>
        <xdr:cNvPr id="101" name="ID_75E21A79068B40739BE366677437788D" descr="core_image_url__exec_download_999673846"/>
        <xdr:cNvPicPr/>
      </xdr:nvPicPr>
      <xdr:blipFill>
        <a:blip r:embed="rId96"/>
        <a:stretch>
          <a:fillRect/>
        </a:stretch>
      </xdr:blipFill>
      <xdr:spPr>
        <a:xfrm>
          <a:off x="0" y="0"/>
          <a:ext cx="7591425" cy="5086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165735</xdr:colOff>
      <xdr:row>27</xdr:row>
      <xdr:rowOff>110490</xdr:rowOff>
    </xdr:to>
    <xdr:pic>
      <xdr:nvPicPr>
        <xdr:cNvPr id="102" name="ID_D40538C087FC4815A3BC4D8C4C31F118" descr="core_image_url__exec_download_3037102987"/>
        <xdr:cNvPicPr/>
      </xdr:nvPicPr>
      <xdr:blipFill>
        <a:blip r:embed="rId97"/>
        <a:stretch>
          <a:fillRect/>
        </a:stretch>
      </xdr:blipFill>
      <xdr:spPr>
        <a:xfrm>
          <a:off x="0" y="0"/>
          <a:ext cx="7572375" cy="5048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127635</xdr:colOff>
      <xdr:row>27</xdr:row>
      <xdr:rowOff>158115</xdr:rowOff>
    </xdr:to>
    <xdr:pic>
      <xdr:nvPicPr>
        <xdr:cNvPr id="103" name="ID_2A9988601C634CE9A82374D1A85C5F3C" descr="core_image_url__exec_download_1068256993"/>
        <xdr:cNvPicPr/>
      </xdr:nvPicPr>
      <xdr:blipFill>
        <a:blip r:embed="rId98"/>
        <a:stretch>
          <a:fillRect/>
        </a:stretch>
      </xdr:blipFill>
      <xdr:spPr>
        <a:xfrm>
          <a:off x="0" y="0"/>
          <a:ext cx="7534275" cy="5095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175260</xdr:colOff>
      <xdr:row>27</xdr:row>
      <xdr:rowOff>139065</xdr:rowOff>
    </xdr:to>
    <xdr:pic>
      <xdr:nvPicPr>
        <xdr:cNvPr id="104" name="ID_387F86DC35534150A2B32BD69ED47D00" descr="core_image_url__exec_download_209354410"/>
        <xdr:cNvPicPr/>
      </xdr:nvPicPr>
      <xdr:blipFill>
        <a:blip r:embed="rId99"/>
        <a:stretch>
          <a:fillRect/>
        </a:stretch>
      </xdr:blipFill>
      <xdr:spPr>
        <a:xfrm>
          <a:off x="0" y="0"/>
          <a:ext cx="7581900" cy="5076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49530</xdr:colOff>
      <xdr:row>42</xdr:row>
      <xdr:rowOff>120015</xdr:rowOff>
    </xdr:to>
    <xdr:pic>
      <xdr:nvPicPr>
        <xdr:cNvPr id="105" name="ID_647563AAA4DE4DC7AA46CE945CBADA73" descr="core_image_url__exec_download_2434207668"/>
        <xdr:cNvPicPr/>
      </xdr:nvPicPr>
      <xdr:blipFill>
        <a:blip r:embed="rId100"/>
        <a:stretch>
          <a:fillRect/>
        </a:stretch>
      </xdr:blipFill>
      <xdr:spPr>
        <a:xfrm>
          <a:off x="0" y="0"/>
          <a:ext cx="6838950" cy="78009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260985</xdr:colOff>
      <xdr:row>27</xdr:row>
      <xdr:rowOff>120015</xdr:rowOff>
    </xdr:to>
    <xdr:pic>
      <xdr:nvPicPr>
        <xdr:cNvPr id="106" name="ID_59DE3992BC96408C91530A0CA6CC3908" descr="core_image_url__exec_download_4026391370"/>
        <xdr:cNvPicPr/>
      </xdr:nvPicPr>
      <xdr:blipFill>
        <a:blip r:embed="rId101"/>
        <a:stretch>
          <a:fillRect/>
        </a:stretch>
      </xdr:blipFill>
      <xdr:spPr>
        <a:xfrm>
          <a:off x="0" y="0"/>
          <a:ext cx="7667625" cy="50577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241935</xdr:colOff>
      <xdr:row>27</xdr:row>
      <xdr:rowOff>148590</xdr:rowOff>
    </xdr:to>
    <xdr:pic>
      <xdr:nvPicPr>
        <xdr:cNvPr id="107" name="ID_05D3F64C15644F42A6C3D372AB75963C" descr="core_image_url__exec_download_250570854"/>
        <xdr:cNvPicPr/>
      </xdr:nvPicPr>
      <xdr:blipFill>
        <a:blip r:embed="rId102"/>
        <a:stretch>
          <a:fillRect/>
        </a:stretch>
      </xdr:blipFill>
      <xdr:spPr>
        <a:xfrm>
          <a:off x="0" y="0"/>
          <a:ext cx="7648575" cy="5086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184785</xdr:colOff>
      <xdr:row>27</xdr:row>
      <xdr:rowOff>72390</xdr:rowOff>
    </xdr:to>
    <xdr:pic>
      <xdr:nvPicPr>
        <xdr:cNvPr id="108" name="ID_07D94BCEB2E149A48979DF56AA708C83" descr="core_image_url__exec_download_1221504143"/>
        <xdr:cNvPicPr/>
      </xdr:nvPicPr>
      <xdr:blipFill>
        <a:blip r:embed="rId103"/>
        <a:stretch>
          <a:fillRect/>
        </a:stretch>
      </xdr:blipFill>
      <xdr:spPr>
        <a:xfrm>
          <a:off x="0" y="0"/>
          <a:ext cx="7591425" cy="5010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194310</xdr:colOff>
      <xdr:row>27</xdr:row>
      <xdr:rowOff>158115</xdr:rowOff>
    </xdr:to>
    <xdr:pic>
      <xdr:nvPicPr>
        <xdr:cNvPr id="109" name="ID_3D83E653A14D402BBCD595A7461C4347" descr="core_image_url__exec_download_2560907889"/>
        <xdr:cNvPicPr/>
      </xdr:nvPicPr>
      <xdr:blipFill>
        <a:blip r:embed="rId104"/>
        <a:stretch>
          <a:fillRect/>
        </a:stretch>
      </xdr:blipFill>
      <xdr:spPr>
        <a:xfrm>
          <a:off x="0" y="0"/>
          <a:ext cx="7600950" cy="5095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213360</xdr:colOff>
      <xdr:row>27</xdr:row>
      <xdr:rowOff>167640</xdr:rowOff>
    </xdr:to>
    <xdr:pic>
      <xdr:nvPicPr>
        <xdr:cNvPr id="110" name="ID_C08B2C5C44CA4034B55CF65CAAA12041" descr="core_image_url__exec_download_1947766148"/>
        <xdr:cNvPicPr/>
      </xdr:nvPicPr>
      <xdr:blipFill>
        <a:blip r:embed="rId105"/>
        <a:stretch>
          <a:fillRect/>
        </a:stretch>
      </xdr:blipFill>
      <xdr:spPr>
        <a:xfrm>
          <a:off x="0" y="0"/>
          <a:ext cx="7620000" cy="510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232410</xdr:colOff>
      <xdr:row>27</xdr:row>
      <xdr:rowOff>148590</xdr:rowOff>
    </xdr:to>
    <xdr:pic>
      <xdr:nvPicPr>
        <xdr:cNvPr id="111" name="ID_0A0F70C4FB084344B7F84EBF0B9A8F15" descr="core_image_url__exec_download_257730089"/>
        <xdr:cNvPicPr/>
      </xdr:nvPicPr>
      <xdr:blipFill>
        <a:blip r:embed="rId106"/>
        <a:stretch>
          <a:fillRect/>
        </a:stretch>
      </xdr:blipFill>
      <xdr:spPr>
        <a:xfrm>
          <a:off x="0" y="0"/>
          <a:ext cx="7639050" cy="5086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582930</xdr:colOff>
      <xdr:row>27</xdr:row>
      <xdr:rowOff>129540</xdr:rowOff>
    </xdr:to>
    <xdr:pic>
      <xdr:nvPicPr>
        <xdr:cNvPr id="112" name="ID_CD4D68CFA64E42C39840973998CAAEAA" descr="core_image_url__exec_download_1058770104"/>
        <xdr:cNvPicPr/>
      </xdr:nvPicPr>
      <xdr:blipFill>
        <a:blip r:embed="rId107"/>
        <a:stretch>
          <a:fillRect/>
        </a:stretch>
      </xdr:blipFill>
      <xdr:spPr>
        <a:xfrm>
          <a:off x="0" y="0"/>
          <a:ext cx="7372350" cy="5067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118110</xdr:colOff>
      <xdr:row>27</xdr:row>
      <xdr:rowOff>129540</xdr:rowOff>
    </xdr:to>
    <xdr:pic>
      <xdr:nvPicPr>
        <xdr:cNvPr id="113" name="ID_1188810C79D342F6975E86F4A6A0E8AE" descr="core_image_url__exec_download_915419547"/>
        <xdr:cNvPicPr/>
      </xdr:nvPicPr>
      <xdr:blipFill>
        <a:blip r:embed="rId108"/>
        <a:stretch>
          <a:fillRect/>
        </a:stretch>
      </xdr:blipFill>
      <xdr:spPr>
        <a:xfrm>
          <a:off x="0" y="0"/>
          <a:ext cx="7524750" cy="5067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184785</xdr:colOff>
      <xdr:row>27</xdr:row>
      <xdr:rowOff>158115</xdr:rowOff>
    </xdr:to>
    <xdr:pic>
      <xdr:nvPicPr>
        <xdr:cNvPr id="114" name="ID_59339E6D362E4476818A5C367B34FF2A" descr="core_image_url__exec_download_2609870151"/>
        <xdr:cNvPicPr/>
      </xdr:nvPicPr>
      <xdr:blipFill>
        <a:blip r:embed="rId109"/>
        <a:stretch>
          <a:fillRect/>
        </a:stretch>
      </xdr:blipFill>
      <xdr:spPr>
        <a:xfrm>
          <a:off x="0" y="0"/>
          <a:ext cx="7591425" cy="5095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213360</xdr:colOff>
      <xdr:row>27</xdr:row>
      <xdr:rowOff>120015</xdr:rowOff>
    </xdr:to>
    <xdr:pic>
      <xdr:nvPicPr>
        <xdr:cNvPr id="115" name="ID_49B405794566484CB55419E7ADECF262" descr="core_image_url__exec_download_2335653847"/>
        <xdr:cNvPicPr/>
      </xdr:nvPicPr>
      <xdr:blipFill>
        <a:blip r:embed="rId110"/>
        <a:stretch>
          <a:fillRect/>
        </a:stretch>
      </xdr:blipFill>
      <xdr:spPr>
        <a:xfrm>
          <a:off x="0" y="0"/>
          <a:ext cx="7620000" cy="50577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232410</xdr:colOff>
      <xdr:row>27</xdr:row>
      <xdr:rowOff>110490</xdr:rowOff>
    </xdr:to>
    <xdr:pic>
      <xdr:nvPicPr>
        <xdr:cNvPr id="116" name="ID_D107695C4784427F9C0E9BFFE9B80AA3" descr="core_image_url__exec_download_1956317441"/>
        <xdr:cNvPicPr/>
      </xdr:nvPicPr>
      <xdr:blipFill>
        <a:blip r:embed="rId111"/>
        <a:stretch>
          <a:fillRect/>
        </a:stretch>
      </xdr:blipFill>
      <xdr:spPr>
        <a:xfrm>
          <a:off x="0" y="0"/>
          <a:ext cx="7639050" cy="5048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184785</xdr:colOff>
      <xdr:row>27</xdr:row>
      <xdr:rowOff>110490</xdr:rowOff>
    </xdr:to>
    <xdr:pic>
      <xdr:nvPicPr>
        <xdr:cNvPr id="117" name="ID_119F7A60F74A4C86A0BD77552EF53477" descr="core_image_url__exec_download_3447641757"/>
        <xdr:cNvPicPr/>
      </xdr:nvPicPr>
      <xdr:blipFill>
        <a:blip r:embed="rId112"/>
        <a:stretch>
          <a:fillRect/>
        </a:stretch>
      </xdr:blipFill>
      <xdr:spPr>
        <a:xfrm>
          <a:off x="0" y="0"/>
          <a:ext cx="7591425" cy="5048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222885</xdr:colOff>
      <xdr:row>27</xdr:row>
      <xdr:rowOff>110490</xdr:rowOff>
    </xdr:to>
    <xdr:pic>
      <xdr:nvPicPr>
        <xdr:cNvPr id="118" name="ID_63C6310E06A343AC8063CAEED42FB634" descr="core_image_url__exec_download_1988515460"/>
        <xdr:cNvPicPr/>
      </xdr:nvPicPr>
      <xdr:blipFill>
        <a:blip r:embed="rId113"/>
        <a:stretch>
          <a:fillRect/>
        </a:stretch>
      </xdr:blipFill>
      <xdr:spPr>
        <a:xfrm>
          <a:off x="0" y="0"/>
          <a:ext cx="7629525" cy="5048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165735</xdr:colOff>
      <xdr:row>27</xdr:row>
      <xdr:rowOff>91440</xdr:rowOff>
    </xdr:to>
    <xdr:pic>
      <xdr:nvPicPr>
        <xdr:cNvPr id="119" name="ID_E1F6B6BB2C51449F8ABBC1CFFE2BFB1C" descr="core_image_url__exec_download_2569310233"/>
        <xdr:cNvPicPr/>
      </xdr:nvPicPr>
      <xdr:blipFill>
        <a:blip r:embed="rId114"/>
        <a:stretch>
          <a:fillRect/>
        </a:stretch>
      </xdr:blipFill>
      <xdr:spPr>
        <a:xfrm>
          <a:off x="0" y="0"/>
          <a:ext cx="7572375" cy="5029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156210</xdr:colOff>
      <xdr:row>27</xdr:row>
      <xdr:rowOff>81915</xdr:rowOff>
    </xdr:to>
    <xdr:pic>
      <xdr:nvPicPr>
        <xdr:cNvPr id="120" name="ID_1EC9A69009464344964C218B309EE707" descr="core_image_url__exec_download_1784756399"/>
        <xdr:cNvPicPr/>
      </xdr:nvPicPr>
      <xdr:blipFill>
        <a:blip r:embed="rId115"/>
        <a:stretch>
          <a:fillRect/>
        </a:stretch>
      </xdr:blipFill>
      <xdr:spPr>
        <a:xfrm>
          <a:off x="0" y="0"/>
          <a:ext cx="7562850" cy="5019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118110</xdr:colOff>
      <xdr:row>27</xdr:row>
      <xdr:rowOff>34290</xdr:rowOff>
    </xdr:to>
    <xdr:pic>
      <xdr:nvPicPr>
        <xdr:cNvPr id="121" name="ID_68CB2994B65D47FEA06E86701A6E6E9F" descr="core_image_url__exec_download_3288309190"/>
        <xdr:cNvPicPr/>
      </xdr:nvPicPr>
      <xdr:blipFill>
        <a:blip r:embed="rId116"/>
        <a:stretch>
          <a:fillRect/>
        </a:stretch>
      </xdr:blipFill>
      <xdr:spPr>
        <a:xfrm>
          <a:off x="0" y="0"/>
          <a:ext cx="7524750" cy="4972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194310</xdr:colOff>
      <xdr:row>27</xdr:row>
      <xdr:rowOff>129540</xdr:rowOff>
    </xdr:to>
    <xdr:pic>
      <xdr:nvPicPr>
        <xdr:cNvPr id="122" name="ID_D70E6396187949AF80E77D143D48A8FC" descr="core_image_url__exec_download_2690355071"/>
        <xdr:cNvPicPr/>
      </xdr:nvPicPr>
      <xdr:blipFill>
        <a:blip r:embed="rId117"/>
        <a:stretch>
          <a:fillRect/>
        </a:stretch>
      </xdr:blipFill>
      <xdr:spPr>
        <a:xfrm>
          <a:off x="0" y="0"/>
          <a:ext cx="7600950" cy="5067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213360</xdr:colOff>
      <xdr:row>27</xdr:row>
      <xdr:rowOff>167640</xdr:rowOff>
    </xdr:to>
    <xdr:pic>
      <xdr:nvPicPr>
        <xdr:cNvPr id="123" name="ID_96542D6E68AF44C7BA6DA5F830736D37" descr="core_image_url__exec_download_281915019"/>
        <xdr:cNvPicPr/>
      </xdr:nvPicPr>
      <xdr:blipFill>
        <a:blip r:embed="rId118"/>
        <a:stretch>
          <a:fillRect/>
        </a:stretch>
      </xdr:blipFill>
      <xdr:spPr>
        <a:xfrm>
          <a:off x="0" y="0"/>
          <a:ext cx="7620000" cy="510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194310</xdr:colOff>
      <xdr:row>27</xdr:row>
      <xdr:rowOff>158115</xdr:rowOff>
    </xdr:to>
    <xdr:pic>
      <xdr:nvPicPr>
        <xdr:cNvPr id="124" name="ID_92AA7BFC7AAF44F991D56D79C4F6AB34" descr="core_image_url__exec_download_813936317"/>
        <xdr:cNvPicPr/>
      </xdr:nvPicPr>
      <xdr:blipFill>
        <a:blip r:embed="rId119"/>
        <a:stretch>
          <a:fillRect/>
        </a:stretch>
      </xdr:blipFill>
      <xdr:spPr>
        <a:xfrm>
          <a:off x="0" y="0"/>
          <a:ext cx="7600950" cy="5095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146685</xdr:colOff>
      <xdr:row>27</xdr:row>
      <xdr:rowOff>91440</xdr:rowOff>
    </xdr:to>
    <xdr:pic>
      <xdr:nvPicPr>
        <xdr:cNvPr id="125" name="ID_E5B65107BCCF467A8B8DC411336FE749" descr="core_image_url__exec_download_2655284242"/>
        <xdr:cNvPicPr/>
      </xdr:nvPicPr>
      <xdr:blipFill>
        <a:blip r:embed="rId120"/>
        <a:stretch>
          <a:fillRect/>
        </a:stretch>
      </xdr:blipFill>
      <xdr:spPr>
        <a:xfrm>
          <a:off x="0" y="0"/>
          <a:ext cx="7553325" cy="5029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184785</xdr:colOff>
      <xdr:row>27</xdr:row>
      <xdr:rowOff>81915</xdr:rowOff>
    </xdr:to>
    <xdr:pic>
      <xdr:nvPicPr>
        <xdr:cNvPr id="126" name="ID_94FEB01A71B04F4CB4DB557A4C60C614" descr="core_image_url__exec_download_519506573"/>
        <xdr:cNvPicPr/>
      </xdr:nvPicPr>
      <xdr:blipFill>
        <a:blip r:embed="rId121"/>
        <a:stretch>
          <a:fillRect/>
        </a:stretch>
      </xdr:blipFill>
      <xdr:spPr>
        <a:xfrm>
          <a:off x="0" y="0"/>
          <a:ext cx="7591425" cy="5019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194310</xdr:colOff>
      <xdr:row>27</xdr:row>
      <xdr:rowOff>148590</xdr:rowOff>
    </xdr:to>
    <xdr:pic>
      <xdr:nvPicPr>
        <xdr:cNvPr id="127" name="ID_70388E03DAF14111A9BE593CA654E17F" descr="core_image_url__exec_download_2956278056"/>
        <xdr:cNvPicPr/>
      </xdr:nvPicPr>
      <xdr:blipFill>
        <a:blip r:embed="rId122"/>
        <a:stretch>
          <a:fillRect/>
        </a:stretch>
      </xdr:blipFill>
      <xdr:spPr>
        <a:xfrm>
          <a:off x="0" y="0"/>
          <a:ext cx="7600950" cy="5086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213360</xdr:colOff>
      <xdr:row>27</xdr:row>
      <xdr:rowOff>81915</xdr:rowOff>
    </xdr:to>
    <xdr:pic>
      <xdr:nvPicPr>
        <xdr:cNvPr id="128" name="ID_6A96345148F5441C88FD6D39DC94B9DE" descr="core_image_url__exec_download_1488888072"/>
        <xdr:cNvPicPr/>
      </xdr:nvPicPr>
      <xdr:blipFill>
        <a:blip r:embed="rId123"/>
        <a:stretch>
          <a:fillRect/>
        </a:stretch>
      </xdr:blipFill>
      <xdr:spPr>
        <a:xfrm>
          <a:off x="0" y="0"/>
          <a:ext cx="7620000" cy="5019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260985</xdr:colOff>
      <xdr:row>28</xdr:row>
      <xdr:rowOff>32385</xdr:rowOff>
    </xdr:to>
    <xdr:pic>
      <xdr:nvPicPr>
        <xdr:cNvPr id="129" name="ID_8AD8CBF3B2664581BEB142649982AE41" descr="core_image_url__exec_download_761774875"/>
        <xdr:cNvPicPr/>
      </xdr:nvPicPr>
      <xdr:blipFill>
        <a:blip r:embed="rId124"/>
        <a:stretch>
          <a:fillRect/>
        </a:stretch>
      </xdr:blipFill>
      <xdr:spPr>
        <a:xfrm>
          <a:off x="0" y="0"/>
          <a:ext cx="7667625" cy="51530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203835</xdr:colOff>
      <xdr:row>28</xdr:row>
      <xdr:rowOff>32385</xdr:rowOff>
    </xdr:to>
    <xdr:pic>
      <xdr:nvPicPr>
        <xdr:cNvPr id="130" name="ID_85B2B8BE088646598EFA5725C8C9360A" descr="core_image_url__exec_download_3867735312"/>
        <xdr:cNvPicPr/>
      </xdr:nvPicPr>
      <xdr:blipFill>
        <a:blip r:embed="rId125"/>
        <a:stretch>
          <a:fillRect/>
        </a:stretch>
      </xdr:blipFill>
      <xdr:spPr>
        <a:xfrm>
          <a:off x="0" y="0"/>
          <a:ext cx="7610475" cy="51530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184785</xdr:colOff>
      <xdr:row>27</xdr:row>
      <xdr:rowOff>110490</xdr:rowOff>
    </xdr:to>
    <xdr:pic>
      <xdr:nvPicPr>
        <xdr:cNvPr id="131" name="ID_E50D53BFA5D14D898DD0C62572E95DE2" descr="core_image_url__exec_download_1823832507"/>
        <xdr:cNvPicPr/>
      </xdr:nvPicPr>
      <xdr:blipFill>
        <a:blip r:embed="rId126"/>
        <a:stretch>
          <a:fillRect/>
        </a:stretch>
      </xdr:blipFill>
      <xdr:spPr>
        <a:xfrm>
          <a:off x="0" y="0"/>
          <a:ext cx="7591425" cy="5048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194310</xdr:colOff>
      <xdr:row>27</xdr:row>
      <xdr:rowOff>139065</xdr:rowOff>
    </xdr:to>
    <xdr:pic>
      <xdr:nvPicPr>
        <xdr:cNvPr id="132" name="ID_E3D1609CCD8C4464B84F80847F4F43EF" descr="core_image_url__exec_download_1336911224"/>
        <xdr:cNvPicPr/>
      </xdr:nvPicPr>
      <xdr:blipFill>
        <a:blip r:embed="rId127"/>
        <a:stretch>
          <a:fillRect/>
        </a:stretch>
      </xdr:blipFill>
      <xdr:spPr>
        <a:xfrm>
          <a:off x="0" y="0"/>
          <a:ext cx="7600950" cy="5076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203835</xdr:colOff>
      <xdr:row>27</xdr:row>
      <xdr:rowOff>148590</xdr:rowOff>
    </xdr:to>
    <xdr:pic>
      <xdr:nvPicPr>
        <xdr:cNvPr id="133" name="ID_AA0B840DE05D4E95A160DB8694CC0AEE" descr="core_image_url__exec_download_223148833"/>
        <xdr:cNvPicPr/>
      </xdr:nvPicPr>
      <xdr:blipFill>
        <a:blip r:embed="rId128"/>
        <a:stretch>
          <a:fillRect/>
        </a:stretch>
      </xdr:blipFill>
      <xdr:spPr>
        <a:xfrm>
          <a:off x="0" y="0"/>
          <a:ext cx="7610475" cy="5086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165735</xdr:colOff>
      <xdr:row>27</xdr:row>
      <xdr:rowOff>120015</xdr:rowOff>
    </xdr:to>
    <xdr:pic>
      <xdr:nvPicPr>
        <xdr:cNvPr id="134" name="ID_A451D4B817B5464BB7FBDC776892B179" descr="core_image_url__exec_download_1442215429"/>
        <xdr:cNvPicPr/>
      </xdr:nvPicPr>
      <xdr:blipFill>
        <a:blip r:embed="rId129"/>
        <a:stretch>
          <a:fillRect/>
        </a:stretch>
      </xdr:blipFill>
      <xdr:spPr>
        <a:xfrm>
          <a:off x="0" y="0"/>
          <a:ext cx="7572375" cy="50577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241935</xdr:colOff>
      <xdr:row>27</xdr:row>
      <xdr:rowOff>158115</xdr:rowOff>
    </xdr:to>
    <xdr:pic>
      <xdr:nvPicPr>
        <xdr:cNvPr id="135" name="ID_A8356814BDBA4FFA9162A678C095054A" descr="core_image_url__exec_download_742993315"/>
        <xdr:cNvPicPr/>
      </xdr:nvPicPr>
      <xdr:blipFill>
        <a:blip r:embed="rId130"/>
        <a:stretch>
          <a:fillRect/>
        </a:stretch>
      </xdr:blipFill>
      <xdr:spPr>
        <a:xfrm>
          <a:off x="0" y="0"/>
          <a:ext cx="7648575" cy="5095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213360</xdr:colOff>
      <xdr:row>28</xdr:row>
      <xdr:rowOff>3810</xdr:rowOff>
    </xdr:to>
    <xdr:pic>
      <xdr:nvPicPr>
        <xdr:cNvPr id="136" name="ID_437FB35715BD4FF5A8E0095BB1EDAAE4" descr="core_image_url__exec_download_3151259866"/>
        <xdr:cNvPicPr/>
      </xdr:nvPicPr>
      <xdr:blipFill>
        <a:blip r:embed="rId131"/>
        <a:stretch>
          <a:fillRect/>
        </a:stretch>
      </xdr:blipFill>
      <xdr:spPr>
        <a:xfrm>
          <a:off x="0" y="0"/>
          <a:ext cx="7620000" cy="51244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232410</xdr:colOff>
      <xdr:row>27</xdr:row>
      <xdr:rowOff>139065</xdr:rowOff>
    </xdr:to>
    <xdr:pic>
      <xdr:nvPicPr>
        <xdr:cNvPr id="137" name="ID_5F63CDB27564430B9DCD44407E01DA5B" descr="core_image_url__exec_download_726175979"/>
        <xdr:cNvPicPr/>
      </xdr:nvPicPr>
      <xdr:blipFill>
        <a:blip r:embed="rId132"/>
        <a:stretch>
          <a:fillRect/>
        </a:stretch>
      </xdr:blipFill>
      <xdr:spPr>
        <a:xfrm>
          <a:off x="0" y="0"/>
          <a:ext cx="7639050" cy="5076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220980</xdr:colOff>
      <xdr:row>27</xdr:row>
      <xdr:rowOff>137160</xdr:rowOff>
    </xdr:to>
    <xdr:pic>
      <xdr:nvPicPr>
        <xdr:cNvPr id="138" name="ID_5DD6741DD69C4E15B244088AC1A37E8E" descr="post_object_image_3648233033"/>
        <xdr:cNvPicPr/>
      </xdr:nvPicPr>
      <xdr:blipFill>
        <a:blip r:embed="rId133"/>
        <a:stretch>
          <a:fillRect/>
        </a:stretch>
      </xdr:blipFill>
      <xdr:spPr>
        <a:xfrm>
          <a:off x="0" y="0"/>
          <a:ext cx="7627620" cy="50749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241935</xdr:colOff>
      <xdr:row>27</xdr:row>
      <xdr:rowOff>148590</xdr:rowOff>
    </xdr:to>
    <xdr:pic>
      <xdr:nvPicPr>
        <xdr:cNvPr id="139" name="ID_CF845792896648A6A10B0FD9B8F7860E" descr="core_image_url__exec_download_1035727313"/>
        <xdr:cNvPicPr/>
      </xdr:nvPicPr>
      <xdr:blipFill>
        <a:blip r:embed="rId134"/>
        <a:stretch>
          <a:fillRect/>
        </a:stretch>
      </xdr:blipFill>
      <xdr:spPr>
        <a:xfrm>
          <a:off x="0" y="0"/>
          <a:ext cx="7648575" cy="5086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194310</xdr:colOff>
      <xdr:row>27</xdr:row>
      <xdr:rowOff>177165</xdr:rowOff>
    </xdr:to>
    <xdr:pic>
      <xdr:nvPicPr>
        <xdr:cNvPr id="140" name="ID_6465A11F7597474ABDDFC1FFD33248ED" descr="core_image_url__exec_download_3885020056"/>
        <xdr:cNvPicPr/>
      </xdr:nvPicPr>
      <xdr:blipFill>
        <a:blip r:embed="rId135"/>
        <a:stretch>
          <a:fillRect/>
        </a:stretch>
      </xdr:blipFill>
      <xdr:spPr>
        <a:xfrm>
          <a:off x="0" y="0"/>
          <a:ext cx="7600950" cy="5114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175260</xdr:colOff>
      <xdr:row>27</xdr:row>
      <xdr:rowOff>106680</xdr:rowOff>
    </xdr:to>
    <xdr:pic>
      <xdr:nvPicPr>
        <xdr:cNvPr id="141" name="ID_5F6D2B74168F45C4864C255C9C74D669" descr="post_object_image_2191969459"/>
        <xdr:cNvPicPr/>
      </xdr:nvPicPr>
      <xdr:blipFill>
        <a:blip r:embed="rId136"/>
        <a:stretch>
          <a:fillRect/>
        </a:stretch>
      </xdr:blipFill>
      <xdr:spPr>
        <a:xfrm>
          <a:off x="0" y="0"/>
          <a:ext cx="7581900" cy="50444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270510</xdr:colOff>
      <xdr:row>27</xdr:row>
      <xdr:rowOff>148590</xdr:rowOff>
    </xdr:to>
    <xdr:pic>
      <xdr:nvPicPr>
        <xdr:cNvPr id="142" name="ID_5BD74BEA818840D38B76EF72DA46E7D7" descr="core_image_url__exec_download_1831235876"/>
        <xdr:cNvPicPr/>
      </xdr:nvPicPr>
      <xdr:blipFill>
        <a:blip r:embed="rId137"/>
        <a:stretch>
          <a:fillRect/>
        </a:stretch>
      </xdr:blipFill>
      <xdr:spPr>
        <a:xfrm>
          <a:off x="0" y="0"/>
          <a:ext cx="7677150" cy="5086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289560</xdr:colOff>
      <xdr:row>28</xdr:row>
      <xdr:rowOff>32385</xdr:rowOff>
    </xdr:to>
    <xdr:pic>
      <xdr:nvPicPr>
        <xdr:cNvPr id="143" name="ID_7A53295380D3420C98C58E54CE830D70" descr="core_image_url__exec_download_382632658"/>
        <xdr:cNvPicPr/>
      </xdr:nvPicPr>
      <xdr:blipFill>
        <a:blip r:embed="rId138"/>
        <a:stretch>
          <a:fillRect/>
        </a:stretch>
      </xdr:blipFill>
      <xdr:spPr>
        <a:xfrm>
          <a:off x="0" y="0"/>
          <a:ext cx="7696200" cy="51530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297180</xdr:colOff>
      <xdr:row>30</xdr:row>
      <xdr:rowOff>22860</xdr:rowOff>
    </xdr:to>
    <xdr:pic>
      <xdr:nvPicPr>
        <xdr:cNvPr id="144" name="ID_763DE1135DFC47B9A0A36C423A7574C4" descr="post_object_image_3005239831"/>
        <xdr:cNvPicPr/>
      </xdr:nvPicPr>
      <xdr:blipFill>
        <a:blip r:embed="rId139"/>
        <a:stretch>
          <a:fillRect/>
        </a:stretch>
      </xdr:blipFill>
      <xdr:spPr>
        <a:xfrm>
          <a:off x="0" y="0"/>
          <a:ext cx="8321040" cy="55092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241935</xdr:colOff>
      <xdr:row>27</xdr:row>
      <xdr:rowOff>167640</xdr:rowOff>
    </xdr:to>
    <xdr:pic>
      <xdr:nvPicPr>
        <xdr:cNvPr id="145" name="ID_4B046F64B60C4C39BC4A187998E8EC4F" descr="core_image_url__exec_download_2458818067"/>
        <xdr:cNvPicPr/>
      </xdr:nvPicPr>
      <xdr:blipFill>
        <a:blip r:embed="rId140"/>
        <a:stretch>
          <a:fillRect/>
        </a:stretch>
      </xdr:blipFill>
      <xdr:spPr>
        <a:xfrm>
          <a:off x="0" y="0"/>
          <a:ext cx="7648575" cy="510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236220</xdr:colOff>
      <xdr:row>30</xdr:row>
      <xdr:rowOff>83820</xdr:rowOff>
    </xdr:to>
    <xdr:pic>
      <xdr:nvPicPr>
        <xdr:cNvPr id="146" name="ID_40A214BF1D7A4DC18C92619A921B95FB" descr="post_object_image_139719950"/>
        <xdr:cNvPicPr/>
      </xdr:nvPicPr>
      <xdr:blipFill>
        <a:blip r:embed="rId141"/>
        <a:stretch>
          <a:fillRect/>
        </a:stretch>
      </xdr:blipFill>
      <xdr:spPr>
        <a:xfrm>
          <a:off x="0" y="0"/>
          <a:ext cx="8260080" cy="55702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289560</xdr:colOff>
      <xdr:row>29</xdr:row>
      <xdr:rowOff>83820</xdr:rowOff>
    </xdr:to>
    <xdr:pic>
      <xdr:nvPicPr>
        <xdr:cNvPr id="147" name="ID_F5D6FA98EFCC41B5925129C5AB48A34F" descr="post_object_image_3372191010"/>
        <xdr:cNvPicPr/>
      </xdr:nvPicPr>
      <xdr:blipFill>
        <a:blip r:embed="rId142"/>
        <a:stretch>
          <a:fillRect/>
        </a:stretch>
      </xdr:blipFill>
      <xdr:spPr>
        <a:xfrm>
          <a:off x="0" y="0"/>
          <a:ext cx="8313420" cy="53873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222885</xdr:colOff>
      <xdr:row>28</xdr:row>
      <xdr:rowOff>13335</xdr:rowOff>
    </xdr:to>
    <xdr:pic>
      <xdr:nvPicPr>
        <xdr:cNvPr id="148" name="ID_E3ADCDFF5C2C483FBC5593534C91B11B" descr="core_image_url__exec_download_1369816435"/>
        <xdr:cNvPicPr/>
      </xdr:nvPicPr>
      <xdr:blipFill>
        <a:blip r:embed="rId143"/>
        <a:stretch>
          <a:fillRect/>
        </a:stretch>
      </xdr:blipFill>
      <xdr:spPr>
        <a:xfrm>
          <a:off x="0" y="0"/>
          <a:ext cx="7629525" cy="51339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304800</xdr:colOff>
      <xdr:row>30</xdr:row>
      <xdr:rowOff>15240</xdr:rowOff>
    </xdr:to>
    <xdr:pic>
      <xdr:nvPicPr>
        <xdr:cNvPr id="149" name="ID_9E5457C9FA5E4F858A9115386A77AFC1" descr="post_object_image_3210638912"/>
        <xdr:cNvPicPr/>
      </xdr:nvPicPr>
      <xdr:blipFill>
        <a:blip r:embed="rId144"/>
        <a:stretch>
          <a:fillRect/>
        </a:stretch>
      </xdr:blipFill>
      <xdr:spPr>
        <a:xfrm>
          <a:off x="0" y="0"/>
          <a:ext cx="8328660" cy="55016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213360</xdr:colOff>
      <xdr:row>27</xdr:row>
      <xdr:rowOff>120015</xdr:rowOff>
    </xdr:to>
    <xdr:pic>
      <xdr:nvPicPr>
        <xdr:cNvPr id="150" name="ID_FE406FF857D0470BB96464E998766544" descr="core_image_url__exec_download_2084364600"/>
        <xdr:cNvPicPr/>
      </xdr:nvPicPr>
      <xdr:blipFill>
        <a:blip r:embed="rId145"/>
        <a:stretch>
          <a:fillRect/>
        </a:stretch>
      </xdr:blipFill>
      <xdr:spPr>
        <a:xfrm>
          <a:off x="0" y="0"/>
          <a:ext cx="7620000" cy="50577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411480</xdr:colOff>
      <xdr:row>28</xdr:row>
      <xdr:rowOff>106680</xdr:rowOff>
    </xdr:to>
    <xdr:pic>
      <xdr:nvPicPr>
        <xdr:cNvPr id="151" name="ID_88F6B085CEBF4DBD8285F3E131CF39B6" descr="post_object_image_2487979318"/>
        <xdr:cNvPicPr/>
      </xdr:nvPicPr>
      <xdr:blipFill>
        <a:blip r:embed="rId146"/>
        <a:stretch>
          <a:fillRect/>
        </a:stretch>
      </xdr:blipFill>
      <xdr:spPr>
        <a:xfrm>
          <a:off x="0" y="0"/>
          <a:ext cx="7818120" cy="52273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502920</xdr:colOff>
      <xdr:row>28</xdr:row>
      <xdr:rowOff>160020</xdr:rowOff>
    </xdr:to>
    <xdr:pic>
      <xdr:nvPicPr>
        <xdr:cNvPr id="152" name="ID_E64063EECC1E4A759A136EB05F1F2CD0" descr="post_object_image_3612231369"/>
        <xdr:cNvPicPr/>
      </xdr:nvPicPr>
      <xdr:blipFill>
        <a:blip r:embed="rId147"/>
        <a:stretch>
          <a:fillRect/>
        </a:stretch>
      </xdr:blipFill>
      <xdr:spPr>
        <a:xfrm>
          <a:off x="0" y="0"/>
          <a:ext cx="7909560" cy="52806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270510</xdr:colOff>
      <xdr:row>27</xdr:row>
      <xdr:rowOff>167640</xdr:rowOff>
    </xdr:to>
    <xdr:pic>
      <xdr:nvPicPr>
        <xdr:cNvPr id="153" name="ID_AD38571B518C4303B75A96DFF587DC3B" descr="core_image_url__exec_download_4265277392"/>
        <xdr:cNvPicPr/>
      </xdr:nvPicPr>
      <xdr:blipFill>
        <a:blip r:embed="rId148"/>
        <a:stretch>
          <a:fillRect/>
        </a:stretch>
      </xdr:blipFill>
      <xdr:spPr>
        <a:xfrm>
          <a:off x="0" y="0"/>
          <a:ext cx="7677150" cy="510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533400</xdr:colOff>
      <xdr:row>28</xdr:row>
      <xdr:rowOff>167640</xdr:rowOff>
    </xdr:to>
    <xdr:pic>
      <xdr:nvPicPr>
        <xdr:cNvPr id="154" name="ID_F73CADBFB106418D839006BBB8AE7142" descr="post_object_image_2493928238"/>
        <xdr:cNvPicPr/>
      </xdr:nvPicPr>
      <xdr:blipFill>
        <a:blip r:embed="rId149"/>
        <a:stretch>
          <a:fillRect/>
        </a:stretch>
      </xdr:blipFill>
      <xdr:spPr>
        <a:xfrm>
          <a:off x="0" y="0"/>
          <a:ext cx="7940040" cy="52882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194310</xdr:colOff>
      <xdr:row>27</xdr:row>
      <xdr:rowOff>177165</xdr:rowOff>
    </xdr:to>
    <xdr:pic>
      <xdr:nvPicPr>
        <xdr:cNvPr id="155" name="ID_9907DBBA82E04F7BADB90F9C4C24F42F" descr="core_image_url__exec_download_3041719477"/>
        <xdr:cNvPicPr/>
      </xdr:nvPicPr>
      <xdr:blipFill>
        <a:blip r:embed="rId150"/>
        <a:stretch>
          <a:fillRect/>
        </a:stretch>
      </xdr:blipFill>
      <xdr:spPr>
        <a:xfrm>
          <a:off x="0" y="0"/>
          <a:ext cx="7600950" cy="5114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480060</xdr:colOff>
      <xdr:row>28</xdr:row>
      <xdr:rowOff>144780</xdr:rowOff>
    </xdr:to>
    <xdr:pic>
      <xdr:nvPicPr>
        <xdr:cNvPr id="156" name="ID_5BCE32DA6A7248C9B08FB674150F4666" descr="post_object_image_2028445394"/>
        <xdr:cNvPicPr/>
      </xdr:nvPicPr>
      <xdr:blipFill>
        <a:blip r:embed="rId151"/>
        <a:stretch>
          <a:fillRect/>
        </a:stretch>
      </xdr:blipFill>
      <xdr:spPr>
        <a:xfrm>
          <a:off x="0" y="0"/>
          <a:ext cx="7886700" cy="52654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222885</xdr:colOff>
      <xdr:row>27</xdr:row>
      <xdr:rowOff>177165</xdr:rowOff>
    </xdr:to>
    <xdr:pic>
      <xdr:nvPicPr>
        <xdr:cNvPr id="157" name="ID_85633AAE240E43B7906CB769A96FA405" descr="core_image_url__exec_download_1113766312"/>
        <xdr:cNvPicPr/>
      </xdr:nvPicPr>
      <xdr:blipFill>
        <a:blip r:embed="rId152"/>
        <a:stretch>
          <a:fillRect/>
        </a:stretch>
      </xdr:blipFill>
      <xdr:spPr>
        <a:xfrm>
          <a:off x="0" y="0"/>
          <a:ext cx="7629525" cy="5114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222885</xdr:colOff>
      <xdr:row>27</xdr:row>
      <xdr:rowOff>177165</xdr:rowOff>
    </xdr:to>
    <xdr:pic>
      <xdr:nvPicPr>
        <xdr:cNvPr id="158" name="ID_3DDAC79772FC44D1B0612F427ED9366D" descr="core_image_url__exec_download_2598716578"/>
        <xdr:cNvPicPr/>
      </xdr:nvPicPr>
      <xdr:blipFill>
        <a:blip r:embed="rId153"/>
        <a:stretch>
          <a:fillRect/>
        </a:stretch>
      </xdr:blipFill>
      <xdr:spPr>
        <a:xfrm>
          <a:off x="0" y="0"/>
          <a:ext cx="7629525" cy="5114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502920</xdr:colOff>
      <xdr:row>28</xdr:row>
      <xdr:rowOff>121920</xdr:rowOff>
    </xdr:to>
    <xdr:pic>
      <xdr:nvPicPr>
        <xdr:cNvPr id="159" name="ID_3C016BABECD54EDDA708A41336CDD64B" descr="post_object_image_1867561954"/>
        <xdr:cNvPicPr/>
      </xdr:nvPicPr>
      <xdr:blipFill>
        <a:blip r:embed="rId154"/>
        <a:stretch>
          <a:fillRect/>
        </a:stretch>
      </xdr:blipFill>
      <xdr:spPr>
        <a:xfrm>
          <a:off x="0" y="0"/>
          <a:ext cx="7909560" cy="52425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510540</xdr:colOff>
      <xdr:row>28</xdr:row>
      <xdr:rowOff>99060</xdr:rowOff>
    </xdr:to>
    <xdr:pic>
      <xdr:nvPicPr>
        <xdr:cNvPr id="160" name="ID_98A729656CC64388A755E0F7E2BAC6EF" descr="post_object_image_3722636371"/>
        <xdr:cNvPicPr/>
      </xdr:nvPicPr>
      <xdr:blipFill>
        <a:blip r:embed="rId155"/>
        <a:stretch>
          <a:fillRect/>
        </a:stretch>
      </xdr:blipFill>
      <xdr:spPr>
        <a:xfrm>
          <a:off x="0" y="0"/>
          <a:ext cx="7917180" cy="5219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502920</xdr:colOff>
      <xdr:row>28</xdr:row>
      <xdr:rowOff>129540</xdr:rowOff>
    </xdr:to>
    <xdr:pic>
      <xdr:nvPicPr>
        <xdr:cNvPr id="161" name="ID_7D12E799D4EE43FC952E77217CBE080A" descr="post_object_image_1453210120"/>
        <xdr:cNvPicPr/>
      </xdr:nvPicPr>
      <xdr:blipFill>
        <a:blip r:embed="rId156"/>
        <a:stretch>
          <a:fillRect/>
        </a:stretch>
      </xdr:blipFill>
      <xdr:spPr>
        <a:xfrm>
          <a:off x="0" y="0"/>
          <a:ext cx="7909560" cy="52501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579120</xdr:colOff>
      <xdr:row>28</xdr:row>
      <xdr:rowOff>83820</xdr:rowOff>
    </xdr:to>
    <xdr:pic>
      <xdr:nvPicPr>
        <xdr:cNvPr id="162" name="ID_42178770693642DD8FC05713A3DAD947" descr="post_object_image_3681942532"/>
        <xdr:cNvPicPr/>
      </xdr:nvPicPr>
      <xdr:blipFill>
        <a:blip r:embed="rId157"/>
        <a:stretch>
          <a:fillRect/>
        </a:stretch>
      </xdr:blipFill>
      <xdr:spPr>
        <a:xfrm>
          <a:off x="0" y="0"/>
          <a:ext cx="7985760" cy="52044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563880</xdr:colOff>
      <xdr:row>28</xdr:row>
      <xdr:rowOff>175260</xdr:rowOff>
    </xdr:to>
    <xdr:pic>
      <xdr:nvPicPr>
        <xdr:cNvPr id="163" name="ID_8B1E0BF0E01142BEAB003C11A8C3AB0D" descr="post_object_image_50029993"/>
        <xdr:cNvPicPr/>
      </xdr:nvPicPr>
      <xdr:blipFill>
        <a:blip r:embed="rId158"/>
        <a:stretch>
          <a:fillRect/>
        </a:stretch>
      </xdr:blipFill>
      <xdr:spPr>
        <a:xfrm>
          <a:off x="0" y="0"/>
          <a:ext cx="7970520" cy="5295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525780</xdr:colOff>
      <xdr:row>28</xdr:row>
      <xdr:rowOff>152400</xdr:rowOff>
    </xdr:to>
    <xdr:pic>
      <xdr:nvPicPr>
        <xdr:cNvPr id="164" name="ID_1CD3BCA576214A99A5E78C3442099A75" descr="post_object_image_2713506481"/>
        <xdr:cNvPicPr/>
      </xdr:nvPicPr>
      <xdr:blipFill>
        <a:blip r:embed="rId159"/>
        <a:stretch>
          <a:fillRect/>
        </a:stretch>
      </xdr:blipFill>
      <xdr:spPr>
        <a:xfrm>
          <a:off x="0" y="0"/>
          <a:ext cx="7932420" cy="52730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472440</xdr:colOff>
      <xdr:row>29</xdr:row>
      <xdr:rowOff>38100</xdr:rowOff>
    </xdr:to>
    <xdr:pic>
      <xdr:nvPicPr>
        <xdr:cNvPr id="165" name="ID_87DC555D273A4CBAB220819DB2C6B5EA" descr="post_object_image_2384082021"/>
        <xdr:cNvPicPr/>
      </xdr:nvPicPr>
      <xdr:blipFill>
        <a:blip r:embed="rId160"/>
        <a:stretch>
          <a:fillRect/>
        </a:stretch>
      </xdr:blipFill>
      <xdr:spPr>
        <a:xfrm>
          <a:off x="0" y="0"/>
          <a:ext cx="7879080" cy="53416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464820</xdr:colOff>
      <xdr:row>28</xdr:row>
      <xdr:rowOff>144780</xdr:rowOff>
    </xdr:to>
    <xdr:pic>
      <xdr:nvPicPr>
        <xdr:cNvPr id="166" name="ID_D7E77E56A28F446E9A2CC219D8AC66E6" descr="post_object_image_4075473360"/>
        <xdr:cNvPicPr/>
      </xdr:nvPicPr>
      <xdr:blipFill>
        <a:blip r:embed="rId161"/>
        <a:stretch>
          <a:fillRect/>
        </a:stretch>
      </xdr:blipFill>
      <xdr:spPr>
        <a:xfrm>
          <a:off x="0" y="0"/>
          <a:ext cx="7871460" cy="52654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457200</xdr:colOff>
      <xdr:row>28</xdr:row>
      <xdr:rowOff>53340</xdr:rowOff>
    </xdr:to>
    <xdr:pic>
      <xdr:nvPicPr>
        <xdr:cNvPr id="167" name="ID_0F191DA87BED4C0F96DA83EA8B7AC940" descr="post_object_image_1383308493"/>
        <xdr:cNvPicPr/>
      </xdr:nvPicPr>
      <xdr:blipFill>
        <a:blip r:embed="rId162"/>
        <a:stretch>
          <a:fillRect/>
        </a:stretch>
      </xdr:blipFill>
      <xdr:spPr>
        <a:xfrm>
          <a:off x="0" y="0"/>
          <a:ext cx="7863840" cy="51739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525780</xdr:colOff>
      <xdr:row>28</xdr:row>
      <xdr:rowOff>137160</xdr:rowOff>
    </xdr:to>
    <xdr:pic>
      <xdr:nvPicPr>
        <xdr:cNvPr id="168" name="ID_A3D98D0DF27D416D9805867BEFF10A76" descr="post_object_image_3320184116"/>
        <xdr:cNvPicPr/>
      </xdr:nvPicPr>
      <xdr:blipFill>
        <a:blip r:embed="rId163"/>
        <a:stretch>
          <a:fillRect/>
        </a:stretch>
      </xdr:blipFill>
      <xdr:spPr>
        <a:xfrm>
          <a:off x="0" y="0"/>
          <a:ext cx="7932420" cy="5257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365760</xdr:colOff>
      <xdr:row>27</xdr:row>
      <xdr:rowOff>177165</xdr:rowOff>
    </xdr:to>
    <xdr:pic>
      <xdr:nvPicPr>
        <xdr:cNvPr id="169" name="ID_071EA3CC1B304A759A89AE1752C82120" descr="core_image_url__exec_download_3948257390"/>
        <xdr:cNvPicPr/>
      </xdr:nvPicPr>
      <xdr:blipFill>
        <a:blip r:embed="rId164"/>
        <a:stretch>
          <a:fillRect/>
        </a:stretch>
      </xdr:blipFill>
      <xdr:spPr>
        <a:xfrm>
          <a:off x="0" y="0"/>
          <a:ext cx="7772400" cy="5114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281940</xdr:colOff>
      <xdr:row>30</xdr:row>
      <xdr:rowOff>167640</xdr:rowOff>
    </xdr:to>
    <xdr:pic>
      <xdr:nvPicPr>
        <xdr:cNvPr id="170" name="ID_0B785C61EC11439FAF1D52FA58A940C7" descr="post_object_image_3002898335"/>
        <xdr:cNvPicPr/>
      </xdr:nvPicPr>
      <xdr:blipFill>
        <a:blip r:embed="rId165"/>
        <a:stretch>
          <a:fillRect/>
        </a:stretch>
      </xdr:blipFill>
      <xdr:spPr>
        <a:xfrm>
          <a:off x="0" y="0"/>
          <a:ext cx="7071360" cy="56540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280035</xdr:colOff>
      <xdr:row>27</xdr:row>
      <xdr:rowOff>167640</xdr:rowOff>
    </xdr:to>
    <xdr:pic>
      <xdr:nvPicPr>
        <xdr:cNvPr id="171" name="ID_1F2BA19ABD244050895ECDFC99C13415" descr="core_image_url__exec_download_1930433099"/>
        <xdr:cNvPicPr/>
      </xdr:nvPicPr>
      <xdr:blipFill>
        <a:blip r:embed="rId166"/>
        <a:stretch>
          <a:fillRect/>
        </a:stretch>
      </xdr:blipFill>
      <xdr:spPr>
        <a:xfrm>
          <a:off x="0" y="0"/>
          <a:ext cx="7686675" cy="510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165735</xdr:colOff>
      <xdr:row>27</xdr:row>
      <xdr:rowOff>139065</xdr:rowOff>
    </xdr:to>
    <xdr:pic>
      <xdr:nvPicPr>
        <xdr:cNvPr id="172" name="ID_BBA52A900218456393BB3ED8F0264915" descr="core_image_url__exec_download_1891089082"/>
        <xdr:cNvPicPr/>
      </xdr:nvPicPr>
      <xdr:blipFill>
        <a:blip r:embed="rId167"/>
        <a:stretch>
          <a:fillRect/>
        </a:stretch>
      </xdr:blipFill>
      <xdr:spPr>
        <a:xfrm>
          <a:off x="0" y="0"/>
          <a:ext cx="7572375" cy="5076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356235</xdr:colOff>
      <xdr:row>27</xdr:row>
      <xdr:rowOff>100965</xdr:rowOff>
    </xdr:to>
    <xdr:pic>
      <xdr:nvPicPr>
        <xdr:cNvPr id="173" name="ID_897F17AF47B94FD4BDB7FDD6CA9331EA" descr="core_image_url__exec_download_2451921381"/>
        <xdr:cNvPicPr/>
      </xdr:nvPicPr>
      <xdr:blipFill>
        <a:blip r:embed="rId168"/>
        <a:stretch>
          <a:fillRect/>
        </a:stretch>
      </xdr:blipFill>
      <xdr:spPr>
        <a:xfrm>
          <a:off x="0" y="0"/>
          <a:ext cx="7762875" cy="50387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318135</xdr:colOff>
      <xdr:row>27</xdr:row>
      <xdr:rowOff>139065</xdr:rowOff>
    </xdr:to>
    <xdr:pic>
      <xdr:nvPicPr>
        <xdr:cNvPr id="174" name="ID_B4888B309C34483E9CC681AB2C9A0321" descr="core_image_url__exec_download_3097624507"/>
        <xdr:cNvPicPr/>
      </xdr:nvPicPr>
      <xdr:blipFill>
        <a:blip r:embed="rId169"/>
        <a:stretch>
          <a:fillRect/>
        </a:stretch>
      </xdr:blipFill>
      <xdr:spPr>
        <a:xfrm>
          <a:off x="0" y="0"/>
          <a:ext cx="7724775" cy="5076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289560</xdr:colOff>
      <xdr:row>27</xdr:row>
      <xdr:rowOff>167640</xdr:rowOff>
    </xdr:to>
    <xdr:pic>
      <xdr:nvPicPr>
        <xdr:cNvPr id="175" name="ID_8A62B314BD984C4C88BDE1879C700AE3" descr="core_image_url__exec_download_3232376076"/>
        <xdr:cNvPicPr/>
      </xdr:nvPicPr>
      <xdr:blipFill>
        <a:blip r:embed="rId170"/>
        <a:stretch>
          <a:fillRect/>
        </a:stretch>
      </xdr:blipFill>
      <xdr:spPr>
        <a:xfrm>
          <a:off x="0" y="0"/>
          <a:ext cx="7696200" cy="510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365760</xdr:colOff>
      <xdr:row>28</xdr:row>
      <xdr:rowOff>70485</xdr:rowOff>
    </xdr:to>
    <xdr:pic>
      <xdr:nvPicPr>
        <xdr:cNvPr id="176" name="ID_E269D75AC76E488BAB33624B9EA71924" descr="core_image_url__exec_download_1532971230"/>
        <xdr:cNvPicPr/>
      </xdr:nvPicPr>
      <xdr:blipFill>
        <a:blip r:embed="rId171"/>
        <a:stretch>
          <a:fillRect/>
        </a:stretch>
      </xdr:blipFill>
      <xdr:spPr>
        <a:xfrm>
          <a:off x="0" y="0"/>
          <a:ext cx="7772400" cy="5191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270510</xdr:colOff>
      <xdr:row>27</xdr:row>
      <xdr:rowOff>110490</xdr:rowOff>
    </xdr:to>
    <xdr:pic>
      <xdr:nvPicPr>
        <xdr:cNvPr id="177" name="ID_62654CA9A2B94DDEB32D5DA0491C2B98" descr="core_image_url__exec_download_4138400603"/>
        <xdr:cNvPicPr/>
      </xdr:nvPicPr>
      <xdr:blipFill>
        <a:blip r:embed="rId172"/>
        <a:stretch>
          <a:fillRect/>
        </a:stretch>
      </xdr:blipFill>
      <xdr:spPr>
        <a:xfrm>
          <a:off x="0" y="0"/>
          <a:ext cx="7677150" cy="5048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194310</xdr:colOff>
      <xdr:row>39</xdr:row>
      <xdr:rowOff>163830</xdr:rowOff>
    </xdr:to>
    <xdr:pic>
      <xdr:nvPicPr>
        <xdr:cNvPr id="178" name="ID_D3D46D6AB4924B6BB456E118A23F2890" descr="core_image_url__exec_download_272578583"/>
        <xdr:cNvPicPr/>
      </xdr:nvPicPr>
      <xdr:blipFill>
        <a:blip r:embed="rId173"/>
        <a:stretch>
          <a:fillRect/>
        </a:stretch>
      </xdr:blipFill>
      <xdr:spPr>
        <a:xfrm>
          <a:off x="0" y="0"/>
          <a:ext cx="4514850" cy="7296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502920</xdr:colOff>
      <xdr:row>39</xdr:row>
      <xdr:rowOff>48895</xdr:rowOff>
    </xdr:to>
    <xdr:pic>
      <xdr:nvPicPr>
        <xdr:cNvPr id="179" name="ID_4D79188818304AD790A1531BB4B77B44" descr="post_object_image_3052175850"/>
        <xdr:cNvPicPr/>
      </xdr:nvPicPr>
      <xdr:blipFill>
        <a:blip r:embed="rId174"/>
        <a:stretch>
          <a:fillRect/>
        </a:stretch>
      </xdr:blipFill>
      <xdr:spPr>
        <a:xfrm>
          <a:off x="0" y="0"/>
          <a:ext cx="9144000" cy="71812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13335</xdr:colOff>
      <xdr:row>35</xdr:row>
      <xdr:rowOff>161925</xdr:rowOff>
    </xdr:to>
    <xdr:pic>
      <xdr:nvPicPr>
        <xdr:cNvPr id="180" name="ID_3DCC03CDABA641E995658215352B7AEA" descr="core_image_url__exec_download_386249779"/>
        <xdr:cNvPicPr/>
      </xdr:nvPicPr>
      <xdr:blipFill>
        <a:blip r:embed="rId175"/>
        <a:stretch>
          <a:fillRect/>
        </a:stretch>
      </xdr:blipFill>
      <xdr:spPr>
        <a:xfrm>
          <a:off x="0" y="0"/>
          <a:ext cx="4333875" cy="65627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541020</xdr:colOff>
      <xdr:row>29</xdr:row>
      <xdr:rowOff>15240</xdr:rowOff>
    </xdr:to>
    <xdr:pic>
      <xdr:nvPicPr>
        <xdr:cNvPr id="181" name="ID_FD5B2F0C8FB54027BA172B079D9FC9DE" descr="post_object_image_3468196360"/>
        <xdr:cNvPicPr/>
      </xdr:nvPicPr>
      <xdr:blipFill>
        <a:blip r:embed="rId176"/>
        <a:stretch>
          <a:fillRect/>
        </a:stretch>
      </xdr:blipFill>
      <xdr:spPr>
        <a:xfrm>
          <a:off x="0" y="0"/>
          <a:ext cx="7947660" cy="53187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525780</xdr:colOff>
      <xdr:row>28</xdr:row>
      <xdr:rowOff>114300</xdr:rowOff>
    </xdr:to>
    <xdr:pic>
      <xdr:nvPicPr>
        <xdr:cNvPr id="182" name="ID_AB23DE209D6C4E75BCC97F21C15ECAFA" descr="post_object_image_2391661372"/>
        <xdr:cNvPicPr/>
      </xdr:nvPicPr>
      <xdr:blipFill>
        <a:blip r:embed="rId177"/>
        <a:stretch>
          <a:fillRect/>
        </a:stretch>
      </xdr:blipFill>
      <xdr:spPr>
        <a:xfrm>
          <a:off x="0" y="0"/>
          <a:ext cx="7932420" cy="52349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510540</xdr:colOff>
      <xdr:row>28</xdr:row>
      <xdr:rowOff>137160</xdr:rowOff>
    </xdr:to>
    <xdr:pic>
      <xdr:nvPicPr>
        <xdr:cNvPr id="183" name="ID_3745B97DFEEB47C4ABA106C09F40E945" descr="post_object_image_1778272050"/>
        <xdr:cNvPicPr/>
      </xdr:nvPicPr>
      <xdr:blipFill>
        <a:blip r:embed="rId178"/>
        <a:stretch>
          <a:fillRect/>
        </a:stretch>
      </xdr:blipFill>
      <xdr:spPr>
        <a:xfrm>
          <a:off x="0" y="0"/>
          <a:ext cx="7917180" cy="5257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525780</xdr:colOff>
      <xdr:row>29</xdr:row>
      <xdr:rowOff>53340</xdr:rowOff>
    </xdr:to>
    <xdr:pic>
      <xdr:nvPicPr>
        <xdr:cNvPr id="184" name="ID_A1EBBF28DB5D4C7392AC473E4060EFCE" descr="post_object_image_1623924639"/>
        <xdr:cNvPicPr/>
      </xdr:nvPicPr>
      <xdr:blipFill>
        <a:blip r:embed="rId179"/>
        <a:stretch>
          <a:fillRect/>
        </a:stretch>
      </xdr:blipFill>
      <xdr:spPr>
        <a:xfrm>
          <a:off x="0" y="0"/>
          <a:ext cx="7932420" cy="5356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563880</xdr:colOff>
      <xdr:row>28</xdr:row>
      <xdr:rowOff>160020</xdr:rowOff>
    </xdr:to>
    <xdr:pic>
      <xdr:nvPicPr>
        <xdr:cNvPr id="185" name="ID_9F0075B2E69E4E1D9023B1BDEFEE2A7A" descr="post_object_image_2663689452"/>
        <xdr:cNvPicPr/>
      </xdr:nvPicPr>
      <xdr:blipFill>
        <a:blip r:embed="rId180"/>
        <a:stretch>
          <a:fillRect/>
        </a:stretch>
      </xdr:blipFill>
      <xdr:spPr>
        <a:xfrm>
          <a:off x="0" y="0"/>
          <a:ext cx="7970520" cy="52806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563880</xdr:colOff>
      <xdr:row>28</xdr:row>
      <xdr:rowOff>99060</xdr:rowOff>
    </xdr:to>
    <xdr:pic>
      <xdr:nvPicPr>
        <xdr:cNvPr id="186" name="ID_79643F0258014D06A890C4EA736267C0" descr="post_object_image_2079052174"/>
        <xdr:cNvPicPr/>
      </xdr:nvPicPr>
      <xdr:blipFill>
        <a:blip r:embed="rId181"/>
        <a:stretch>
          <a:fillRect/>
        </a:stretch>
      </xdr:blipFill>
      <xdr:spPr>
        <a:xfrm>
          <a:off x="0" y="0"/>
          <a:ext cx="7970520" cy="5219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502920</xdr:colOff>
      <xdr:row>28</xdr:row>
      <xdr:rowOff>152400</xdr:rowOff>
    </xdr:to>
    <xdr:pic>
      <xdr:nvPicPr>
        <xdr:cNvPr id="187" name="ID_CB89341C095E4E339332C85595287705" descr="post_object_image_2915939199"/>
        <xdr:cNvPicPr/>
      </xdr:nvPicPr>
      <xdr:blipFill>
        <a:blip r:embed="rId182"/>
        <a:stretch>
          <a:fillRect/>
        </a:stretch>
      </xdr:blipFill>
      <xdr:spPr>
        <a:xfrm>
          <a:off x="0" y="0"/>
          <a:ext cx="7909560" cy="52730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518160</xdr:colOff>
      <xdr:row>29</xdr:row>
      <xdr:rowOff>7620</xdr:rowOff>
    </xdr:to>
    <xdr:pic>
      <xdr:nvPicPr>
        <xdr:cNvPr id="188" name="ID_C8A692B21A714F1AA09C8188A2AB4E9F" descr="post_object_image_564896743"/>
        <xdr:cNvPicPr/>
      </xdr:nvPicPr>
      <xdr:blipFill>
        <a:blip r:embed="rId183"/>
        <a:stretch>
          <a:fillRect/>
        </a:stretch>
      </xdr:blipFill>
      <xdr:spPr>
        <a:xfrm>
          <a:off x="0" y="0"/>
          <a:ext cx="7924800" cy="53111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541020</xdr:colOff>
      <xdr:row>28</xdr:row>
      <xdr:rowOff>167640</xdr:rowOff>
    </xdr:to>
    <xdr:pic>
      <xdr:nvPicPr>
        <xdr:cNvPr id="189" name="ID_45A8D5E9738E4A96A47F05151B1C176A" descr="post_object_image_2057981110"/>
        <xdr:cNvPicPr/>
      </xdr:nvPicPr>
      <xdr:blipFill>
        <a:blip r:embed="rId184"/>
        <a:stretch>
          <a:fillRect/>
        </a:stretch>
      </xdr:blipFill>
      <xdr:spPr>
        <a:xfrm>
          <a:off x="0" y="0"/>
          <a:ext cx="7947660" cy="52882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525780</xdr:colOff>
      <xdr:row>29</xdr:row>
      <xdr:rowOff>22860</xdr:rowOff>
    </xdr:to>
    <xdr:pic>
      <xdr:nvPicPr>
        <xdr:cNvPr id="190" name="ID_91ED229DF32F4B3E8CE3A9F6F055E416" descr="post_object_image_2919765734"/>
        <xdr:cNvPicPr/>
      </xdr:nvPicPr>
      <xdr:blipFill>
        <a:blip r:embed="rId185"/>
        <a:stretch>
          <a:fillRect/>
        </a:stretch>
      </xdr:blipFill>
      <xdr:spPr>
        <a:xfrm>
          <a:off x="0" y="0"/>
          <a:ext cx="7932420" cy="53263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480060</xdr:colOff>
      <xdr:row>28</xdr:row>
      <xdr:rowOff>106680</xdr:rowOff>
    </xdr:to>
    <xdr:pic>
      <xdr:nvPicPr>
        <xdr:cNvPr id="191" name="ID_06732C0BC1844350BD9AB2112E46BDDE" descr="post_object_image_1603802829"/>
        <xdr:cNvPicPr/>
      </xdr:nvPicPr>
      <xdr:blipFill>
        <a:blip r:embed="rId186"/>
        <a:stretch>
          <a:fillRect/>
        </a:stretch>
      </xdr:blipFill>
      <xdr:spPr>
        <a:xfrm>
          <a:off x="0" y="0"/>
          <a:ext cx="7886700" cy="52273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480060</xdr:colOff>
      <xdr:row>28</xdr:row>
      <xdr:rowOff>114300</xdr:rowOff>
    </xdr:to>
    <xdr:pic>
      <xdr:nvPicPr>
        <xdr:cNvPr id="192" name="ID_7051C73000D24EC69987BEF5508BC4EA" descr="post_object_image_189055878"/>
        <xdr:cNvPicPr/>
      </xdr:nvPicPr>
      <xdr:blipFill>
        <a:blip r:embed="rId187"/>
        <a:stretch>
          <a:fillRect/>
        </a:stretch>
      </xdr:blipFill>
      <xdr:spPr>
        <a:xfrm>
          <a:off x="0" y="0"/>
          <a:ext cx="7886700" cy="52349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518160</xdr:colOff>
      <xdr:row>28</xdr:row>
      <xdr:rowOff>175260</xdr:rowOff>
    </xdr:to>
    <xdr:pic>
      <xdr:nvPicPr>
        <xdr:cNvPr id="193" name="ID_D1077E21AF7D4DC385BC193C2C1E0855" descr="post_object_image_2757536759"/>
        <xdr:cNvPicPr/>
      </xdr:nvPicPr>
      <xdr:blipFill>
        <a:blip r:embed="rId188"/>
        <a:stretch>
          <a:fillRect/>
        </a:stretch>
      </xdr:blipFill>
      <xdr:spPr>
        <a:xfrm>
          <a:off x="0" y="0"/>
          <a:ext cx="7924800" cy="5295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533400</xdr:colOff>
      <xdr:row>28</xdr:row>
      <xdr:rowOff>160020</xdr:rowOff>
    </xdr:to>
    <xdr:pic>
      <xdr:nvPicPr>
        <xdr:cNvPr id="194" name="ID_D480B79BA9844716B950286CF9A0572E" descr="post_object_image_2650011972"/>
        <xdr:cNvPicPr/>
      </xdr:nvPicPr>
      <xdr:blipFill>
        <a:blip r:embed="rId189"/>
        <a:stretch>
          <a:fillRect/>
        </a:stretch>
      </xdr:blipFill>
      <xdr:spPr>
        <a:xfrm>
          <a:off x="0" y="0"/>
          <a:ext cx="7940040" cy="5280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3"/>
  <sheetViews>
    <sheetView tabSelected="1" zoomScale="63" zoomScaleNormal="63" workbookViewId="0">
      <pane ySplit="8" topLeftCell="A108" activePane="bottomLeft" state="frozen"/>
      <selection/>
      <selection pane="bottomLeft" activeCell="Q109" sqref="Q109"/>
    </sheetView>
  </sheetViews>
  <sheetFormatPr defaultColWidth="9" defaultRowHeight="15.6"/>
  <cols>
    <col min="1" max="1" width="9" style="4"/>
    <col min="2" max="2" width="4.62962962962963" style="4" customWidth="1"/>
    <col min="3" max="3" width="12.4166666666667" style="4" customWidth="1"/>
    <col min="4" max="4" width="7.63888888888889" style="4" customWidth="1"/>
    <col min="5" max="5" width="69.6296296296296" style="4" customWidth="1"/>
    <col min="6" max="6" width="12.2037037037037" style="4" customWidth="1"/>
    <col min="7" max="7" width="10.8333333333333" style="4" customWidth="1"/>
    <col min="8" max="8" width="9.16666666666667" style="4" customWidth="1"/>
    <col min="9" max="9" width="16.8796296296296" style="4" customWidth="1"/>
    <col min="10" max="10" width="13.4537037037037" style="4" customWidth="1"/>
    <col min="11" max="11" width="19.5833333333333" style="4" customWidth="1"/>
    <col min="12" max="12" width="9.37962962962963" style="4" customWidth="1"/>
    <col min="13" max="13" width="9" style="4"/>
    <col min="14" max="14" width="17.7777777777778" style="4" customWidth="1"/>
    <col min="15" max="16384" width="9" style="4"/>
  </cols>
  <sheetData>
    <row r="1" spans="1:11">
      <c r="A1" s="2"/>
      <c r="B1" s="2"/>
      <c r="C1" s="5"/>
      <c r="D1" s="2"/>
      <c r="E1" s="2"/>
      <c r="F1" s="6"/>
      <c r="G1" s="6"/>
      <c r="H1" s="2"/>
      <c r="I1" s="6"/>
      <c r="J1" s="29"/>
      <c r="K1" s="2"/>
    </row>
    <row r="2" spans="1:11">
      <c r="A2" s="2"/>
      <c r="B2" s="2"/>
      <c r="C2" s="5"/>
      <c r="D2" s="2"/>
      <c r="E2" s="2"/>
      <c r="F2" s="6"/>
      <c r="G2" s="6"/>
      <c r="H2" s="2"/>
      <c r="I2" s="6"/>
      <c r="J2" s="29"/>
      <c r="K2" s="2"/>
    </row>
    <row r="3" spans="1:11">
      <c r="A3" s="2"/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spans="1:11">
      <c r="A4" s="2"/>
      <c r="B4" s="7"/>
      <c r="C4" s="8"/>
      <c r="D4" s="9"/>
      <c r="E4" s="9"/>
      <c r="F4" s="10"/>
      <c r="G4" s="10"/>
      <c r="H4" s="9"/>
      <c r="I4" s="10"/>
      <c r="J4" s="30"/>
      <c r="K4" s="31"/>
    </row>
    <row r="5" spans="1:11">
      <c r="A5" s="2"/>
      <c r="B5" s="11"/>
      <c r="C5" s="5"/>
      <c r="D5" s="2" t="s">
        <v>1</v>
      </c>
      <c r="E5" s="2"/>
      <c r="F5" s="6"/>
      <c r="G5" s="6"/>
      <c r="H5" s="6"/>
      <c r="I5" s="6"/>
      <c r="J5" s="29"/>
      <c r="K5" s="32"/>
    </row>
    <row r="6" spans="1:11">
      <c r="A6" s="2"/>
      <c r="B6" s="12"/>
      <c r="C6" s="13"/>
      <c r="D6" s="14"/>
      <c r="E6" s="14"/>
      <c r="F6" s="15"/>
      <c r="G6" s="15"/>
      <c r="H6" s="14"/>
      <c r="I6" s="15"/>
      <c r="J6" s="33"/>
      <c r="K6" s="34"/>
    </row>
    <row r="7" spans="1:11">
      <c r="A7" s="2"/>
      <c r="B7" s="2"/>
      <c r="C7" s="5"/>
      <c r="D7" s="2"/>
      <c r="E7" s="2"/>
      <c r="F7" s="6"/>
      <c r="G7" s="6"/>
      <c r="H7" s="2"/>
      <c r="I7" s="6"/>
      <c r="J7" s="29"/>
      <c r="K7" s="2"/>
    </row>
    <row r="8" s="1" customFormat="1" ht="34.8" spans="1:14">
      <c r="A8" s="16"/>
      <c r="B8" s="17" t="s">
        <v>2</v>
      </c>
      <c r="C8" s="17" t="s">
        <v>3</v>
      </c>
      <c r="D8" s="17" t="s">
        <v>4</v>
      </c>
      <c r="E8" s="18" t="s">
        <v>5</v>
      </c>
      <c r="F8" s="19" t="s">
        <v>6</v>
      </c>
      <c r="G8" s="19" t="s">
        <v>7</v>
      </c>
      <c r="H8" s="17" t="s">
        <v>8</v>
      </c>
      <c r="I8" s="19" t="s">
        <v>9</v>
      </c>
      <c r="J8" s="35" t="s">
        <v>10</v>
      </c>
      <c r="K8" s="17" t="s">
        <v>11</v>
      </c>
      <c r="L8" s="16" t="s">
        <v>12</v>
      </c>
      <c r="M8" s="16" t="s">
        <v>13</v>
      </c>
      <c r="N8" s="16" t="s">
        <v>14</v>
      </c>
    </row>
    <row r="9" ht="72" spans="1:14">
      <c r="A9" s="2"/>
      <c r="B9" s="20">
        <v>1</v>
      </c>
      <c r="C9" s="21" t="s">
        <v>15</v>
      </c>
      <c r="D9" s="21"/>
      <c r="E9" s="21" t="s">
        <v>16</v>
      </c>
      <c r="F9" s="21">
        <v>590</v>
      </c>
      <c r="G9" s="21"/>
      <c r="H9" s="21"/>
      <c r="I9" s="36" t="s">
        <v>17</v>
      </c>
      <c r="J9" s="37"/>
      <c r="K9" s="21" t="str">
        <f>_xlfn.DISPIMG("ID_863BBC6D3A294B01B7BA15D6650A356D",1)</f>
        <v>=DISPIMG("ID_863BBC6D3A294B01B7BA15D6650A356D",1)</v>
      </c>
      <c r="L9" s="4">
        <v>8.25</v>
      </c>
      <c r="M9" s="2" t="s">
        <v>18</v>
      </c>
      <c r="N9" s="4" t="str">
        <f>_xlfn.DISPIMG("ID_2FAB882B9DC042E0BF649F9592CFE2DF",1)</f>
        <v>=DISPIMG("ID_2FAB882B9DC042E0BF649F9592CFE2DF",1)</v>
      </c>
    </row>
    <row r="10" ht="145.85" spans="1:14">
      <c r="A10" s="2"/>
      <c r="B10" s="20">
        <v>2</v>
      </c>
      <c r="C10" s="21" t="s">
        <v>19</v>
      </c>
      <c r="D10" s="21"/>
      <c r="E10" s="21" t="s">
        <v>20</v>
      </c>
      <c r="F10" s="21">
        <v>1180</v>
      </c>
      <c r="G10" s="21"/>
      <c r="H10" s="21"/>
      <c r="I10" s="36" t="s">
        <v>21</v>
      </c>
      <c r="J10" s="37"/>
      <c r="K10" s="21" t="str">
        <f>_xlfn.DISPIMG("ID_1E3C6E68613A47D49B54795349375F66",1)</f>
        <v>=DISPIMG("ID_1E3C6E68613A47D49B54795349375F66",1)</v>
      </c>
      <c r="L10" s="4">
        <v>8.25</v>
      </c>
      <c r="M10" s="2" t="s">
        <v>18</v>
      </c>
      <c r="N10" s="4" t="str">
        <f>_xlfn.DISPIMG("ID_2A9988601C634CE9A82374D1A85C5F3C",1)</f>
        <v>=DISPIMG("ID_2A9988601C634CE9A82374D1A85C5F3C",1)</v>
      </c>
    </row>
    <row r="11" ht="134.55" spans="1:14">
      <c r="A11" s="2"/>
      <c r="B11" s="20">
        <v>3</v>
      </c>
      <c r="C11" s="21" t="s">
        <v>15</v>
      </c>
      <c r="D11" s="21"/>
      <c r="E11" s="21" t="s">
        <v>22</v>
      </c>
      <c r="F11" s="21">
        <v>590</v>
      </c>
      <c r="G11" s="21"/>
      <c r="H11" s="21"/>
      <c r="I11" s="36" t="s">
        <v>23</v>
      </c>
      <c r="J11" s="37"/>
      <c r="K11" s="21" t="str">
        <f>_xlfn.DISPIMG("ID_550DDBAEFD8E42698E9DB3A948DB17AB",1)</f>
        <v>=DISPIMG("ID_550DDBAEFD8E42698E9DB3A948DB17AB",1)</v>
      </c>
      <c r="L11" s="4">
        <v>8.25</v>
      </c>
      <c r="M11" s="2" t="s">
        <v>18</v>
      </c>
      <c r="N11" s="4" t="str">
        <f>_xlfn.DISPIMG("ID_75E21A79068B40739BE366677437788D",1)</f>
        <v>=DISPIMG("ID_75E21A79068B40739BE366677437788D",1)</v>
      </c>
    </row>
    <row r="12" s="2" customFormat="1" ht="126.9" spans="2:14">
      <c r="B12" s="20">
        <v>4</v>
      </c>
      <c r="C12" s="21" t="s">
        <v>24</v>
      </c>
      <c r="D12" s="21"/>
      <c r="E12" s="21" t="s">
        <v>25</v>
      </c>
      <c r="F12" s="21">
        <v>1180</v>
      </c>
      <c r="G12" s="21"/>
      <c r="H12" s="21"/>
      <c r="I12" s="36" t="s">
        <v>26</v>
      </c>
      <c r="J12" s="21"/>
      <c r="K12" s="21" t="str">
        <f>_xlfn.DISPIMG("ID_2BAD2B059AC84D7496952D181A469F17",1)</f>
        <v>=DISPIMG("ID_2BAD2B059AC84D7496952D181A469F17",1)</v>
      </c>
      <c r="L12" s="4">
        <v>8.25</v>
      </c>
      <c r="M12" s="2" t="s">
        <v>18</v>
      </c>
      <c r="N12" s="2" t="str">
        <f>_xlfn.DISPIMG("ID_AFDA796192764FBB8A7B65E24F4BA952",1)</f>
        <v>=DISPIMG("ID_AFDA796192764FBB8A7B65E24F4BA952",1)</v>
      </c>
    </row>
    <row r="13" s="2" customFormat="1" ht="136.15" spans="2:14">
      <c r="B13" s="20">
        <v>5</v>
      </c>
      <c r="C13" s="21" t="s">
        <v>27</v>
      </c>
      <c r="D13" s="21"/>
      <c r="E13" s="21" t="s">
        <v>28</v>
      </c>
      <c r="F13" s="21">
        <v>990</v>
      </c>
      <c r="G13" s="21"/>
      <c r="H13" s="21"/>
      <c r="I13" s="36" t="s">
        <v>29</v>
      </c>
      <c r="J13" s="21"/>
      <c r="K13" s="21" t="str">
        <f>_xlfn.DISPIMG("ID_A9A7252E7AEB401A8945C706641E0AEB",1)</f>
        <v>=DISPIMG("ID_A9A7252E7AEB401A8945C706641E0AEB",1)</v>
      </c>
      <c r="L13" s="4">
        <v>8.25</v>
      </c>
      <c r="M13" s="2" t="s">
        <v>18</v>
      </c>
      <c r="N13" s="2" t="str">
        <f>_xlfn.DISPIMG("ID_071EA3CC1B304A759A89AE1752C82120",1)</f>
        <v>=DISPIMG("ID_071EA3CC1B304A759A89AE1752C82120",1)</v>
      </c>
    </row>
    <row r="14" s="2" customFormat="1" ht="125.5" spans="2:14">
      <c r="B14" s="20">
        <v>6</v>
      </c>
      <c r="C14" s="21" t="s">
        <v>27</v>
      </c>
      <c r="D14" s="21"/>
      <c r="E14" s="21" t="s">
        <v>30</v>
      </c>
      <c r="F14" s="21">
        <v>1160</v>
      </c>
      <c r="G14" s="21"/>
      <c r="H14" s="21"/>
      <c r="I14" s="36" t="s">
        <v>31</v>
      </c>
      <c r="J14" s="21"/>
      <c r="K14" s="21" t="str">
        <f>_xlfn.DISPIMG("ID_4E0635A68F824EA88A77709CFF79C718",1)</f>
        <v>=DISPIMG("ID_4E0635A68F824EA88A77709CFF79C718",1)</v>
      </c>
      <c r="L14" s="4">
        <v>8.25</v>
      </c>
      <c r="M14" s="2" t="s">
        <v>18</v>
      </c>
      <c r="N14" s="2" t="str">
        <f>_xlfn.DISPIMG("ID_D40538C087FC4815A3BC4D8C4C31F118",1)</f>
        <v>=DISPIMG("ID_D40538C087FC4815A3BC4D8C4C31F118",1)</v>
      </c>
    </row>
    <row r="15" s="2" customFormat="1" ht="79.95" spans="2:14">
      <c r="B15" s="20">
        <v>7</v>
      </c>
      <c r="C15" s="21" t="s">
        <v>32</v>
      </c>
      <c r="D15" s="21"/>
      <c r="E15" s="21" t="s">
        <v>33</v>
      </c>
      <c r="F15" s="21">
        <v>640</v>
      </c>
      <c r="G15" s="21"/>
      <c r="H15" s="21"/>
      <c r="I15" s="36" t="s">
        <v>34</v>
      </c>
      <c r="J15" s="21"/>
      <c r="K15" s="21" t="str">
        <f>_xlfn.DISPIMG("ID_47A05360B980424382249AE46DD200CB",1)</f>
        <v>=DISPIMG("ID_47A05360B980424382249AE46DD200CB",1)</v>
      </c>
      <c r="L15" s="4">
        <v>8.25</v>
      </c>
      <c r="M15" s="2" t="s">
        <v>18</v>
      </c>
      <c r="N15" s="2" t="str">
        <f>_xlfn.DISPIMG("ID_FD5B2F0C8FB54027BA172B079D9FC9DE",1)</f>
        <v>=DISPIMG("ID_FD5B2F0C8FB54027BA172B079D9FC9DE",1)</v>
      </c>
    </row>
    <row r="16" s="2" customFormat="1" ht="80.45" spans="2:14">
      <c r="B16" s="20">
        <v>8</v>
      </c>
      <c r="C16" s="21" t="s">
        <v>35</v>
      </c>
      <c r="D16" s="21"/>
      <c r="E16" s="21" t="s">
        <v>36</v>
      </c>
      <c r="F16" s="21">
        <v>510</v>
      </c>
      <c r="G16" s="21"/>
      <c r="H16" s="21"/>
      <c r="I16" s="36" t="s">
        <v>37</v>
      </c>
      <c r="J16" s="21"/>
      <c r="K16" s="21" t="str">
        <f>_xlfn.DISPIMG("ID_2771BCC567D345029F59B6B509EF6C1B",1)</f>
        <v>=DISPIMG("ID_2771BCC567D345029F59B6B509EF6C1B",1)</v>
      </c>
      <c r="L16" s="4">
        <v>8.25</v>
      </c>
      <c r="M16" s="2" t="s">
        <v>18</v>
      </c>
      <c r="N16" s="2" t="str">
        <f>_xlfn.DISPIMG("ID_3745B97DFEEB47C4ABA106C09F40E945",1)</f>
        <v>=DISPIMG("ID_3745B97DFEEB47C4ABA106C09F40E945",1)</v>
      </c>
    </row>
    <row r="17" s="2" customFormat="1" ht="77.35" spans="2:14">
      <c r="B17" s="20">
        <v>9</v>
      </c>
      <c r="C17" s="21" t="s">
        <v>35</v>
      </c>
      <c r="D17" s="21"/>
      <c r="E17" s="21" t="s">
        <v>38</v>
      </c>
      <c r="F17" s="21">
        <v>510</v>
      </c>
      <c r="G17" s="21"/>
      <c r="H17" s="21"/>
      <c r="I17" s="36" t="s">
        <v>39</v>
      </c>
      <c r="J17" s="21"/>
      <c r="K17" s="21" t="str">
        <f>_xlfn.DISPIMG("ID_3D3E1424BC3849F3BA247900293726F5",1)</f>
        <v>=DISPIMG("ID_3D3E1424BC3849F3BA247900293726F5",1)</v>
      </c>
      <c r="L17" s="4">
        <v>8.25</v>
      </c>
      <c r="M17" s="2" t="s">
        <v>18</v>
      </c>
      <c r="N17" s="2" t="str">
        <f>_xlfn.DISPIMG("ID_AB23DE209D6C4E75BCC97F21C15ECAFA",1)</f>
        <v>=DISPIMG("ID_AB23DE209D6C4E75BCC97F21C15ECAFA",1)</v>
      </c>
    </row>
    <row r="18" s="2" customFormat="1" ht="73.75" spans="2:14">
      <c r="B18" s="20">
        <v>10</v>
      </c>
      <c r="C18" s="21" t="s">
        <v>40</v>
      </c>
      <c r="D18" s="21"/>
      <c r="E18" s="21" t="s">
        <v>41</v>
      </c>
      <c r="F18" s="21">
        <v>530</v>
      </c>
      <c r="G18" s="21"/>
      <c r="H18" s="21"/>
      <c r="I18" s="36" t="s">
        <v>42</v>
      </c>
      <c r="J18" s="21"/>
      <c r="K18" s="21" t="str">
        <f>_xlfn.DISPIMG("ID_C53D4925976142E9A3E8F7061A52C070",1)</f>
        <v>=DISPIMG("ID_C53D4925976142E9A3E8F7061A52C070",1)</v>
      </c>
      <c r="L18" s="4">
        <v>8.25</v>
      </c>
      <c r="M18" s="2" t="s">
        <v>18</v>
      </c>
      <c r="N18" s="2" t="str">
        <f>_xlfn.DISPIMG("ID_A1EBBF28DB5D4C7392AC473E4060EFCE",1)</f>
        <v>=DISPIMG("ID_A1EBBF28DB5D4C7392AC473E4060EFCE",1)</v>
      </c>
    </row>
    <row r="19" s="2" customFormat="1" ht="75.9" spans="2:14">
      <c r="B19" s="20">
        <v>11</v>
      </c>
      <c r="C19" s="21" t="s">
        <v>43</v>
      </c>
      <c r="D19" s="21"/>
      <c r="E19" s="21" t="s">
        <v>44</v>
      </c>
      <c r="F19" s="21">
        <v>680</v>
      </c>
      <c r="G19" s="21"/>
      <c r="H19" s="21"/>
      <c r="I19" s="36" t="s">
        <v>45</v>
      </c>
      <c r="J19" s="21"/>
      <c r="K19" s="21" t="str">
        <f>_xlfn.DISPIMG("ID_C0E1577BC3C647D2B632098026E0CE2D",1)</f>
        <v>=DISPIMG("ID_C0E1577BC3C647D2B632098026E0CE2D",1)</v>
      </c>
      <c r="L19" s="4">
        <v>8.25</v>
      </c>
      <c r="M19" s="2" t="s">
        <v>18</v>
      </c>
      <c r="N19" s="2" t="str">
        <f>_xlfn.DISPIMG("ID_9F0075B2E69E4E1D9023B1BDEFEE2A7A",1)</f>
        <v>=DISPIMG("ID_9F0075B2E69E4E1D9023B1BDEFEE2A7A",1)</v>
      </c>
    </row>
    <row r="20" s="2" customFormat="1" ht="73.75" spans="2:14">
      <c r="B20" s="20">
        <v>12</v>
      </c>
      <c r="C20" s="21" t="s">
        <v>46</v>
      </c>
      <c r="D20" s="21"/>
      <c r="E20" s="21" t="s">
        <v>47</v>
      </c>
      <c r="F20" s="21">
        <v>820</v>
      </c>
      <c r="G20" s="21"/>
      <c r="H20" s="21"/>
      <c r="I20" s="36" t="s">
        <v>48</v>
      </c>
      <c r="J20" s="21"/>
      <c r="K20" s="21" t="str">
        <f>_xlfn.DISPIMG("ID_341489B57397483F9D2CC2E4A9946FB6",1)</f>
        <v>=DISPIMG("ID_341489B57397483F9D2CC2E4A9946FB6",1)</v>
      </c>
      <c r="L20" s="4">
        <v>8.25</v>
      </c>
      <c r="M20" s="2" t="s">
        <v>18</v>
      </c>
      <c r="N20" s="2" t="str">
        <f>_xlfn.DISPIMG("ID_79643F0258014D06A890C4EA736267C0",1)</f>
        <v>=DISPIMG("ID_79643F0258014D06A890C4EA736267C0",1)</v>
      </c>
    </row>
    <row r="21" s="2" customFormat="1" ht="81.3" spans="2:14">
      <c r="B21" s="20">
        <v>13</v>
      </c>
      <c r="C21" s="21" t="s">
        <v>32</v>
      </c>
      <c r="D21" s="21"/>
      <c r="E21" s="21" t="s">
        <v>49</v>
      </c>
      <c r="F21" s="21">
        <v>640</v>
      </c>
      <c r="G21" s="21"/>
      <c r="H21" s="21"/>
      <c r="I21" s="36" t="s">
        <v>50</v>
      </c>
      <c r="J21" s="21"/>
      <c r="K21" s="21" t="str">
        <f>_xlfn.DISPIMG("ID_F7110AD7B022499DA597586936B041AF",1)</f>
        <v>=DISPIMG("ID_F7110AD7B022499DA597586936B041AF",1)</v>
      </c>
      <c r="L21" s="4">
        <v>8.25</v>
      </c>
      <c r="M21" s="2" t="s">
        <v>18</v>
      </c>
      <c r="N21" s="2" t="str">
        <f>_xlfn.DISPIMG("ID_CB89341C095E4E339332C85595287705",1)</f>
        <v>=DISPIMG("ID_CB89341C095E4E339332C85595287705",1)</v>
      </c>
    </row>
    <row r="22" s="2" customFormat="1" ht="79.55" spans="2:14">
      <c r="B22" s="20">
        <v>14</v>
      </c>
      <c r="C22" s="21" t="s">
        <v>51</v>
      </c>
      <c r="D22" s="21"/>
      <c r="E22" s="21" t="s">
        <v>52</v>
      </c>
      <c r="F22" s="21">
        <v>1070</v>
      </c>
      <c r="G22" s="21"/>
      <c r="H22" s="21"/>
      <c r="I22" s="36" t="s">
        <v>53</v>
      </c>
      <c r="J22" s="21"/>
      <c r="K22" s="21" t="str">
        <f>_xlfn.DISPIMG("ID_56067EC35DD548B5BA3CCF621E6277EF",1)</f>
        <v>=DISPIMG("ID_56067EC35DD548B5BA3CCF621E6277EF",1)</v>
      </c>
      <c r="L22" s="4">
        <v>8.25</v>
      </c>
      <c r="M22" s="2" t="s">
        <v>18</v>
      </c>
      <c r="N22" s="2" t="str">
        <f>_xlfn.DISPIMG("ID_C8A692B21A714F1AA09C8188A2AB4E9F",1)</f>
        <v>=DISPIMG("ID_C8A692B21A714F1AA09C8188A2AB4E9F",1)</v>
      </c>
    </row>
    <row r="23" s="2" customFormat="1" ht="79" spans="2:14">
      <c r="B23" s="20">
        <v>15</v>
      </c>
      <c r="C23" s="21" t="s">
        <v>54</v>
      </c>
      <c r="D23" s="21"/>
      <c r="E23" s="21" t="s">
        <v>55</v>
      </c>
      <c r="F23" s="21">
        <v>450</v>
      </c>
      <c r="G23" s="21"/>
      <c r="H23" s="21"/>
      <c r="I23" s="36" t="s">
        <v>56</v>
      </c>
      <c r="J23" s="21"/>
      <c r="K23" s="21" t="str">
        <f>_xlfn.DISPIMG("ID_ACEBCD52237E4C0FA01C7D82BD0A4554",1)</f>
        <v>=DISPIMG("ID_ACEBCD52237E4C0FA01C7D82BD0A4554",1)</v>
      </c>
      <c r="L23" s="4">
        <v>8.25</v>
      </c>
      <c r="M23" s="2" t="s">
        <v>18</v>
      </c>
      <c r="N23" s="2" t="str">
        <f>_xlfn.DISPIMG("ID_45A8D5E9738E4A96A47F05151B1C176A",1)</f>
        <v>=DISPIMG("ID_45A8D5E9738E4A96A47F05151B1C176A",1)</v>
      </c>
    </row>
    <row r="24" s="2" customFormat="1" ht="74.3" spans="2:14">
      <c r="B24" s="20">
        <v>16</v>
      </c>
      <c r="C24" s="21" t="s">
        <v>54</v>
      </c>
      <c r="D24" s="21"/>
      <c r="E24" s="21" t="s">
        <v>57</v>
      </c>
      <c r="F24" s="21">
        <v>450</v>
      </c>
      <c r="G24" s="21"/>
      <c r="H24" s="21"/>
      <c r="I24" s="36" t="s">
        <v>58</v>
      </c>
      <c r="J24" s="21"/>
      <c r="K24" s="21" t="str">
        <f>_xlfn.DISPIMG("ID_187DA5552AE24411948ADE1B345F1E1E",1)</f>
        <v>=DISPIMG("ID_187DA5552AE24411948ADE1B345F1E1E",1)</v>
      </c>
      <c r="L24" s="4">
        <v>8.25</v>
      </c>
      <c r="M24" s="2" t="s">
        <v>18</v>
      </c>
      <c r="N24" s="2" t="str">
        <f>_xlfn.DISPIMG("ID_91ED229DF32F4B3E8CE3A9F6F055E416",1)</f>
        <v>=DISPIMG("ID_91ED229DF32F4B3E8CE3A9F6F055E416",1)</v>
      </c>
    </row>
    <row r="25" s="2" customFormat="1" ht="79.95" spans="2:14">
      <c r="B25" s="20">
        <v>17</v>
      </c>
      <c r="C25" s="21" t="s">
        <v>59</v>
      </c>
      <c r="D25" s="21"/>
      <c r="E25" s="21" t="s">
        <v>52</v>
      </c>
      <c r="F25" s="21">
        <v>1070</v>
      </c>
      <c r="G25" s="21"/>
      <c r="H25" s="21"/>
      <c r="I25" s="36" t="s">
        <v>60</v>
      </c>
      <c r="J25" s="21"/>
      <c r="K25" s="21" t="str">
        <f>_xlfn.DISPIMG("ID_9F24CB6FD6BE4F4BA45BD6ACF769138B",1)</f>
        <v>=DISPIMG("ID_9F24CB6FD6BE4F4BA45BD6ACF769138B",1)</v>
      </c>
      <c r="L25" s="4">
        <v>8.25</v>
      </c>
      <c r="M25" s="2" t="s">
        <v>18</v>
      </c>
      <c r="N25" s="2" t="str">
        <f>_xlfn.DISPIMG("ID_06732C0BC1844350BD9AB2112E46BDDE",1)</f>
        <v>=DISPIMG("ID_06732C0BC1844350BD9AB2112E46BDDE",1)</v>
      </c>
    </row>
    <row r="26" s="2" customFormat="1" ht="77.2" spans="2:14">
      <c r="B26" s="20">
        <v>18</v>
      </c>
      <c r="C26" s="21" t="s">
        <v>61</v>
      </c>
      <c r="D26" s="21"/>
      <c r="E26" s="21" t="s">
        <v>62</v>
      </c>
      <c r="F26" s="21">
        <v>530</v>
      </c>
      <c r="G26" s="21"/>
      <c r="H26" s="21"/>
      <c r="I26" s="36" t="s">
        <v>63</v>
      </c>
      <c r="J26" s="21"/>
      <c r="K26" s="21" t="str">
        <f>_xlfn.DISPIMG("ID_A293EF936D694F2D87F2D8C966D42B16",1)</f>
        <v>=DISPIMG("ID_A293EF936D694F2D87F2D8C966D42B16",1)</v>
      </c>
      <c r="L26" s="4">
        <v>8.25</v>
      </c>
      <c r="M26" s="2" t="s">
        <v>18</v>
      </c>
      <c r="N26" s="2" t="str">
        <f>_xlfn.DISPIMG("ID_7051C73000D24EC69987BEF5508BC4EA",1)</f>
        <v>=DISPIMG("ID_7051C73000D24EC69987BEF5508BC4EA",1)</v>
      </c>
    </row>
    <row r="27" s="2" customFormat="1" ht="75.35" spans="2:14">
      <c r="B27" s="20">
        <v>19</v>
      </c>
      <c r="C27" s="21" t="s">
        <v>64</v>
      </c>
      <c r="D27" s="21"/>
      <c r="E27" s="21" t="s">
        <v>65</v>
      </c>
      <c r="F27" s="21">
        <v>620</v>
      </c>
      <c r="G27" s="21"/>
      <c r="H27" s="21"/>
      <c r="I27" s="36" t="s">
        <v>66</v>
      </c>
      <c r="J27" s="21"/>
      <c r="K27" s="21" t="str">
        <f>_xlfn.DISPIMG("ID_5E194A7A68494C76A33C67FFB98DDA20",1)</f>
        <v>=DISPIMG("ID_5E194A7A68494C76A33C67FFB98DDA20",1)</v>
      </c>
      <c r="L27" s="4">
        <v>8.25</v>
      </c>
      <c r="M27" s="2" t="s">
        <v>18</v>
      </c>
      <c r="N27" s="2" t="str">
        <f>_xlfn.DISPIMG("ID_D1077E21AF7D4DC385BC193C2C1E0855",1)</f>
        <v>=DISPIMG("ID_D1077E21AF7D4DC385BC193C2C1E0855",1)</v>
      </c>
    </row>
    <row r="28" s="2" customFormat="1" ht="74.1" spans="2:14">
      <c r="B28" s="20">
        <v>20</v>
      </c>
      <c r="C28" s="22" t="s">
        <v>67</v>
      </c>
      <c r="D28" s="21"/>
      <c r="E28" s="21" t="s">
        <v>68</v>
      </c>
      <c r="F28" s="21">
        <v>869</v>
      </c>
      <c r="G28" s="21"/>
      <c r="H28" s="21"/>
      <c r="I28" s="36" t="s">
        <v>69</v>
      </c>
      <c r="J28" s="21"/>
      <c r="K28" s="21" t="str">
        <f>_xlfn.DISPIMG("ID_F79C82D6BAD94EBB882B912A4ABB0081",1)</f>
        <v>=DISPIMG("ID_F79C82D6BAD94EBB882B912A4ABB0081",1)</v>
      </c>
      <c r="L28" s="4">
        <v>8.25</v>
      </c>
      <c r="M28" s="2" t="s">
        <v>18</v>
      </c>
      <c r="N28" s="38" t="str">
        <f>_xlfn.DISPIMG("ID_5F6D2B74168F45C4864C255C9C74D669",1)</f>
        <v>=DISPIMG("ID_5F6D2B74168F45C4864C255C9C74D669",1)</v>
      </c>
    </row>
    <row r="29" s="2" customFormat="1" ht="71.9" spans="2:14">
      <c r="B29" s="20"/>
      <c r="C29" s="22" t="s">
        <v>67</v>
      </c>
      <c r="D29" s="21"/>
      <c r="E29" s="21" t="s">
        <v>70</v>
      </c>
      <c r="F29" s="21">
        <v>231</v>
      </c>
      <c r="G29" s="21"/>
      <c r="H29" s="21"/>
      <c r="I29" s="36" t="s">
        <v>71</v>
      </c>
      <c r="J29" s="21"/>
      <c r="K29" s="21" t="str">
        <f>_xlfn.DISPIMG("ID_A2A972DDB9664B5D96B0CD2404B7C271",1)</f>
        <v>=DISPIMG("ID_A2A972DDB9664B5D96B0CD2404B7C271",1)</v>
      </c>
      <c r="L29" s="2">
        <v>8.29</v>
      </c>
      <c r="M29" s="2" t="s">
        <v>72</v>
      </c>
      <c r="N29" s="38"/>
    </row>
    <row r="30" s="2" customFormat="1" ht="146" spans="2:14">
      <c r="B30" s="20">
        <v>21</v>
      </c>
      <c r="C30" s="21" t="s">
        <v>73</v>
      </c>
      <c r="D30" s="21"/>
      <c r="E30" s="21" t="s">
        <v>74</v>
      </c>
      <c r="F30" s="21">
        <v>940</v>
      </c>
      <c r="G30" s="21"/>
      <c r="H30" s="21"/>
      <c r="I30" s="36" t="s">
        <v>75</v>
      </c>
      <c r="J30" s="21"/>
      <c r="K30" s="21" t="str">
        <f>_xlfn.DISPIMG("ID_D73D405ABBBA442A8CE957BAE8B28754",1)</f>
        <v>=DISPIMG("ID_D73D405ABBBA442A8CE957BAE8B28754",1)</v>
      </c>
      <c r="L30" s="4">
        <v>8.25</v>
      </c>
      <c r="M30" s="2" t="s">
        <v>18</v>
      </c>
      <c r="N30" s="2" t="str">
        <f>_xlfn.DISPIMG("ID_897F17AF47B94FD4BDB7FDD6CA9331EA",1)</f>
        <v>=DISPIMG("ID_897F17AF47B94FD4BDB7FDD6CA9331EA",1)</v>
      </c>
    </row>
    <row r="31" s="2" customFormat="1" ht="133.7" spans="2:14">
      <c r="B31" s="20"/>
      <c r="C31" s="21" t="s">
        <v>76</v>
      </c>
      <c r="D31" s="21"/>
      <c r="E31" s="21" t="s">
        <v>77</v>
      </c>
      <c r="F31" s="21">
        <v>750</v>
      </c>
      <c r="G31" s="21"/>
      <c r="H31" s="21"/>
      <c r="I31" s="21" t="s">
        <v>78</v>
      </c>
      <c r="J31" s="21"/>
      <c r="K31" s="21" t="str">
        <f>_xlfn.DISPIMG("ID_647563AAA4DE4DC7AA46CE945CBADA73",1)</f>
        <v>=DISPIMG("ID_647563AAA4DE4DC7AA46CE945CBADA73",1)</v>
      </c>
      <c r="L31" s="2">
        <v>8.25</v>
      </c>
      <c r="M31" s="2" t="s">
        <v>18</v>
      </c>
      <c r="N31" s="2" t="str">
        <f>_xlfn.DISPIMG("ID_59DE3992BC96408C91530A0CA6CC3908",1)</f>
        <v>=DISPIMG("ID_59DE3992BC96408C91530A0CA6CC3908",1)</v>
      </c>
    </row>
    <row r="32" s="2" customFormat="1" ht="72.65" spans="2:14">
      <c r="B32" s="20">
        <v>22</v>
      </c>
      <c r="C32" s="21" t="s">
        <v>79</v>
      </c>
      <c r="D32" s="21"/>
      <c r="E32" s="21" t="s">
        <v>80</v>
      </c>
      <c r="F32" s="21">
        <v>1060</v>
      </c>
      <c r="G32" s="21"/>
      <c r="H32" s="21"/>
      <c r="I32" s="36" t="s">
        <v>81</v>
      </c>
      <c r="J32" s="21"/>
      <c r="K32" s="21" t="str">
        <f>_xlfn.DISPIMG("ID_C2F49F0BB40E446AB428AB10AF761B30",1)</f>
        <v>=DISPIMG("ID_C2F49F0BB40E446AB428AB10AF761B30",1)</v>
      </c>
      <c r="L32" s="4">
        <v>8.25</v>
      </c>
      <c r="M32" s="2" t="s">
        <v>18</v>
      </c>
      <c r="N32" s="2" t="str">
        <f>_xlfn.DISPIMG("ID_5DD6741DD69C4E15B244088AC1A37E8E",1)</f>
        <v>=DISPIMG("ID_5DD6741DD69C4E15B244088AC1A37E8E",1)</v>
      </c>
    </row>
    <row r="33" s="2" customFormat="1" ht="73.95" spans="2:14">
      <c r="B33" s="20">
        <v>23</v>
      </c>
      <c r="C33" s="21" t="s">
        <v>82</v>
      </c>
      <c r="D33" s="21"/>
      <c r="E33" s="21" t="s">
        <v>80</v>
      </c>
      <c r="F33" s="21">
        <v>1060</v>
      </c>
      <c r="G33" s="21"/>
      <c r="H33" s="21"/>
      <c r="I33" s="36" t="s">
        <v>83</v>
      </c>
      <c r="J33" s="21"/>
      <c r="K33" s="21" t="str">
        <f>_xlfn.DISPIMG("ID_0AF5ABC6A9004F6B9EC0FB98F75745E2",1)</f>
        <v>=DISPIMG("ID_0AF5ABC6A9004F6B9EC0FB98F75745E2",1)</v>
      </c>
      <c r="L33" s="4">
        <v>8.25</v>
      </c>
      <c r="M33" s="2" t="s">
        <v>18</v>
      </c>
      <c r="N33" s="2" t="str">
        <f>_xlfn.DISPIMG("ID_D480B79BA9844716B950286CF9A0572E",1)</f>
        <v>=DISPIMG("ID_D480B79BA9844716B950286CF9A0572E",1)</v>
      </c>
    </row>
    <row r="34" s="3" customFormat="1" ht="142.4" spans="2:14">
      <c r="B34" s="23">
        <v>24</v>
      </c>
      <c r="C34" s="21" t="s">
        <v>84</v>
      </c>
      <c r="D34" s="24"/>
      <c r="E34" s="25" t="s">
        <v>85</v>
      </c>
      <c r="F34" s="24">
        <v>780</v>
      </c>
      <c r="G34" s="24"/>
      <c r="H34" s="24"/>
      <c r="I34" s="36" t="s">
        <v>86</v>
      </c>
      <c r="J34" s="24"/>
      <c r="K34" s="24" t="str">
        <f>_xlfn.DISPIMG("ID_8E89B7DB9BC342608BB0F590AD17159B",1)</f>
        <v>=DISPIMG("ID_8E89B7DB9BC342608BB0F590AD17159B",1)</v>
      </c>
      <c r="L34" s="39">
        <v>8.25</v>
      </c>
      <c r="M34" s="3" t="s">
        <v>18</v>
      </c>
      <c r="N34" s="3" t="str">
        <f>_xlfn.DISPIMG("ID_387F86DC35534150A2B32BD69ED47D00",1)</f>
        <v>=DISPIMG("ID_387F86DC35534150A2B32BD69ED47D00",1)</v>
      </c>
    </row>
    <row r="35" s="3" customFormat="1" ht="142.4" spans="2:14">
      <c r="B35" s="23">
        <v>25</v>
      </c>
      <c r="C35" s="21" t="s">
        <v>87</v>
      </c>
      <c r="D35" s="24"/>
      <c r="E35" s="24" t="s">
        <v>88</v>
      </c>
      <c r="F35" s="24">
        <v>910</v>
      </c>
      <c r="G35" s="24"/>
      <c r="H35" s="24"/>
      <c r="I35" s="36" t="s">
        <v>89</v>
      </c>
      <c r="J35" s="24"/>
      <c r="K35" s="24" t="str">
        <f>_xlfn.DISPIMG("ID_FD44CC31B41545828D00C9A5DB90B6D6",1)</f>
        <v>=DISPIMG("ID_FD44CC31B41545828D00C9A5DB90B6D6",1)</v>
      </c>
      <c r="L35" s="39">
        <v>8.25</v>
      </c>
      <c r="M35" s="3" t="s">
        <v>18</v>
      </c>
      <c r="N35" s="3" t="str">
        <f>_xlfn.DISPIMG("ID_05D3F64C15644F42A6C3D372AB75963C",1)</f>
        <v>=DISPIMG("ID_05D3F64C15644F42A6C3D372AB75963C",1)</v>
      </c>
    </row>
    <row r="36" s="2" customFormat="1" ht="71.85" spans="2:14">
      <c r="B36" s="20">
        <v>26</v>
      </c>
      <c r="C36" s="21" t="s">
        <v>90</v>
      </c>
      <c r="D36" s="21"/>
      <c r="E36" s="21" t="s">
        <v>91</v>
      </c>
      <c r="F36" s="21">
        <v>880</v>
      </c>
      <c r="G36" s="21"/>
      <c r="H36" s="21"/>
      <c r="I36" s="36" t="s">
        <v>92</v>
      </c>
      <c r="J36" s="21"/>
      <c r="K36" s="21" t="str">
        <f>_xlfn.DISPIMG("ID_7DF683F7908949C8BB97EF857585E826",1)</f>
        <v>=DISPIMG("ID_7DF683F7908949C8BB97EF857585E826",1)</v>
      </c>
      <c r="L36" s="2">
        <v>8.26</v>
      </c>
      <c r="M36" s="2" t="s">
        <v>18</v>
      </c>
      <c r="N36" s="2" t="str">
        <f>_xlfn.DISPIMG("ID_763DE1135DFC47B9A0A36C423A7574C4",1)</f>
        <v>=DISPIMG("ID_763DE1135DFC47B9A0A36C423A7574C4",1)</v>
      </c>
    </row>
    <row r="37" s="2" customFormat="1" ht="72.65" spans="2:14">
      <c r="B37" s="20">
        <v>27</v>
      </c>
      <c r="C37" s="21" t="s">
        <v>93</v>
      </c>
      <c r="D37" s="21"/>
      <c r="E37" s="21" t="s">
        <v>91</v>
      </c>
      <c r="F37" s="21">
        <v>880</v>
      </c>
      <c r="G37" s="21"/>
      <c r="H37" s="21"/>
      <c r="I37" s="36" t="s">
        <v>94</v>
      </c>
      <c r="J37" s="21"/>
      <c r="K37" s="21" t="str">
        <f>_xlfn.DISPIMG("ID_FCA061D363914544A701DA33FB4207D7",1)</f>
        <v>=DISPIMG("ID_FCA061D363914544A701DA33FB4207D7",1)</v>
      </c>
      <c r="L37" s="2">
        <v>8.26</v>
      </c>
      <c r="M37" s="2" t="s">
        <v>18</v>
      </c>
      <c r="N37" s="2" t="str">
        <f>_xlfn.DISPIMG("ID_40A214BF1D7A4DC18C92619A921B95FB",1)</f>
        <v>=DISPIMG("ID_40A214BF1D7A4DC18C92619A921B95FB",1)</v>
      </c>
    </row>
    <row r="38" s="2" customFormat="1" ht="71.2" spans="2:14">
      <c r="B38" s="20">
        <v>28</v>
      </c>
      <c r="C38" s="21" t="s">
        <v>95</v>
      </c>
      <c r="D38" s="21"/>
      <c r="E38" s="21" t="s">
        <v>91</v>
      </c>
      <c r="F38" s="21">
        <v>880</v>
      </c>
      <c r="G38" s="21"/>
      <c r="H38" s="21"/>
      <c r="I38" s="36" t="s">
        <v>96</v>
      </c>
      <c r="J38" s="21"/>
      <c r="K38" s="21" t="str">
        <f>_xlfn.DISPIMG("ID_60FFDEE31F004F3C808E252BCF7BA989",1)</f>
        <v>=DISPIMG("ID_60FFDEE31F004F3C808E252BCF7BA989",1)</v>
      </c>
      <c r="L38" s="2">
        <v>8.26</v>
      </c>
      <c r="M38" s="2" t="s">
        <v>18</v>
      </c>
      <c r="N38" s="2" t="str">
        <f>_xlfn.DISPIMG("ID_9E5457C9FA5E4F858A9115386A77AFC1",1)</f>
        <v>=DISPIMG("ID_9E5457C9FA5E4F858A9115386A77AFC1",1)</v>
      </c>
    </row>
    <row r="39" s="2" customFormat="1" ht="75.1" spans="2:14">
      <c r="B39" s="20">
        <v>29</v>
      </c>
      <c r="C39" s="21" t="s">
        <v>97</v>
      </c>
      <c r="D39" s="21"/>
      <c r="E39" s="21" t="s">
        <v>98</v>
      </c>
      <c r="F39" s="21">
        <v>850</v>
      </c>
      <c r="G39" s="21"/>
      <c r="H39" s="21"/>
      <c r="I39" s="36" t="s">
        <v>99</v>
      </c>
      <c r="J39" s="21"/>
      <c r="K39" s="21" t="str">
        <f>_xlfn.DISPIMG("ID_2CC41716ED5C484487555C8BC364BAC3",1)</f>
        <v>=DISPIMG("ID_2CC41716ED5C484487555C8BC364BAC3",1)</v>
      </c>
      <c r="L39" s="2">
        <v>8.26</v>
      </c>
      <c r="M39" s="2" t="s">
        <v>18</v>
      </c>
      <c r="N39" s="2" t="str">
        <f>_xlfn.DISPIMG("ID_F5D6FA98EFCC41B5925129C5AB48A34F",1)</f>
        <v>=DISPIMG("ID_F5D6FA98EFCC41B5925129C5AB48A34F",1)</v>
      </c>
    </row>
    <row r="40" s="2" customFormat="1" ht="71.95" spans="2:14">
      <c r="B40" s="20">
        <v>30</v>
      </c>
      <c r="C40" s="21" t="s">
        <v>100</v>
      </c>
      <c r="D40" s="21"/>
      <c r="E40" s="21" t="s">
        <v>101</v>
      </c>
      <c r="F40" s="21">
        <v>820</v>
      </c>
      <c r="G40" s="21"/>
      <c r="H40" s="21"/>
      <c r="I40" s="36" t="s">
        <v>102</v>
      </c>
      <c r="J40" s="21"/>
      <c r="K40" s="21" t="str">
        <f>_xlfn.DISPIMG("ID_F9B455EB939F40AEAE94706440125D82",1)</f>
        <v>=DISPIMG("ID_F9B455EB939F40AEAE94706440125D82",1)</v>
      </c>
      <c r="L40" s="2">
        <v>8.26</v>
      </c>
      <c r="M40" s="2" t="s">
        <v>18</v>
      </c>
      <c r="N40" s="2" t="str">
        <f>_xlfn.DISPIMG("ID_E64063EECC1E4A759A136EB05F1F2CD0",1)</f>
        <v>=DISPIMG("ID_E64063EECC1E4A759A136EB05F1F2CD0",1)</v>
      </c>
    </row>
    <row r="41" s="2" customFormat="1" ht="68.05" spans="2:14">
      <c r="B41" s="20">
        <v>31</v>
      </c>
      <c r="C41" s="26" t="s">
        <v>103</v>
      </c>
      <c r="D41" s="21"/>
      <c r="E41" s="21" t="s">
        <v>41</v>
      </c>
      <c r="F41" s="21">
        <v>530</v>
      </c>
      <c r="G41" s="21"/>
      <c r="H41" s="21"/>
      <c r="I41" s="36" t="s">
        <v>104</v>
      </c>
      <c r="J41" s="21"/>
      <c r="K41" s="21" t="str">
        <f>_xlfn.DISPIMG("ID_314CA2D8F2094BFDA5B2A5B59BEE580B",1)</f>
        <v>=DISPIMG("ID_314CA2D8F2094BFDA5B2A5B59BEE580B",1)</v>
      </c>
      <c r="L41" s="2">
        <v>8.26</v>
      </c>
      <c r="M41" s="2" t="s">
        <v>18</v>
      </c>
      <c r="N41" s="38" t="str">
        <f>_xlfn.DISPIMG("ID_88F6B085CEBF4DBD8285F3E131CF39B6",1)</f>
        <v>=DISPIMG("ID_88F6B085CEBF4DBD8285F3E131CF39B6",1)</v>
      </c>
    </row>
    <row r="42" s="2" customFormat="1" ht="83.7" spans="2:14">
      <c r="B42" s="20"/>
      <c r="C42" s="26" t="s">
        <v>103</v>
      </c>
      <c r="D42" s="21"/>
      <c r="E42" s="21" t="s">
        <v>41</v>
      </c>
      <c r="F42" s="21"/>
      <c r="G42" s="21"/>
      <c r="H42" s="21">
        <v>-300</v>
      </c>
      <c r="I42" s="36" t="s">
        <v>104</v>
      </c>
      <c r="J42" s="21"/>
      <c r="K42" s="21" t="str">
        <f>_xlfn.DISPIMG("ID_E50DB000FABD455A905843D5D95A7FD6",1)</f>
        <v>=DISPIMG("ID_E50DB000FABD455A905843D5D95A7FD6",1)</v>
      </c>
      <c r="L42" s="2">
        <v>8.27</v>
      </c>
      <c r="M42" s="2" t="s">
        <v>105</v>
      </c>
      <c r="N42" s="38"/>
    </row>
    <row r="43" s="2" customFormat="1" ht="73.9" spans="2:14">
      <c r="B43" s="20">
        <v>32</v>
      </c>
      <c r="C43" s="21" t="s">
        <v>106</v>
      </c>
      <c r="D43" s="21"/>
      <c r="E43" s="21" t="s">
        <v>91</v>
      </c>
      <c r="F43" s="21">
        <v>880</v>
      </c>
      <c r="G43" s="21"/>
      <c r="H43" s="21"/>
      <c r="I43" s="36" t="s">
        <v>107</v>
      </c>
      <c r="J43" s="21"/>
      <c r="K43" s="21" t="str">
        <f>_xlfn.DISPIMG("ID_F7D3478A40904C19AC433D15BA6927D9",1)</f>
        <v>=DISPIMG("ID_F7D3478A40904C19AC433D15BA6927D9",1)</v>
      </c>
      <c r="L43" s="2">
        <v>8.26</v>
      </c>
      <c r="M43" s="2" t="s">
        <v>18</v>
      </c>
      <c r="N43" s="38" t="str">
        <f>_xlfn.DISPIMG("ID_F73CADBFB106418D839006BBB8AE7142",1)</f>
        <v>=DISPIMG("ID_F73CADBFB106418D839006BBB8AE7142",1)</v>
      </c>
    </row>
    <row r="44" s="2" customFormat="1" ht="136.75" spans="2:14">
      <c r="B44" s="20">
        <v>33</v>
      </c>
      <c r="C44" s="21" t="s">
        <v>108</v>
      </c>
      <c r="D44" s="21"/>
      <c r="E44" s="21" t="s">
        <v>91</v>
      </c>
      <c r="F44" s="21">
        <v>900</v>
      </c>
      <c r="G44" s="21"/>
      <c r="H44" s="21"/>
      <c r="I44" s="36" t="s">
        <v>109</v>
      </c>
      <c r="J44" s="21"/>
      <c r="K44" s="21" t="str">
        <f>_xlfn.DISPIMG("ID_FCE17C67F7E141C2AF0CD0ACBD515CA7",1)</f>
        <v>=DISPIMG("ID_FCE17C67F7E141C2AF0CD0ACBD515CA7",1)</v>
      </c>
      <c r="L44" s="2">
        <v>8.26</v>
      </c>
      <c r="M44" s="2" t="s">
        <v>18</v>
      </c>
      <c r="N44" s="2" t="str">
        <f>_xlfn.DISPIMG("ID_07D94BCEB2E149A48979DF56AA708C83",1)</f>
        <v>=DISPIMG("ID_07D94BCEB2E149A48979DF56AA708C83",1)</v>
      </c>
    </row>
    <row r="45" s="2" customFormat="1" ht="127.4" spans="2:14">
      <c r="B45" s="20">
        <v>35</v>
      </c>
      <c r="C45" s="21" t="s">
        <v>110</v>
      </c>
      <c r="D45" s="21"/>
      <c r="E45" s="21" t="s">
        <v>44</v>
      </c>
      <c r="F45" s="21">
        <v>780</v>
      </c>
      <c r="G45" s="21"/>
      <c r="H45" s="21"/>
      <c r="I45" s="36" t="s">
        <v>111</v>
      </c>
      <c r="J45" s="21"/>
      <c r="K45" s="21" t="str">
        <f>_xlfn.DISPIMG("ID_EEC208270CCD45F585723C00A6D1C6AD",1)</f>
        <v>=DISPIMG("ID_EEC208270CCD45F585723C00A6D1C6AD",1)</v>
      </c>
      <c r="L45" s="2">
        <v>8.26</v>
      </c>
      <c r="M45" s="2" t="s">
        <v>18</v>
      </c>
      <c r="N45" s="2" t="str">
        <f>_xlfn.DISPIMG("ID_3D83E653A14D402BBCD595A7461C4347",1)</f>
        <v>=DISPIMG("ID_3D83E653A14D402BBCD595A7461C4347",1)</v>
      </c>
    </row>
    <row r="46" s="2" customFormat="1" ht="134.5" spans="2:14">
      <c r="B46" s="20">
        <v>36</v>
      </c>
      <c r="C46" s="21" t="s">
        <v>112</v>
      </c>
      <c r="D46" s="21"/>
      <c r="E46" s="21" t="s">
        <v>113</v>
      </c>
      <c r="F46" s="21">
        <v>520</v>
      </c>
      <c r="G46" s="21"/>
      <c r="H46" s="21"/>
      <c r="I46" s="36" t="s">
        <v>114</v>
      </c>
      <c r="J46" s="21"/>
      <c r="K46" s="21" t="str">
        <f>_xlfn.DISPIMG("ID_005EE725222C4AAC8C422E2CB46944F8",1)</f>
        <v>=DISPIMG("ID_005EE725222C4AAC8C422E2CB46944F8",1)</v>
      </c>
      <c r="L46" s="2">
        <v>8.26</v>
      </c>
      <c r="M46" s="2" t="s">
        <v>18</v>
      </c>
      <c r="N46" s="2" t="str">
        <f>_xlfn.DISPIMG("ID_0A0F70C4FB084344B7F84EBF0B9A8F15",1)</f>
        <v>=DISPIMG("ID_0A0F70C4FB084344B7F84EBF0B9A8F15",1)</v>
      </c>
    </row>
    <row r="47" s="2" customFormat="1" ht="129.05" spans="2:14">
      <c r="B47" s="20">
        <v>37</v>
      </c>
      <c r="C47" s="21" t="s">
        <v>115</v>
      </c>
      <c r="D47" s="21"/>
      <c r="E47" s="21" t="s">
        <v>41</v>
      </c>
      <c r="F47" s="21">
        <v>590</v>
      </c>
      <c r="G47" s="21"/>
      <c r="H47" s="21"/>
      <c r="I47" s="36" t="s">
        <v>116</v>
      </c>
      <c r="J47" s="21"/>
      <c r="K47" s="21" t="str">
        <f>_xlfn.DISPIMG("ID_7F1CACF61D1D423DB45522FFD39C30DA",1)</f>
        <v>=DISPIMG("ID_7F1CACF61D1D423DB45522FFD39C30DA",1)</v>
      </c>
      <c r="L47" s="2">
        <v>8.26</v>
      </c>
      <c r="M47" s="2" t="s">
        <v>18</v>
      </c>
      <c r="N47" s="2" t="str">
        <f>_xlfn.DISPIMG("ID_CD4D68CFA64E42C39840973998CAAEAA",1)</f>
        <v>=DISPIMG("ID_CD4D68CFA64E42C39840973998CAAEAA",1)</v>
      </c>
    </row>
    <row r="48" s="2" customFormat="1" ht="139.05" spans="2:14">
      <c r="B48" s="20">
        <v>38</v>
      </c>
      <c r="C48" s="21" t="s">
        <v>115</v>
      </c>
      <c r="D48" s="21"/>
      <c r="E48" s="21" t="s">
        <v>62</v>
      </c>
      <c r="F48" s="21">
        <v>590</v>
      </c>
      <c r="G48" s="21"/>
      <c r="H48" s="21"/>
      <c r="I48" s="36" t="s">
        <v>117</v>
      </c>
      <c r="J48" s="21"/>
      <c r="K48" s="21" t="str">
        <f>_xlfn.DISPIMG("ID_5ABC214CA66D459A9829345530B9182C",1)</f>
        <v>=DISPIMG("ID_5ABC214CA66D459A9829345530B9182C",1)</v>
      </c>
      <c r="L48" s="2">
        <v>8.26</v>
      </c>
      <c r="M48" s="2" t="s">
        <v>18</v>
      </c>
      <c r="N48" s="2" t="str">
        <f>_xlfn.DISPIMG("ID_1188810C79D342F6975E86F4A6A0E8AE",1)</f>
        <v>=DISPIMG("ID_1188810C79D342F6975E86F4A6A0E8AE",1)</v>
      </c>
    </row>
    <row r="49" s="2" customFormat="1" ht="124.75" spans="2:14">
      <c r="B49" s="20">
        <v>41</v>
      </c>
      <c r="C49" s="21" t="s">
        <v>118</v>
      </c>
      <c r="D49" s="21"/>
      <c r="E49" s="21" t="s">
        <v>119</v>
      </c>
      <c r="F49" s="21">
        <v>590</v>
      </c>
      <c r="G49" s="21"/>
      <c r="H49" s="21"/>
      <c r="I49" s="36" t="s">
        <v>120</v>
      </c>
      <c r="J49" s="21"/>
      <c r="K49" s="21" t="str">
        <f>_xlfn.DISPIMG("ID_44535A81D04A403B887567BB15782DFB",1)</f>
        <v>=DISPIMG("ID_44535A81D04A403B887567BB15782DFB",1)</v>
      </c>
      <c r="L49" s="2">
        <v>8.26</v>
      </c>
      <c r="M49" s="2" t="s">
        <v>18</v>
      </c>
      <c r="N49" s="2" t="str">
        <f>_xlfn.DISPIMG("ID_119F7A60F74A4C86A0BD77552EF53477",1)</f>
        <v>=DISPIMG("ID_119F7A60F74A4C86A0BD77552EF53477",1)</v>
      </c>
    </row>
    <row r="50" s="2" customFormat="1" ht="138.7" spans="2:14">
      <c r="B50" s="20">
        <v>42</v>
      </c>
      <c r="C50" s="21" t="s">
        <v>121</v>
      </c>
      <c r="D50" s="21"/>
      <c r="E50" s="21" t="s">
        <v>122</v>
      </c>
      <c r="F50" s="21">
        <v>880</v>
      </c>
      <c r="G50" s="21"/>
      <c r="H50" s="21"/>
      <c r="I50" s="36" t="s">
        <v>123</v>
      </c>
      <c r="J50" s="21"/>
      <c r="K50" s="21" t="str">
        <f>_xlfn.DISPIMG("ID_9283019F07594F6DA01701DB203A605B",1)</f>
        <v>=DISPIMG("ID_9283019F07594F6DA01701DB203A605B",1)</v>
      </c>
      <c r="L50" s="2">
        <v>8.26</v>
      </c>
      <c r="M50" s="2" t="s">
        <v>18</v>
      </c>
      <c r="N50" s="2" t="str">
        <f>_xlfn.DISPIMG("ID_49B405794566484CB55419E7ADECF262",1)</f>
        <v>=DISPIMG("ID_49B405794566484CB55419E7ADECF262",1)</v>
      </c>
    </row>
    <row r="51" s="2" customFormat="1" ht="128" spans="2:14">
      <c r="B51" s="20">
        <v>43</v>
      </c>
      <c r="C51" s="21" t="s">
        <v>124</v>
      </c>
      <c r="D51" s="21"/>
      <c r="E51" s="21" t="s">
        <v>125</v>
      </c>
      <c r="F51" s="21">
        <v>1070</v>
      </c>
      <c r="G51" s="21"/>
      <c r="H51" s="21"/>
      <c r="I51" s="36" t="s">
        <v>126</v>
      </c>
      <c r="J51" s="21"/>
      <c r="K51" s="21" t="str">
        <f>_xlfn.DISPIMG("ID_F5EA71A735334513BD0387BC63751E3C",1)</f>
        <v>=DISPIMG("ID_F5EA71A735334513BD0387BC63751E3C",1)</v>
      </c>
      <c r="L51" s="2">
        <v>8.26</v>
      </c>
      <c r="M51" s="2" t="s">
        <v>18</v>
      </c>
      <c r="N51" s="2" t="str">
        <f>_xlfn.DISPIMG("ID_D107695C4784427F9C0E9BFFE9B80AA3",1)</f>
        <v>=DISPIMG("ID_D107695C4784427F9C0E9BFFE9B80AA3",1)</v>
      </c>
    </row>
    <row r="52" s="2" customFormat="1" ht="134.1" spans="2:14">
      <c r="B52" s="20">
        <v>44</v>
      </c>
      <c r="C52" s="21" t="s">
        <v>127</v>
      </c>
      <c r="D52" s="21"/>
      <c r="E52" s="21" t="s">
        <v>62</v>
      </c>
      <c r="F52" s="21">
        <v>590</v>
      </c>
      <c r="G52" s="21"/>
      <c r="H52" s="21"/>
      <c r="I52" s="36" t="s">
        <v>128</v>
      </c>
      <c r="J52" s="21"/>
      <c r="K52" s="21" t="str">
        <f>_xlfn.DISPIMG("ID_A264348C73EB4EBCAB2DA1791D73E89A",1)</f>
        <v>=DISPIMG("ID_A264348C73EB4EBCAB2DA1791D73E89A",1)</v>
      </c>
      <c r="L52" s="2">
        <v>8.26</v>
      </c>
      <c r="M52" s="2" t="s">
        <v>18</v>
      </c>
      <c r="N52" s="2" t="str">
        <f>_xlfn.DISPIMG("ID_59339E6D362E4476818A5C367B34FF2A",1)</f>
        <v>=DISPIMG("ID_59339E6D362E4476818A5C367B34FF2A",1)</v>
      </c>
    </row>
    <row r="53" s="2" customFormat="1" ht="71.4" spans="2:14">
      <c r="B53" s="20">
        <v>45</v>
      </c>
      <c r="C53" s="21" t="s">
        <v>129</v>
      </c>
      <c r="D53" s="21"/>
      <c r="E53" s="21" t="s">
        <v>130</v>
      </c>
      <c r="F53" s="21">
        <v>820</v>
      </c>
      <c r="G53" s="21"/>
      <c r="H53" s="21"/>
      <c r="I53" s="36" t="s">
        <v>131</v>
      </c>
      <c r="J53" s="21"/>
      <c r="K53" s="21" t="str">
        <f>_xlfn.DISPIMG("ID_DE6E36A5F5EF42928FF1AD604FB18970",1)</f>
        <v>=DISPIMG("ID_DE6E36A5F5EF42928FF1AD604FB18970",1)</v>
      </c>
      <c r="L53" s="2">
        <v>8.27</v>
      </c>
      <c r="M53" s="2" t="s">
        <v>18</v>
      </c>
      <c r="N53" s="2" t="str">
        <f>_xlfn.DISPIMG("ID_3C016BABECD54EDDA708A41336CDD64B",1)</f>
        <v>=DISPIMG("ID_3C016BABECD54EDDA708A41336CDD64B",1)</v>
      </c>
    </row>
    <row r="54" s="2" customFormat="1" ht="71.95" spans="2:14">
      <c r="B54" s="20">
        <v>54</v>
      </c>
      <c r="C54" s="21" t="s">
        <v>132</v>
      </c>
      <c r="D54" s="21"/>
      <c r="E54" s="21" t="s">
        <v>133</v>
      </c>
      <c r="F54" s="21">
        <v>650</v>
      </c>
      <c r="G54" s="21"/>
      <c r="H54" s="21"/>
      <c r="I54" s="36" t="s">
        <v>134</v>
      </c>
      <c r="J54" s="21"/>
      <c r="K54" s="21" t="str">
        <f>_xlfn.DISPIMG("ID_83E1DF39B94B40EC810F66E95799E522",1)</f>
        <v>=DISPIMG("ID_83E1DF39B94B40EC810F66E95799E522",1)</v>
      </c>
      <c r="L54" s="2">
        <v>8.27</v>
      </c>
      <c r="M54" s="2" t="s">
        <v>18</v>
      </c>
      <c r="N54" s="2" t="str">
        <f>_xlfn.DISPIMG("ID_5BCE32DA6A7248C9B08FB674150F4666",1)</f>
        <v>=DISPIMG("ID_5BCE32DA6A7248C9B08FB674150F4666",1)</v>
      </c>
    </row>
    <row r="55" s="2" customFormat="1" ht="72.15" spans="2:14">
      <c r="B55" s="20">
        <v>55</v>
      </c>
      <c r="C55" s="21" t="s">
        <v>135</v>
      </c>
      <c r="D55" s="21"/>
      <c r="E55" s="21" t="s">
        <v>136</v>
      </c>
      <c r="F55" s="21">
        <v>680</v>
      </c>
      <c r="G55" s="21"/>
      <c r="H55" s="21"/>
      <c r="I55" s="36" t="s">
        <v>137</v>
      </c>
      <c r="J55" s="21"/>
      <c r="K55" s="21" t="str">
        <f>_xlfn.DISPIMG("ID_43C5A6C9DF094B968F938DA83F0E336A",1)</f>
        <v>=DISPIMG("ID_43C5A6C9DF094B968F938DA83F0E336A",1)</v>
      </c>
      <c r="L55" s="2">
        <v>8.27</v>
      </c>
      <c r="M55" s="2" t="s">
        <v>18</v>
      </c>
      <c r="N55" s="2" t="str">
        <f>_xlfn.DISPIMG("ID_7D12E799D4EE43FC952E77217CBE080A",1)</f>
        <v>=DISPIMG("ID_7D12E799D4EE43FC952E77217CBE080A",1)</v>
      </c>
    </row>
    <row r="56" s="2" customFormat="1" ht="74" spans="2:14">
      <c r="B56" s="20"/>
      <c r="C56" s="21" t="s">
        <v>138</v>
      </c>
      <c r="D56" s="21"/>
      <c r="E56" s="21" t="s">
        <v>130</v>
      </c>
      <c r="F56" s="21">
        <v>820</v>
      </c>
      <c r="G56" s="21"/>
      <c r="H56" s="21"/>
      <c r="I56" s="36" t="s">
        <v>139</v>
      </c>
      <c r="J56" s="21"/>
      <c r="K56" s="21" t="str">
        <f>_xlfn.DISPIMG("ID_AF87BF663A444285A9E5813EE08F631C",1)</f>
        <v>=DISPIMG("ID_AF87BF663A444285A9E5813EE08F631C",1)</v>
      </c>
      <c r="L56" s="2">
        <v>8.27</v>
      </c>
      <c r="M56" s="2" t="s">
        <v>18</v>
      </c>
      <c r="N56" s="2" t="str">
        <f>_xlfn.DISPIMG("ID_42178770693642DD8FC05713A3DAD947",1)</f>
        <v>=DISPIMG("ID_42178770693642DD8FC05713A3DAD947",1)</v>
      </c>
    </row>
    <row r="57" s="2" customFormat="1" ht="74.6" spans="2:14">
      <c r="B57" s="20"/>
      <c r="C57" s="21" t="s">
        <v>140</v>
      </c>
      <c r="D57" s="21"/>
      <c r="E57" s="21" t="s">
        <v>141</v>
      </c>
      <c r="F57" s="21">
        <v>720</v>
      </c>
      <c r="G57" s="21"/>
      <c r="H57" s="21"/>
      <c r="I57" s="36" t="s">
        <v>142</v>
      </c>
      <c r="J57" s="21"/>
      <c r="K57" s="21" t="str">
        <f>_xlfn.DISPIMG("ID_429B23DCFAE248CD845BC23555DAE7EE",1)</f>
        <v>=DISPIMG("ID_429B23DCFAE248CD845BC23555DAE7EE",1)</v>
      </c>
      <c r="L57" s="2">
        <v>8.27</v>
      </c>
      <c r="M57" s="2" t="s">
        <v>18</v>
      </c>
      <c r="N57" s="2" t="str">
        <f>_xlfn.DISPIMG("ID_98A729656CC64388A755E0F7E2BAC6EF",1)</f>
        <v>=DISPIMG("ID_98A729656CC64388A755E0F7E2BAC6EF",1)</v>
      </c>
    </row>
    <row r="58" s="2" customFormat="1" ht="132.9" spans="2:14">
      <c r="B58" s="20">
        <v>34</v>
      </c>
      <c r="C58" s="26" t="s">
        <v>143</v>
      </c>
      <c r="D58" s="21"/>
      <c r="E58" s="21" t="s">
        <v>41</v>
      </c>
      <c r="F58" s="21">
        <v>590</v>
      </c>
      <c r="G58" s="21"/>
      <c r="H58" s="21"/>
      <c r="I58" s="36" t="s">
        <v>144</v>
      </c>
      <c r="J58" s="21"/>
      <c r="K58" s="21" t="str">
        <f>_xlfn.DISPIMG("ID_E1F8A906844D4CCC8323B78F4201089D",1)</f>
        <v>=DISPIMG("ID_E1F8A906844D4CCC8323B78F4201089D",1)</v>
      </c>
      <c r="L58" s="2">
        <v>8.26</v>
      </c>
      <c r="M58" s="2" t="s">
        <v>18</v>
      </c>
      <c r="N58" s="38" t="str">
        <f>_xlfn.DISPIMG("ID_C08B2C5C44CA4034B55CF65CAAA12041",1)</f>
        <v>=DISPIMG("ID_C08B2C5C44CA4034B55CF65CAAA12041",1)</v>
      </c>
    </row>
    <row r="59" s="2" customFormat="1" ht="113.25" spans="2:13">
      <c r="B59" s="20"/>
      <c r="C59" s="26" t="s">
        <v>143</v>
      </c>
      <c r="D59" s="21"/>
      <c r="E59" s="21" t="s">
        <v>41</v>
      </c>
      <c r="F59" s="21"/>
      <c r="G59" s="21"/>
      <c r="H59" s="21">
        <v>-330</v>
      </c>
      <c r="I59" s="36" t="s">
        <v>144</v>
      </c>
      <c r="J59" s="21"/>
      <c r="K59" s="21" t="str">
        <f>_xlfn.DISPIMG("ID_A7A7565B4748499EA381BF3BD4AE46A9",1)</f>
        <v>=DISPIMG("ID_A7A7565B4748499EA381BF3BD4AE46A9",1)</v>
      </c>
      <c r="L59" s="2">
        <v>8.27</v>
      </c>
      <c r="M59" s="2" t="s">
        <v>105</v>
      </c>
    </row>
    <row r="60" s="2" customFormat="1" ht="31.2" spans="2:14">
      <c r="B60" s="20"/>
      <c r="C60" s="21" t="s">
        <v>103</v>
      </c>
      <c r="D60" s="21"/>
      <c r="E60" s="21" t="s">
        <v>41</v>
      </c>
      <c r="F60" s="27">
        <v>2720</v>
      </c>
      <c r="G60" s="21"/>
      <c r="H60" s="21"/>
      <c r="I60" s="36" t="s">
        <v>145</v>
      </c>
      <c r="J60" s="21"/>
      <c r="K60" s="27" t="str">
        <f>_xlfn.DISPIMG("ID_FD0940899CFE4818B6D00912568E14CE",1)</f>
        <v>=DISPIMG("ID_FD0940899CFE4818B6D00912568E14CE",1)</v>
      </c>
      <c r="L60" s="2">
        <v>8.27</v>
      </c>
      <c r="M60" s="2" t="s">
        <v>18</v>
      </c>
      <c r="N60" s="2" t="str">
        <f>_xlfn.DISPIMG("ID_1EC9A69009464344964C218B309EE707",1)</f>
        <v>=DISPIMG("ID_1EC9A69009464344964C218B309EE707",1)</v>
      </c>
    </row>
    <row r="61" s="2" customFormat="1" ht="31.2" spans="2:13">
      <c r="B61" s="20"/>
      <c r="C61" s="21" t="s">
        <v>143</v>
      </c>
      <c r="D61" s="21"/>
      <c r="E61" s="21" t="s">
        <v>41</v>
      </c>
      <c r="F61" s="28"/>
      <c r="G61" s="21"/>
      <c r="H61" s="21"/>
      <c r="I61" s="36" t="s">
        <v>146</v>
      </c>
      <c r="J61" s="21"/>
      <c r="K61" s="28"/>
      <c r="L61" s="2">
        <v>8.27</v>
      </c>
      <c r="M61" s="2" t="s">
        <v>18</v>
      </c>
    </row>
    <row r="62" s="2" customFormat="1" spans="2:14">
      <c r="B62" s="20"/>
      <c r="C62" s="21" t="s">
        <v>103</v>
      </c>
      <c r="D62" s="21"/>
      <c r="E62" s="21" t="s">
        <v>147</v>
      </c>
      <c r="F62" s="27">
        <v>2720</v>
      </c>
      <c r="G62" s="21"/>
      <c r="H62" s="21"/>
      <c r="I62" s="36" t="s">
        <v>148</v>
      </c>
      <c r="J62" s="21"/>
      <c r="K62" s="27" t="str">
        <f>_xlfn.DISPIMG("ID_CC56392CEAC94B669F1C958AD21A2FC5",1)</f>
        <v>=DISPIMG("ID_CC56392CEAC94B669F1C958AD21A2FC5",1)</v>
      </c>
      <c r="L62" s="2">
        <v>8.27</v>
      </c>
      <c r="M62" s="2" t="s">
        <v>18</v>
      </c>
      <c r="N62" s="2" t="str">
        <f>_xlfn.DISPIMG("ID_63C6310E06A343AC8063CAEED42FB634",1)</f>
        <v>=DISPIMG("ID_63C6310E06A343AC8063CAEED42FB634",1)</v>
      </c>
    </row>
    <row r="63" s="2" customFormat="1" spans="2:13">
      <c r="B63" s="20"/>
      <c r="C63" s="21" t="s">
        <v>143</v>
      </c>
      <c r="D63" s="21"/>
      <c r="E63" s="21" t="s">
        <v>147</v>
      </c>
      <c r="F63" s="28"/>
      <c r="G63" s="21"/>
      <c r="H63" s="21"/>
      <c r="I63" s="36" t="s">
        <v>149</v>
      </c>
      <c r="J63" s="21"/>
      <c r="K63" s="28"/>
      <c r="M63" s="2" t="s">
        <v>18</v>
      </c>
    </row>
    <row r="64" s="2" customFormat="1" ht="135.9" spans="2:14">
      <c r="B64" s="20"/>
      <c r="C64" s="21" t="s">
        <v>150</v>
      </c>
      <c r="D64" s="21"/>
      <c r="E64" s="21" t="s">
        <v>151</v>
      </c>
      <c r="F64" s="21">
        <v>650</v>
      </c>
      <c r="G64" s="21"/>
      <c r="H64" s="21"/>
      <c r="I64" s="36" t="s">
        <v>152</v>
      </c>
      <c r="J64" s="21"/>
      <c r="K64" s="21" t="str">
        <f>_xlfn.DISPIMG("ID_F1A8F033E2424A3288F5514700792B2B",1)</f>
        <v>=DISPIMG("ID_F1A8F033E2424A3288F5514700792B2B",1)</v>
      </c>
      <c r="L64" s="2">
        <v>8.27</v>
      </c>
      <c r="M64" s="2" t="s">
        <v>18</v>
      </c>
      <c r="N64" s="2" t="str">
        <f>_xlfn.DISPIMG("ID_1F2BA19ABD244050895ECDFC99C13415",1)</f>
        <v>=DISPIMG("ID_1F2BA19ABD244050895ECDFC99C13415",1)</v>
      </c>
    </row>
    <row r="65" s="2" customFormat="1" ht="129.35" spans="2:14">
      <c r="B65" s="20"/>
      <c r="C65" s="21" t="s">
        <v>153</v>
      </c>
      <c r="D65" s="21"/>
      <c r="E65" s="21" t="s">
        <v>133</v>
      </c>
      <c r="F65" s="21">
        <v>770</v>
      </c>
      <c r="G65" s="21"/>
      <c r="H65" s="21"/>
      <c r="I65" s="36" t="s">
        <v>154</v>
      </c>
      <c r="J65" s="21"/>
      <c r="K65" s="21" t="str">
        <f>_xlfn.DISPIMG("ID_28D8F41395444C52A7A8B121F733F31D",1)</f>
        <v>=DISPIMG("ID_28D8F41395444C52A7A8B121F733F31D",1)</v>
      </c>
      <c r="M65" s="2" t="s">
        <v>18</v>
      </c>
      <c r="N65" s="2" t="str">
        <f>_xlfn.DISPIMG("ID_E1F6B6BB2C51449F8ABBC1CFFE2BFB1C",1)</f>
        <v>=DISPIMG("ID_E1F6B6BB2C51449F8ABBC1CFFE2BFB1C",1)</v>
      </c>
    </row>
    <row r="66" s="2" customFormat="1" ht="136.1" spans="2:14">
      <c r="B66" s="20"/>
      <c r="C66" s="21" t="s">
        <v>150</v>
      </c>
      <c r="D66" s="21"/>
      <c r="E66" s="21" t="s">
        <v>62</v>
      </c>
      <c r="F66" s="21">
        <v>590</v>
      </c>
      <c r="G66" s="21"/>
      <c r="H66" s="21"/>
      <c r="I66" s="36" t="s">
        <v>155</v>
      </c>
      <c r="J66" s="21"/>
      <c r="K66" s="21" t="str">
        <f>_xlfn.DISPIMG("ID_9BDD188CBE44455392D8C1859A158C59",1)</f>
        <v>=DISPIMG("ID_9BDD188CBE44455392D8C1859A158C59",1)</v>
      </c>
      <c r="L66" s="2">
        <v>8.27</v>
      </c>
      <c r="M66" s="2" t="s">
        <v>18</v>
      </c>
      <c r="N66" s="2" t="str">
        <f>_xlfn.DISPIMG("ID_68CB2994B65D47FEA06E86701A6E6E9F",1)</f>
        <v>=DISPIMG("ID_68CB2994B65D47FEA06E86701A6E6E9F",1)</v>
      </c>
    </row>
    <row r="67" s="2" customFormat="1" ht="133.85" spans="2:14">
      <c r="B67" s="20"/>
      <c r="C67" s="21" t="s">
        <v>156</v>
      </c>
      <c r="D67" s="21"/>
      <c r="E67" s="21" t="s">
        <v>157</v>
      </c>
      <c r="F67" s="21">
        <v>950</v>
      </c>
      <c r="G67" s="21"/>
      <c r="H67" s="21"/>
      <c r="I67" s="36" t="s">
        <v>158</v>
      </c>
      <c r="J67" s="21"/>
      <c r="K67" s="21" t="str">
        <f>_xlfn.DISPIMG("ID_5DD1D19E669A4E1699F297DBABE4B2FA",1)</f>
        <v>=DISPIMG("ID_5DD1D19E669A4E1699F297DBABE4B2FA",1)</v>
      </c>
      <c r="M67" s="2" t="s">
        <v>18</v>
      </c>
      <c r="N67" s="2" t="str">
        <f>_xlfn.DISPIMG("ID_D70E6396187949AF80E77D143D48A8FC",1)</f>
        <v>=DISPIMG("ID_D70E6396187949AF80E77D143D48A8FC",1)</v>
      </c>
    </row>
    <row r="68" s="2" customFormat="1" ht="138.6" spans="2:14">
      <c r="B68" s="20"/>
      <c r="C68" s="21" t="s">
        <v>159</v>
      </c>
      <c r="D68" s="21"/>
      <c r="E68" s="21" t="s">
        <v>160</v>
      </c>
      <c r="F68" s="21">
        <v>540</v>
      </c>
      <c r="G68" s="21"/>
      <c r="H68" s="21"/>
      <c r="I68" s="36" t="s">
        <v>161</v>
      </c>
      <c r="J68" s="21"/>
      <c r="K68" s="21" t="str">
        <f>_xlfn.DISPIMG("ID_C53A59B352DA466790258A3BC8BAC43D",1)</f>
        <v>=DISPIMG("ID_C53A59B352DA466790258A3BC8BAC43D",1)</v>
      </c>
      <c r="L68" s="2">
        <v>8.28</v>
      </c>
      <c r="M68" s="2" t="s">
        <v>18</v>
      </c>
      <c r="N68" s="2" t="str">
        <f>_xlfn.DISPIMG("ID_96542D6E68AF44C7BA6DA5F830736D37",1)</f>
        <v>=DISPIMG("ID_96542D6E68AF44C7BA6DA5F830736D37",1)</v>
      </c>
    </row>
    <row r="69" s="2" customFormat="1" ht="77.2" spans="2:14">
      <c r="B69" s="20"/>
      <c r="C69" s="21" t="s">
        <v>124</v>
      </c>
      <c r="D69" s="21"/>
      <c r="E69" s="21" t="s">
        <v>162</v>
      </c>
      <c r="F69" s="21">
        <v>920</v>
      </c>
      <c r="G69" s="21"/>
      <c r="H69" s="21"/>
      <c r="I69" s="36" t="s">
        <v>163</v>
      </c>
      <c r="J69" s="21"/>
      <c r="K69" s="21" t="str">
        <f>_xlfn.DISPIMG("ID_5A2F63622F984CD6A9D8FC01818B7BAC",1)</f>
        <v>=DISPIMG("ID_5A2F63622F984CD6A9D8FC01818B7BAC",1)</v>
      </c>
      <c r="L69" s="2">
        <v>8.28</v>
      </c>
      <c r="M69" s="2" t="s">
        <v>18</v>
      </c>
      <c r="N69" s="2" t="str">
        <f>_xlfn.DISPIMG("ID_1CD3BCA576214A99A5E78C3442099A75",1)</f>
        <v>=DISPIMG("ID_1CD3BCA576214A99A5E78C3442099A75",1)</v>
      </c>
    </row>
    <row r="70" s="2" customFormat="1" ht="73.55" spans="2:14">
      <c r="B70" s="20"/>
      <c r="C70" s="26" t="s">
        <v>164</v>
      </c>
      <c r="D70" s="21"/>
      <c r="E70" s="21" t="s">
        <v>165</v>
      </c>
      <c r="F70" s="21">
        <v>1130</v>
      </c>
      <c r="G70" s="21"/>
      <c r="H70" s="21"/>
      <c r="I70" s="36" t="s">
        <v>166</v>
      </c>
      <c r="J70" s="21"/>
      <c r="K70" s="21" t="str">
        <f>_xlfn.DISPIMG("ID_90D3DABE864741E5BA1BC1196740F0D6",1)</f>
        <v>=DISPIMG("ID_90D3DABE864741E5BA1BC1196740F0D6",1)</v>
      </c>
      <c r="L70" s="2">
        <v>8.28</v>
      </c>
      <c r="M70" s="2" t="s">
        <v>18</v>
      </c>
      <c r="N70" s="38" t="str">
        <f>_xlfn.DISPIMG("ID_8B1E0BF0E01142BEAB003C11A8C3AB0D",1)</f>
        <v>=DISPIMG("ID_8B1E0BF0E01142BEAB003C11A8C3AB0D",1)</v>
      </c>
    </row>
    <row r="71" s="2" customFormat="1" ht="93.2" spans="2:13">
      <c r="B71" s="20"/>
      <c r="C71" s="26" t="s">
        <v>164</v>
      </c>
      <c r="D71" s="21"/>
      <c r="E71" s="21" t="s">
        <v>165</v>
      </c>
      <c r="F71" s="21"/>
      <c r="H71" s="21">
        <v>-1024</v>
      </c>
      <c r="I71" s="36" t="s">
        <v>166</v>
      </c>
      <c r="J71" s="21"/>
      <c r="K71" s="21" t="str">
        <f>_xlfn.DISPIMG("ID_5CF9242CA8554E069DE402A4B5706DC6",1)</f>
        <v>=DISPIMG("ID_5CF9242CA8554E069DE402A4B5706DC6",1)</v>
      </c>
      <c r="L71" s="2">
        <v>8.29</v>
      </c>
      <c r="M71" s="2" t="s">
        <v>105</v>
      </c>
    </row>
    <row r="72" s="2" customFormat="1" ht="133.65" spans="2:14">
      <c r="B72" s="20"/>
      <c r="C72" s="21" t="s">
        <v>167</v>
      </c>
      <c r="D72" s="21"/>
      <c r="E72" s="21" t="s">
        <v>77</v>
      </c>
      <c r="F72" s="21">
        <v>750</v>
      </c>
      <c r="G72" s="21"/>
      <c r="H72" s="21"/>
      <c r="I72" s="36" t="s">
        <v>168</v>
      </c>
      <c r="J72" s="21"/>
      <c r="K72" s="21" t="str">
        <f>_xlfn.DISPIMG("ID_4B2193AD08294CB3BAEB79AA36226F15",1)</f>
        <v>=DISPIMG("ID_4B2193AD08294CB3BAEB79AA36226F15",1)</v>
      </c>
      <c r="L72" s="2">
        <v>8.28</v>
      </c>
      <c r="M72" s="2" t="s">
        <v>18</v>
      </c>
      <c r="N72" s="2" t="str">
        <f>_xlfn.DISPIMG("ID_E5B65107BCCF467A8B8DC411336FE749",1)</f>
        <v>=DISPIMG("ID_E5B65107BCCF467A8B8DC411336FE749",1)</v>
      </c>
    </row>
    <row r="73" s="2" customFormat="1" ht="127.5" spans="2:14">
      <c r="B73" s="20"/>
      <c r="C73" s="21" t="s">
        <v>169</v>
      </c>
      <c r="D73" s="21"/>
      <c r="E73" s="21" t="s">
        <v>170</v>
      </c>
      <c r="F73" s="21">
        <v>750</v>
      </c>
      <c r="G73" s="21"/>
      <c r="H73" s="21"/>
      <c r="I73" s="36" t="s">
        <v>171</v>
      </c>
      <c r="J73" s="21"/>
      <c r="K73" s="21" t="str">
        <f>_xlfn.DISPIMG("ID_779AF02BD21C432EBF6BF9E77C58DDEB",1)</f>
        <v>=DISPIMG("ID_779AF02BD21C432EBF6BF9E77C58DDEB",1)</v>
      </c>
      <c r="L73" s="2">
        <v>8.28</v>
      </c>
      <c r="M73" s="2" t="s">
        <v>18</v>
      </c>
      <c r="N73" s="2" t="str">
        <f>_xlfn.DISPIMG("ID_92AA7BFC7AAF44F991D56D79C4F6AB34",1)</f>
        <v>=DISPIMG("ID_92AA7BFC7AAF44F991D56D79C4F6AB34",1)</v>
      </c>
    </row>
    <row r="74" s="2" customFormat="1" ht="131.2" spans="2:14">
      <c r="B74" s="20"/>
      <c r="C74" s="21" t="s">
        <v>118</v>
      </c>
      <c r="D74" s="21"/>
      <c r="E74" s="21" t="s">
        <v>172</v>
      </c>
      <c r="F74" s="21">
        <v>510</v>
      </c>
      <c r="G74" s="21"/>
      <c r="H74" s="21"/>
      <c r="I74" s="36" t="s">
        <v>173</v>
      </c>
      <c r="J74" s="21"/>
      <c r="K74" s="21" t="str">
        <f>_xlfn.DISPIMG("ID_D0FA9A83073647CBB6E7C6A320EB18EE",1)</f>
        <v>=DISPIMG("ID_D0FA9A83073647CBB6E7C6A320EB18EE",1)</v>
      </c>
      <c r="L74" s="2">
        <v>8.28</v>
      </c>
      <c r="M74" s="2" t="s">
        <v>18</v>
      </c>
      <c r="N74" s="2" t="str">
        <f>_xlfn.DISPIMG("ID_94FEB01A71B04F4CB4DB557A4C60C614",1)</f>
        <v>=DISPIMG("ID_94FEB01A71B04F4CB4DB557A4C60C614",1)</v>
      </c>
    </row>
    <row r="75" s="2" customFormat="1" ht="129.1" spans="2:14">
      <c r="B75" s="20"/>
      <c r="C75" s="21" t="s">
        <v>174</v>
      </c>
      <c r="D75" s="21"/>
      <c r="E75" s="21" t="s">
        <v>175</v>
      </c>
      <c r="F75" s="21">
        <v>500</v>
      </c>
      <c r="G75" s="21"/>
      <c r="H75" s="21"/>
      <c r="I75" s="36" t="s">
        <v>176</v>
      </c>
      <c r="J75" s="21"/>
      <c r="K75" s="21" t="str">
        <f>_xlfn.DISPIMG("ID_9C294D2D02E847409816C5B480497323",1)</f>
        <v>=DISPIMG("ID_9C294D2D02E847409816C5B480497323",1)</v>
      </c>
      <c r="L75" s="2">
        <v>8.28</v>
      </c>
      <c r="M75" s="2" t="s">
        <v>18</v>
      </c>
      <c r="N75" s="2" t="str">
        <f>_xlfn.DISPIMG("ID_BBA52A900218456393BB3ED8F0264915",1)</f>
        <v>=DISPIMG("ID_BBA52A900218456393BB3ED8F0264915",1)</v>
      </c>
    </row>
    <row r="76" s="2" customFormat="1" ht="126.5" spans="2:14">
      <c r="B76" s="20"/>
      <c r="C76" s="21" t="s">
        <v>177</v>
      </c>
      <c r="D76" s="21"/>
      <c r="E76" s="21" t="s">
        <v>178</v>
      </c>
      <c r="F76" s="21">
        <v>630</v>
      </c>
      <c r="G76" s="21"/>
      <c r="H76" s="21"/>
      <c r="I76" s="36" t="s">
        <v>179</v>
      </c>
      <c r="J76" s="21"/>
      <c r="K76" s="21" t="str">
        <f>_xlfn.DISPIMG("ID_4AA12DBAC1EE43139077AFDFD6ADED7E",1)</f>
        <v>=DISPIMG("ID_4AA12DBAC1EE43139077AFDFD6ADED7E",1)</v>
      </c>
      <c r="L76" s="2">
        <v>8.28</v>
      </c>
      <c r="M76" s="2" t="s">
        <v>18</v>
      </c>
      <c r="N76" s="2" t="str">
        <f>_xlfn.DISPIMG("ID_70388E03DAF14111A9BE593CA654E17F",1)</f>
        <v>=DISPIMG("ID_70388E03DAF14111A9BE593CA654E17F",1)</v>
      </c>
    </row>
    <row r="77" s="2" customFormat="1" ht="72.05" spans="2:14">
      <c r="B77" s="20"/>
      <c r="C77" s="21" t="s">
        <v>180</v>
      </c>
      <c r="D77" s="21"/>
      <c r="E77" s="21" t="s">
        <v>181</v>
      </c>
      <c r="F77" s="21">
        <v>450</v>
      </c>
      <c r="G77" s="21"/>
      <c r="H77" s="21"/>
      <c r="I77" s="36" t="s">
        <v>182</v>
      </c>
      <c r="J77" s="21"/>
      <c r="K77" s="21" t="str">
        <f>_xlfn.DISPIMG("ID_E192B261025F4ED18052E3844A99ECCF",1)</f>
        <v>=DISPIMG("ID_E192B261025F4ED18052E3844A99ECCF",1)</v>
      </c>
      <c r="L77" s="2">
        <v>8.29</v>
      </c>
      <c r="M77" s="2" t="s">
        <v>18</v>
      </c>
      <c r="N77" s="2" t="str">
        <f>_xlfn.DISPIMG("ID_D7E77E56A28F446E9A2CC219D8AC66E6",1)</f>
        <v>=DISPIMG("ID_D7E77E56A28F446E9A2CC219D8AC66E6",1)</v>
      </c>
    </row>
    <row r="78" s="2" customFormat="1" ht="73.8" spans="2:14">
      <c r="B78" s="20"/>
      <c r="C78" s="21" t="s">
        <v>183</v>
      </c>
      <c r="D78" s="21"/>
      <c r="E78" s="21" t="s">
        <v>151</v>
      </c>
      <c r="F78" s="21">
        <v>530</v>
      </c>
      <c r="G78" s="21"/>
      <c r="H78" s="21"/>
      <c r="I78" s="36" t="s">
        <v>184</v>
      </c>
      <c r="J78" s="21"/>
      <c r="K78" s="21" t="str">
        <f>_xlfn.DISPIMG("ID_AD0797331B2547CD8C640339E7366470",1)</f>
        <v>=DISPIMG("ID_AD0797331B2547CD8C640339E7366470",1)</v>
      </c>
      <c r="L78" s="2">
        <v>8.29</v>
      </c>
      <c r="M78" s="2" t="s">
        <v>18</v>
      </c>
      <c r="N78" s="2" t="str">
        <f>_xlfn.DISPIMG("ID_87DC555D273A4CBAB220819DB2C6B5EA",1)</f>
        <v>=DISPIMG("ID_87DC555D273A4CBAB220819DB2C6B5EA",1)</v>
      </c>
    </row>
    <row r="79" s="2" customFormat="1" ht="128.1" spans="2:14">
      <c r="B79" s="20"/>
      <c r="C79" s="21" t="s">
        <v>164</v>
      </c>
      <c r="D79" s="21"/>
      <c r="E79" s="21" t="s">
        <v>185</v>
      </c>
      <c r="F79" s="21">
        <v>770</v>
      </c>
      <c r="H79" s="21"/>
      <c r="I79" s="36" t="s">
        <v>186</v>
      </c>
      <c r="J79" s="21"/>
      <c r="K79" s="21" t="str">
        <f>_xlfn.DISPIMG("ID_37C2CAA41C524CA6A99FE6505F1A1D61",1)</f>
        <v>=DISPIMG("ID_37C2CAA41C524CA6A99FE6505F1A1D61",1)</v>
      </c>
      <c r="L79" s="2">
        <v>8.29</v>
      </c>
      <c r="M79" s="2" t="s">
        <v>18</v>
      </c>
      <c r="N79" s="2" t="str">
        <f>_xlfn.DISPIMG("ID_6A96345148F5441C88FD6D39DC94B9DE",1)</f>
        <v>=DISPIMG("ID_6A96345148F5441C88FD6D39DC94B9DE",1)</v>
      </c>
    </row>
    <row r="80" s="2" customFormat="1" ht="127.6" spans="2:14">
      <c r="B80" s="20"/>
      <c r="C80" s="21" t="s">
        <v>187</v>
      </c>
      <c r="D80" s="21"/>
      <c r="E80" s="21" t="s">
        <v>188</v>
      </c>
      <c r="F80" s="21">
        <v>1130</v>
      </c>
      <c r="G80" s="21"/>
      <c r="H80" s="21"/>
      <c r="I80" s="21" t="s">
        <v>189</v>
      </c>
      <c r="J80" s="21"/>
      <c r="K80" s="21" t="str">
        <f>_xlfn.DISPIMG("ID_F3D1758C9E4B4E408735FDC318A78105",1)</f>
        <v>=DISPIMG("ID_F3D1758C9E4B4E408735FDC318A78105",1)</v>
      </c>
      <c r="L80" s="2">
        <v>8.29</v>
      </c>
      <c r="M80" s="2" t="s">
        <v>18</v>
      </c>
      <c r="N80" s="2" t="str">
        <f>_xlfn.DISPIMG("ID_8AD8CBF3B2664581BEB142649982AE41",1)</f>
        <v>=DISPIMG("ID_8AD8CBF3B2664581BEB142649982AE41",1)</v>
      </c>
    </row>
    <row r="81" s="2" customFormat="1" ht="137" spans="2:14">
      <c r="B81" s="20"/>
      <c r="C81" s="21" t="s">
        <v>190</v>
      </c>
      <c r="D81" s="21"/>
      <c r="E81" s="21" t="s">
        <v>188</v>
      </c>
      <c r="F81" s="21">
        <v>1130</v>
      </c>
      <c r="G81" s="21"/>
      <c r="H81" s="21"/>
      <c r="I81" s="21" t="s">
        <v>191</v>
      </c>
      <c r="J81" s="21"/>
      <c r="K81" s="21" t="str">
        <f>_xlfn.DISPIMG("ID_791AAB1E34294A29A605485EFD493DD6",1)</f>
        <v>=DISPIMG("ID_791AAB1E34294A29A605485EFD493DD6",1)</v>
      </c>
      <c r="L81" s="2">
        <v>8.29</v>
      </c>
      <c r="M81" s="2" t="s">
        <v>18</v>
      </c>
      <c r="N81" s="2" t="str">
        <f>_xlfn.DISPIMG("ID_E3D1609CCD8C4464B84F80847F4F43EF",1)</f>
        <v>=DISPIMG("ID_E3D1609CCD8C4464B84F80847F4F43EF",1)</v>
      </c>
    </row>
    <row r="82" s="2" customFormat="1" ht="135.15" spans="2:14">
      <c r="B82" s="20"/>
      <c r="C82" s="21" t="s">
        <v>192</v>
      </c>
      <c r="D82" s="21"/>
      <c r="E82" s="21" t="s">
        <v>193</v>
      </c>
      <c r="F82" s="21">
        <v>560</v>
      </c>
      <c r="G82" s="21"/>
      <c r="H82" s="21"/>
      <c r="I82" s="21" t="s">
        <v>194</v>
      </c>
      <c r="J82" s="21"/>
      <c r="K82" s="21" t="str">
        <f>_xlfn.DISPIMG("ID_060E322C7C37442F8DD6BEA2343C031E",1)</f>
        <v>=DISPIMG("ID_060E322C7C37442F8DD6BEA2343C031E",1)</v>
      </c>
      <c r="L82" s="2">
        <v>8.29</v>
      </c>
      <c r="M82" s="2" t="s">
        <v>18</v>
      </c>
      <c r="N82" s="2" t="str">
        <f>_xlfn.DISPIMG("ID_85B2B8BE088646598EFA5725C8C9360A",1)</f>
        <v>=DISPIMG("ID_85B2B8BE088646598EFA5725C8C9360A",1)</v>
      </c>
    </row>
    <row r="83" s="2" customFormat="1" ht="131.25" spans="2:14">
      <c r="B83" s="20"/>
      <c r="C83" s="21" t="s">
        <v>192</v>
      </c>
      <c r="D83" s="21"/>
      <c r="E83" s="21" t="s">
        <v>195</v>
      </c>
      <c r="F83" s="21">
        <v>510</v>
      </c>
      <c r="G83" s="21"/>
      <c r="H83" s="21"/>
      <c r="I83" s="21" t="s">
        <v>196</v>
      </c>
      <c r="J83" s="21"/>
      <c r="K83" s="21" t="str">
        <f>_xlfn.DISPIMG("ID_A188F9EA8B4B4F949F84750806B3E063",1)</f>
        <v>=DISPIMG("ID_A188F9EA8B4B4F949F84750806B3E063",1)</v>
      </c>
      <c r="L83" s="2">
        <v>8.29</v>
      </c>
      <c r="M83" s="2" t="s">
        <v>18</v>
      </c>
      <c r="N83" s="2" t="str">
        <f>_xlfn.DISPIMG("ID_E50D53BFA5D14D898DD0C62572E95DE2",1)</f>
        <v>=DISPIMG("ID_E50D53BFA5D14D898DD0C62572E95DE2",1)</v>
      </c>
    </row>
    <row r="84" s="2" customFormat="1" ht="134.35" spans="2:14">
      <c r="B84" s="20"/>
      <c r="C84" s="21" t="s">
        <v>197</v>
      </c>
      <c r="D84" s="21"/>
      <c r="E84" s="21" t="s">
        <v>198</v>
      </c>
      <c r="F84" s="21">
        <v>1070</v>
      </c>
      <c r="G84" s="21"/>
      <c r="H84" s="21"/>
      <c r="I84" s="21" t="s">
        <v>199</v>
      </c>
      <c r="J84" s="21"/>
      <c r="K84" s="21" t="str">
        <f>_xlfn.DISPIMG("ID_5DB27A28ADFC492194255561F3132F2B",1)</f>
        <v>=DISPIMG("ID_5DB27A28ADFC492194255561F3132F2B",1)</v>
      </c>
      <c r="L84" s="2" t="s">
        <v>200</v>
      </c>
      <c r="M84" s="2" t="s">
        <v>18</v>
      </c>
      <c r="N84" s="2" t="str">
        <f>_xlfn.DISPIMG("ID_B4888B309C34483E9CC681AB2C9A0321",1)</f>
        <v>=DISPIMG("ID_B4888B309C34483E9CC681AB2C9A0321",1)</v>
      </c>
    </row>
    <row r="85" s="2" customFormat="1" ht="131.7" spans="2:14">
      <c r="B85" s="20"/>
      <c r="C85" s="21" t="s">
        <v>201</v>
      </c>
      <c r="D85" s="21"/>
      <c r="E85" s="21" t="s">
        <v>202</v>
      </c>
      <c r="F85" s="21">
        <v>950</v>
      </c>
      <c r="G85" s="21"/>
      <c r="H85" s="21"/>
      <c r="I85" s="21" t="s">
        <v>203</v>
      </c>
      <c r="J85" s="21"/>
      <c r="K85" s="21" t="str">
        <f>_xlfn.DISPIMG("ID_7F6DA24A89CB47389915F3327A396785",1)</f>
        <v>=DISPIMG("ID_7F6DA24A89CB47389915F3327A396785",1)</v>
      </c>
      <c r="L85" s="2" t="s">
        <v>200</v>
      </c>
      <c r="M85" s="2" t="s">
        <v>18</v>
      </c>
      <c r="N85" s="2" t="str">
        <f>_xlfn.DISPIMG("ID_AA0B840DE05D4E95A160DB8694CC0AEE",1)</f>
        <v>=DISPIMG("ID_AA0B840DE05D4E95A160DB8694CC0AEE",1)</v>
      </c>
    </row>
    <row r="86" s="2" customFormat="1" ht="132.7" spans="2:14">
      <c r="B86" s="20"/>
      <c r="C86" s="21" t="s">
        <v>204</v>
      </c>
      <c r="D86" s="21"/>
      <c r="E86" s="21" t="s">
        <v>205</v>
      </c>
      <c r="F86" s="21">
        <v>450</v>
      </c>
      <c r="G86" s="21"/>
      <c r="H86" s="21"/>
      <c r="I86" s="21" t="s">
        <v>206</v>
      </c>
      <c r="J86" s="21"/>
      <c r="K86" s="21" t="str">
        <f>_xlfn.DISPIMG("ID_7F383BBB620F4839AD096E3FDE3B44E8",1)</f>
        <v>=DISPIMG("ID_7F383BBB620F4839AD096E3FDE3B44E8",1)</v>
      </c>
      <c r="L86" s="2" t="s">
        <v>207</v>
      </c>
      <c r="M86" s="2" t="s">
        <v>18</v>
      </c>
      <c r="N86" s="2" t="str">
        <f>_xlfn.DISPIMG("ID_A451D4B817B5464BB7FBDC776892B179",1)</f>
        <v>=DISPIMG("ID_A451D4B817B5464BB7FBDC776892B179",1)</v>
      </c>
    </row>
    <row r="87" s="2" customFormat="1" ht="121.45" spans="2:14">
      <c r="B87" s="20"/>
      <c r="C87" s="21" t="s">
        <v>208</v>
      </c>
      <c r="D87" s="21"/>
      <c r="E87" s="21" t="s">
        <v>209</v>
      </c>
      <c r="F87" s="21">
        <v>1070</v>
      </c>
      <c r="G87" s="21"/>
      <c r="H87" s="21"/>
      <c r="I87" s="21" t="s">
        <v>210</v>
      </c>
      <c r="J87" s="21"/>
      <c r="K87" s="21" t="str">
        <f>_xlfn.DISPIMG("ID_FDE88C8A9F954CDE836B878093660551",1)</f>
        <v>=DISPIMG("ID_FDE88C8A9F954CDE836B878093660551",1)</v>
      </c>
      <c r="L87" s="2" t="s">
        <v>207</v>
      </c>
      <c r="M87" s="2" t="s">
        <v>18</v>
      </c>
      <c r="N87" s="2" t="str">
        <f>_xlfn.DISPIMG("ID_8A62B314BD984C4C88BDE1879C700AE3",1)</f>
        <v>=DISPIMG("ID_8A62B314BD984C4C88BDE1879C700AE3",1)</v>
      </c>
    </row>
    <row r="88" s="2" customFormat="1" ht="126.95" spans="2:14">
      <c r="B88" s="20"/>
      <c r="C88" s="21" t="s">
        <v>211</v>
      </c>
      <c r="D88" s="21"/>
      <c r="E88" s="21" t="s">
        <v>209</v>
      </c>
      <c r="F88" s="21">
        <v>1070</v>
      </c>
      <c r="G88" s="21"/>
      <c r="H88" s="21"/>
      <c r="I88" s="21" t="s">
        <v>212</v>
      </c>
      <c r="J88" s="21"/>
      <c r="K88" s="21" t="str">
        <f>_xlfn.DISPIMG("ID_E5FB4E4CD03141C796C58A47313CC890",1)</f>
        <v>=DISPIMG("ID_E5FB4E4CD03141C796C58A47313CC890",1)</v>
      </c>
      <c r="L88" s="2" t="s">
        <v>207</v>
      </c>
      <c r="M88" s="2" t="s">
        <v>18</v>
      </c>
      <c r="N88" s="2" t="str">
        <f>_xlfn.DISPIMG("ID_E269D75AC76E488BAB33624B9EA71924",1)</f>
        <v>=DISPIMG("ID_E269D75AC76E488BAB33624B9EA71924",1)</v>
      </c>
    </row>
    <row r="89" s="2" customFormat="1" ht="124.1" spans="2:14">
      <c r="B89" s="20"/>
      <c r="C89" s="21" t="s">
        <v>213</v>
      </c>
      <c r="D89" s="21"/>
      <c r="E89" s="21" t="s">
        <v>41</v>
      </c>
      <c r="F89" s="21">
        <v>590</v>
      </c>
      <c r="G89" s="21"/>
      <c r="H89" s="21"/>
      <c r="I89" s="21" t="s">
        <v>214</v>
      </c>
      <c r="J89" s="21"/>
      <c r="K89" s="21" t="str">
        <f>_xlfn.DISPIMG("ID_AA86325584E541F587C6BF54756C2022",1)</f>
        <v>=DISPIMG("ID_AA86325584E541F587C6BF54756C2022",1)</v>
      </c>
      <c r="L89" s="2" t="s">
        <v>215</v>
      </c>
      <c r="M89" s="2" t="s">
        <v>18</v>
      </c>
      <c r="N89" s="2" t="str">
        <f>_xlfn.DISPIMG("ID_A8356814BDBA4FFA9162A678C095054A",1)</f>
        <v>=DISPIMG("ID_A8356814BDBA4FFA9162A678C095054A",1)</v>
      </c>
    </row>
    <row r="90" s="2" customFormat="1" ht="124.8" spans="2:14">
      <c r="B90" s="20"/>
      <c r="C90" s="21" t="s">
        <v>216</v>
      </c>
      <c r="D90" s="21"/>
      <c r="E90" s="21" t="s">
        <v>217</v>
      </c>
      <c r="F90" s="21">
        <v>620</v>
      </c>
      <c r="G90" s="21"/>
      <c r="H90" s="21"/>
      <c r="I90" s="21" t="s">
        <v>218</v>
      </c>
      <c r="J90" s="21"/>
      <c r="K90" s="21" t="str">
        <f>_xlfn.DISPIMG("ID_BF3E4628547D4A4B84A90A0A33B480DF",1)</f>
        <v>=DISPIMG("ID_BF3E4628547D4A4B84A90A0A33B480DF",1)</v>
      </c>
      <c r="L90" s="2" t="s">
        <v>215</v>
      </c>
      <c r="M90" s="2" t="s">
        <v>18</v>
      </c>
      <c r="N90" s="2" t="str">
        <f>_xlfn.DISPIMG("ID_437FB35715BD4FF5A8E0095BB1EDAAE4",1)</f>
        <v>=DISPIMG("ID_437FB35715BD4FF5A8E0095BB1EDAAE4",1)</v>
      </c>
    </row>
    <row r="91" s="2" customFormat="1" ht="111.9" spans="2:14">
      <c r="B91" s="20"/>
      <c r="C91" s="21" t="s">
        <v>219</v>
      </c>
      <c r="D91" s="21"/>
      <c r="E91" s="21" t="s">
        <v>220</v>
      </c>
      <c r="F91" s="21">
        <v>550</v>
      </c>
      <c r="G91" s="21"/>
      <c r="H91" s="21"/>
      <c r="I91" s="21" t="s">
        <v>221</v>
      </c>
      <c r="J91" s="21"/>
      <c r="K91" s="21" t="str">
        <f>_xlfn.DISPIMG("ID_3363BE180D2F404298FAE0ABB1405DFE",1)</f>
        <v>=DISPIMG("ID_3363BE180D2F404298FAE0ABB1405DFE",1)</v>
      </c>
      <c r="L91" s="2" t="s">
        <v>215</v>
      </c>
      <c r="M91" s="2" t="s">
        <v>18</v>
      </c>
      <c r="N91" s="2" t="str">
        <f>_xlfn.DISPIMG("ID_CF845792896648A6A10B0FD9B8F7860E",1)</f>
        <v>=DISPIMG("ID_CF845792896648A6A10B0FD9B8F7860E",1)</v>
      </c>
    </row>
    <row r="92" s="2" customFormat="1" ht="128.25" spans="2:14">
      <c r="B92" s="20"/>
      <c r="C92" s="21" t="s">
        <v>222</v>
      </c>
      <c r="D92" s="21"/>
      <c r="E92" s="21" t="s">
        <v>223</v>
      </c>
      <c r="F92" s="21">
        <v>930</v>
      </c>
      <c r="G92" s="21"/>
      <c r="H92" s="21"/>
      <c r="I92" s="21" t="s">
        <v>224</v>
      </c>
      <c r="J92" s="21"/>
      <c r="K92" s="21" t="str">
        <f>_xlfn.DISPIMG("ID_204500C27C164CD09603EBCE98E687BA",1)</f>
        <v>=DISPIMG("ID_204500C27C164CD09603EBCE98E687BA",1)</v>
      </c>
      <c r="L92" s="2" t="s">
        <v>215</v>
      </c>
      <c r="M92" s="2" t="s">
        <v>18</v>
      </c>
      <c r="N92" s="2" t="str">
        <f>_xlfn.DISPIMG("ID_5F63CDB27564430B9DCD44407E01DA5B",1)</f>
        <v>=DISPIMG("ID_5F63CDB27564430B9DCD44407E01DA5B",1)</v>
      </c>
    </row>
    <row r="93" s="2" customFormat="1" ht="128" spans="2:14">
      <c r="B93" s="20"/>
      <c r="C93" s="21" t="s">
        <v>225</v>
      </c>
      <c r="D93" s="21"/>
      <c r="E93" s="21" t="s">
        <v>226</v>
      </c>
      <c r="F93" s="21">
        <v>950</v>
      </c>
      <c r="G93" s="21"/>
      <c r="H93" s="21"/>
      <c r="I93" s="21" t="s">
        <v>227</v>
      </c>
      <c r="J93" s="21"/>
      <c r="K93" s="21" t="str">
        <f>_xlfn.DISPIMG("ID_C70C9398A94D46368556C093250ED7FB",1)</f>
        <v>=DISPIMG("ID_C70C9398A94D46368556C093250ED7FB",1)</v>
      </c>
      <c r="L93" s="2" t="s">
        <v>215</v>
      </c>
      <c r="M93" s="2" t="s">
        <v>18</v>
      </c>
      <c r="N93" s="2" t="str">
        <f>_xlfn.DISPIMG("ID_6465A11F7597474ABDDFC1FFD33248ED",1)</f>
        <v>=DISPIMG("ID_6465A11F7597474ABDDFC1FFD33248ED",1)</v>
      </c>
    </row>
    <row r="94" s="2" customFormat="1" ht="129.8" spans="2:14">
      <c r="B94" s="20"/>
      <c r="C94" s="21" t="s">
        <v>228</v>
      </c>
      <c r="D94" s="21"/>
      <c r="E94" s="21" t="s">
        <v>229</v>
      </c>
      <c r="F94" s="21">
        <v>770</v>
      </c>
      <c r="G94" s="21"/>
      <c r="H94" s="21"/>
      <c r="I94" s="21" t="s">
        <v>230</v>
      </c>
      <c r="J94" s="21"/>
      <c r="K94" s="21" t="str">
        <f>_xlfn.DISPIMG("ID_86341685EBE8421DB82050E882D9E241",1)</f>
        <v>=DISPIMG("ID_86341685EBE8421DB82050E882D9E241",1)</v>
      </c>
      <c r="L94" s="2" t="s">
        <v>215</v>
      </c>
      <c r="M94" s="2" t="s">
        <v>18</v>
      </c>
      <c r="N94" s="2" t="str">
        <f>_xlfn.DISPIMG("ID_5BD74BEA818840D38B76EF72DA46E7D7",1)</f>
        <v>=DISPIMG("ID_5BD74BEA818840D38B76EF72DA46E7D7",1)</v>
      </c>
    </row>
    <row r="95" s="2" customFormat="1" ht="135.05" spans="2:14">
      <c r="B95" s="20"/>
      <c r="C95" s="21" t="s">
        <v>231</v>
      </c>
      <c r="D95" s="21"/>
      <c r="E95" s="21" t="s">
        <v>38</v>
      </c>
      <c r="F95" s="21">
        <v>510</v>
      </c>
      <c r="G95" s="21"/>
      <c r="H95" s="21"/>
      <c r="I95" s="21" t="s">
        <v>232</v>
      </c>
      <c r="J95" s="21"/>
      <c r="K95" s="21" t="str">
        <f>_xlfn.DISPIMG("ID_04D25A6430F4498FBF8888F42331D82D",1)</f>
        <v>=DISPIMG("ID_04D25A6430F4498FBF8888F42331D82D",1)</v>
      </c>
      <c r="L95" s="2" t="s">
        <v>215</v>
      </c>
      <c r="M95" s="2" t="s">
        <v>18</v>
      </c>
      <c r="N95" s="2" t="str">
        <f>_xlfn.DISPIMG("ID_7A53295380D3420C98C58E54CE830D70",1)</f>
        <v>=DISPIMG("ID_7A53295380D3420C98C58E54CE830D70",1)</v>
      </c>
    </row>
    <row r="96" s="2" customFormat="1" ht="131.95" spans="2:14">
      <c r="B96" s="20"/>
      <c r="C96" s="21" t="s">
        <v>233</v>
      </c>
      <c r="D96" s="21"/>
      <c r="E96" s="21" t="s">
        <v>234</v>
      </c>
      <c r="F96" s="21">
        <v>570</v>
      </c>
      <c r="G96" s="21"/>
      <c r="H96" s="21"/>
      <c r="I96" s="21" t="s">
        <v>235</v>
      </c>
      <c r="J96" s="21"/>
      <c r="K96" s="21" t="str">
        <f>_xlfn.DISPIMG("ID_6157CFD5734E42B9AC6207268BFF5B2E",1)</f>
        <v>=DISPIMG("ID_6157CFD5734E42B9AC6207268BFF5B2E",1)</v>
      </c>
      <c r="L96" s="2" t="s">
        <v>236</v>
      </c>
      <c r="M96" s="2" t="s">
        <v>18</v>
      </c>
      <c r="N96" s="2" t="str">
        <f>_xlfn.DISPIMG("ID_4B046F64B60C4C39BC4A187998E8EC4F",1)</f>
        <v>=DISPIMG("ID_4B046F64B60C4C39BC4A187998E8EC4F",1)</v>
      </c>
    </row>
    <row r="97" s="2" customFormat="1" ht="129.15" spans="2:14">
      <c r="B97" s="20"/>
      <c r="C97" s="21" t="s">
        <v>237</v>
      </c>
      <c r="D97" s="21"/>
      <c r="E97" s="21" t="s">
        <v>238</v>
      </c>
      <c r="F97" s="21">
        <v>610</v>
      </c>
      <c r="G97" s="21"/>
      <c r="H97" s="21"/>
      <c r="I97" s="21" t="s">
        <v>239</v>
      </c>
      <c r="J97" s="21"/>
      <c r="K97" s="21" t="str">
        <f>_xlfn.DISPIMG("ID_29062B8C87C947228CD6112EF89AD6FF",1)</f>
        <v>=DISPIMG("ID_29062B8C87C947228CD6112EF89AD6FF",1)</v>
      </c>
      <c r="L97" s="2">
        <v>9.2</v>
      </c>
      <c r="M97" s="2" t="s">
        <v>18</v>
      </c>
      <c r="N97" s="2" t="str">
        <f>_xlfn.DISPIMG("ID_E3ADCDFF5C2C483FBC5593534C91B11B",1)</f>
        <v>=DISPIMG("ID_E3ADCDFF5C2C483FBC5593534C91B11B",1)</v>
      </c>
    </row>
    <row r="98" s="2" customFormat="1" ht="129.95" spans="2:14">
      <c r="B98" s="20"/>
      <c r="C98" s="21" t="s">
        <v>240</v>
      </c>
      <c r="D98" s="21"/>
      <c r="E98" s="21" t="s">
        <v>241</v>
      </c>
      <c r="F98" s="21">
        <v>590</v>
      </c>
      <c r="G98" s="21"/>
      <c r="H98" s="21"/>
      <c r="I98" s="21" t="s">
        <v>242</v>
      </c>
      <c r="J98" s="21"/>
      <c r="K98" s="21" t="str">
        <f>_xlfn.DISPIMG("ID_DE15D096DAFC4E2587BB5B1732AD87E1",1)</f>
        <v>=DISPIMG("ID_DE15D096DAFC4E2587BB5B1732AD87E1",1)</v>
      </c>
      <c r="L98" s="2">
        <v>9.2</v>
      </c>
      <c r="M98" s="2" t="s">
        <v>18</v>
      </c>
      <c r="N98" s="2" t="str">
        <f>_xlfn.DISPIMG("ID_AD38571B518C4303B75A96DFF587DC3B",1)</f>
        <v>=DISPIMG("ID_AD38571B518C4303B75A96DFF587DC3B",1)</v>
      </c>
    </row>
    <row r="99" s="2" customFormat="1" ht="31.2" spans="2:14">
      <c r="B99" s="20"/>
      <c r="C99" s="21" t="s">
        <v>243</v>
      </c>
      <c r="D99" s="21"/>
      <c r="E99" s="21" t="s">
        <v>244</v>
      </c>
      <c r="F99" s="40">
        <v>2080</v>
      </c>
      <c r="G99" s="21"/>
      <c r="H99" s="21"/>
      <c r="I99" s="21" t="s">
        <v>245</v>
      </c>
      <c r="J99" s="21"/>
      <c r="K99" s="40" t="str">
        <f>_xlfn.DISPIMG("ID_03A4EF5931D74EB6A97D81B06C0A2945",1)</f>
        <v>=DISPIMG("ID_03A4EF5931D74EB6A97D81B06C0A2945",1)</v>
      </c>
      <c r="L99" s="2">
        <v>9.2</v>
      </c>
      <c r="M99" s="2" t="s">
        <v>18</v>
      </c>
      <c r="N99" s="2" t="str">
        <f>_xlfn.DISPIMG("ID_FE406FF857D0470BB96464E998766544",1)</f>
        <v>=DISPIMG("ID_FE406FF857D0470BB96464E998766544",1)</v>
      </c>
    </row>
    <row r="100" s="2" customFormat="1" ht="31.2" spans="2:13">
      <c r="B100" s="20"/>
      <c r="C100" s="21" t="s">
        <v>246</v>
      </c>
      <c r="D100" s="21"/>
      <c r="E100" s="21" t="s">
        <v>244</v>
      </c>
      <c r="F100" s="41"/>
      <c r="G100" s="21"/>
      <c r="H100" s="21"/>
      <c r="I100" s="21" t="s">
        <v>247</v>
      </c>
      <c r="J100" s="21"/>
      <c r="K100" s="41"/>
      <c r="L100" s="2">
        <v>9.2</v>
      </c>
      <c r="M100" s="2" t="s">
        <v>18</v>
      </c>
    </row>
    <row r="101" s="2" customFormat="1" ht="31.2" spans="2:13">
      <c r="B101" s="20"/>
      <c r="C101" s="21" t="s">
        <v>248</v>
      </c>
      <c r="D101" s="21"/>
      <c r="E101" s="21" t="s">
        <v>244</v>
      </c>
      <c r="F101" s="41"/>
      <c r="G101" s="21"/>
      <c r="H101" s="21"/>
      <c r="I101" s="21" t="s">
        <v>249</v>
      </c>
      <c r="J101" s="21"/>
      <c r="K101" s="41"/>
      <c r="L101" s="2">
        <v>9.2</v>
      </c>
      <c r="M101" s="2" t="s">
        <v>18</v>
      </c>
    </row>
    <row r="102" s="2" customFormat="1" ht="31.2" spans="2:13">
      <c r="B102" s="20"/>
      <c r="C102" s="21" t="s">
        <v>250</v>
      </c>
      <c r="D102" s="21"/>
      <c r="E102" s="21" t="s">
        <v>244</v>
      </c>
      <c r="F102" s="42"/>
      <c r="G102" s="21"/>
      <c r="H102" s="21"/>
      <c r="I102" s="21" t="s">
        <v>251</v>
      </c>
      <c r="J102" s="21"/>
      <c r="K102" s="42"/>
      <c r="L102" s="2">
        <v>9.2</v>
      </c>
      <c r="M102" s="2" t="s">
        <v>18</v>
      </c>
    </row>
    <row r="103" s="2" customFormat="1" ht="72.95" spans="2:14">
      <c r="B103" s="20"/>
      <c r="C103" s="21" t="s">
        <v>252</v>
      </c>
      <c r="D103" s="21"/>
      <c r="E103" s="21" t="s">
        <v>226</v>
      </c>
      <c r="F103" s="21">
        <v>950</v>
      </c>
      <c r="G103" s="21"/>
      <c r="H103" s="21"/>
      <c r="I103" s="21" t="s">
        <v>253</v>
      </c>
      <c r="J103" s="21"/>
      <c r="K103" s="2" t="str">
        <f>_xlfn.DISPIMG("ID_8FA7C1BFEB01452A9AA4DCB5A7C36131",1)</f>
        <v>=DISPIMG("ID_8FA7C1BFEB01452A9AA4DCB5A7C36131",1)</v>
      </c>
      <c r="L103" s="2">
        <v>9.2</v>
      </c>
      <c r="M103" s="2" t="s">
        <v>18</v>
      </c>
      <c r="N103" s="2" t="str">
        <f>_xlfn.DISPIMG("ID_A3D98D0DF27D416D9805867BEFF10A76",1)</f>
        <v>=DISPIMG("ID_A3D98D0DF27D416D9805867BEFF10A76",1)</v>
      </c>
    </row>
    <row r="104" s="2" customFormat="1" ht="70.9" spans="2:14">
      <c r="B104" s="20"/>
      <c r="C104" s="21" t="s">
        <v>254</v>
      </c>
      <c r="D104" s="21"/>
      <c r="E104" s="21" t="s">
        <v>255</v>
      </c>
      <c r="F104" s="21">
        <v>590</v>
      </c>
      <c r="G104" s="21"/>
      <c r="H104" s="21"/>
      <c r="I104" s="21" t="s">
        <v>256</v>
      </c>
      <c r="J104" s="21"/>
      <c r="K104" s="21" t="str">
        <f>_xlfn.DISPIMG("ID_4A58930AE5364AD3829A123B3C9243AB",1)</f>
        <v>=DISPIMG("ID_4A58930AE5364AD3829A123B3C9243AB",1)</v>
      </c>
      <c r="L104" s="2">
        <v>9.2</v>
      </c>
      <c r="M104" s="2" t="s">
        <v>18</v>
      </c>
      <c r="N104" s="2" t="str">
        <f>_xlfn.DISPIMG("ID_0F191DA87BED4C0F96DA83EA8B7AC940",1)</f>
        <v>=DISPIMG("ID_0F191DA87BED4C0F96DA83EA8B7AC940",1)</v>
      </c>
    </row>
    <row r="105" s="2" customFormat="1" ht="122.65" spans="2:14">
      <c r="B105" s="20"/>
      <c r="C105" s="21" t="s">
        <v>257</v>
      </c>
      <c r="D105" s="21"/>
      <c r="E105" s="21" t="s">
        <v>258</v>
      </c>
      <c r="F105" s="21">
        <v>500</v>
      </c>
      <c r="G105" s="21"/>
      <c r="H105" s="21"/>
      <c r="I105" s="21" t="s">
        <v>259</v>
      </c>
      <c r="J105" s="21"/>
      <c r="K105" s="21" t="str">
        <f>_xlfn.DISPIMG("ID_05204C7A5603494A92FD2857E18B8C72",1)</f>
        <v>=DISPIMG("ID_05204C7A5603494A92FD2857E18B8C72",1)</v>
      </c>
      <c r="L105" s="2">
        <v>9.2</v>
      </c>
      <c r="M105" s="2" t="s">
        <v>18</v>
      </c>
      <c r="N105" s="2" t="str">
        <f>_xlfn.DISPIMG("ID_9907DBBA82E04F7BADB90F9C4C24F42F",1)</f>
        <v>=DISPIMG("ID_9907DBBA82E04F7BADB90F9C4C24F42F",1)</v>
      </c>
    </row>
    <row r="106" s="2" customFormat="1" ht="132.55" spans="2:14">
      <c r="B106" s="20"/>
      <c r="C106" s="21" t="s">
        <v>260</v>
      </c>
      <c r="D106" s="21"/>
      <c r="E106" s="21" t="s">
        <v>151</v>
      </c>
      <c r="F106" s="21">
        <v>590</v>
      </c>
      <c r="G106" s="21"/>
      <c r="H106" s="21"/>
      <c r="I106" s="21" t="s">
        <v>261</v>
      </c>
      <c r="J106" s="21"/>
      <c r="K106" s="21" t="str">
        <f>_xlfn.DISPIMG("ID_1517F1E50A8A4B43801D8DDA0E3E96BA",1)</f>
        <v>=DISPIMG("ID_1517F1E50A8A4B43801D8DDA0E3E96BA",1)</v>
      </c>
      <c r="L106" s="2">
        <v>9.2</v>
      </c>
      <c r="M106" s="2" t="s">
        <v>18</v>
      </c>
      <c r="N106" s="2" t="str">
        <f>_xlfn.DISPIMG("ID_62654CA9A2B94DDEB32D5DA0491C2B98",1)</f>
        <v>=DISPIMG("ID_62654CA9A2B94DDEB32D5DA0491C2B98",1)</v>
      </c>
    </row>
    <row r="107" s="2" customFormat="1" ht="58.35" customHeight="1" spans="2:14">
      <c r="B107" s="20"/>
      <c r="C107" s="21" t="s">
        <v>262</v>
      </c>
      <c r="D107" s="21"/>
      <c r="E107" s="2" t="s">
        <v>263</v>
      </c>
      <c r="F107" s="21">
        <v>570</v>
      </c>
      <c r="G107" s="21"/>
      <c r="H107" s="21"/>
      <c r="I107" s="21" t="s">
        <v>264</v>
      </c>
      <c r="J107" s="21"/>
      <c r="K107" s="21" t="str">
        <f>_xlfn.DISPIMG("ID_4FE5E69FF74645C7A67A1F21176C23FE",1)</f>
        <v>=DISPIMG("ID_4FE5E69FF74645C7A67A1F21176C23FE",1)</v>
      </c>
      <c r="L107" s="2">
        <v>9.3</v>
      </c>
      <c r="M107" s="2" t="s">
        <v>18</v>
      </c>
      <c r="N107" s="2" t="str">
        <f>_xlfn.DISPIMG("ID_85633AAE240E43B7906CB769A96FA405",1)</f>
        <v>=DISPIMG("ID_85633AAE240E43B7906CB769A96FA405",1)</v>
      </c>
    </row>
    <row r="108" s="2" customFormat="1" ht="134.15" spans="2:14">
      <c r="B108" s="20"/>
      <c r="C108" s="21" t="s">
        <v>265</v>
      </c>
      <c r="D108" s="21"/>
      <c r="E108" s="21" t="s">
        <v>266</v>
      </c>
      <c r="F108" s="21">
        <v>740</v>
      </c>
      <c r="G108" s="21"/>
      <c r="H108" s="21"/>
      <c r="I108" s="21" t="s">
        <v>267</v>
      </c>
      <c r="J108" s="21"/>
      <c r="K108" s="21" t="str">
        <f>_xlfn.DISPIMG("ID_EF1B3AE6F1A64E7D8DC342F7E386B173",1)</f>
        <v>=DISPIMG("ID_EF1B3AE6F1A64E7D8DC342F7E386B173",1)</v>
      </c>
      <c r="L108" s="2">
        <v>9.3</v>
      </c>
      <c r="M108" s="2" t="s">
        <v>18</v>
      </c>
      <c r="N108" s="2" t="str">
        <f>_xlfn.DISPIMG("ID_3DDAC79772FC44D1B0612F427ED9366D",1)</f>
        <v>=DISPIMG("ID_3DDAC79772FC44D1B0612F427ED9366D",1)</v>
      </c>
    </row>
    <row r="109" s="2" customFormat="1" ht="170.95" spans="2:14">
      <c r="B109" s="20"/>
      <c r="C109" s="21" t="s">
        <v>268</v>
      </c>
      <c r="D109" s="21"/>
      <c r="E109" s="21" t="s">
        <v>269</v>
      </c>
      <c r="F109" s="21">
        <v>988</v>
      </c>
      <c r="G109" s="21"/>
      <c r="H109" s="21"/>
      <c r="I109" s="21" t="s">
        <v>270</v>
      </c>
      <c r="J109" s="21"/>
      <c r="K109" s="21" t="str">
        <f>_xlfn.DISPIMG("ID_0B785C61EC11439FAF1D52FA58A940C7",1)</f>
        <v>=DISPIMG("ID_0B785C61EC11439FAF1D52FA58A940C7",1)</v>
      </c>
      <c r="L109" s="2">
        <v>9.3</v>
      </c>
      <c r="M109" s="2" t="s">
        <v>18</v>
      </c>
      <c r="N109" s="2" t="str">
        <f>_xlfn.DISPIMG("ID_D3D46D6AB4924B6BB456E118A23F2890",1)</f>
        <v>=DISPIMG("ID_D3D46D6AB4924B6BB456E118A23F2890",1)</v>
      </c>
    </row>
    <row r="110" s="2" customFormat="1" ht="160.3" spans="2:14">
      <c r="B110" s="20"/>
      <c r="C110" s="21" t="s">
        <v>268</v>
      </c>
      <c r="D110" s="21"/>
      <c r="E110" s="21" t="s">
        <v>271</v>
      </c>
      <c r="F110" s="21">
        <v>650</v>
      </c>
      <c r="G110" s="21"/>
      <c r="H110" s="21"/>
      <c r="I110" s="21" t="s">
        <v>272</v>
      </c>
      <c r="J110" s="21"/>
      <c r="K110" s="21" t="str">
        <f>_xlfn.DISPIMG("ID_4D79188818304AD790A1531BB4B77B44",1)</f>
        <v>=DISPIMG("ID_4D79188818304AD790A1531BB4B77B44",1)</v>
      </c>
      <c r="L110" s="2">
        <v>9.3</v>
      </c>
      <c r="M110" s="2" t="s">
        <v>18</v>
      </c>
      <c r="N110" s="2" t="str">
        <f>_xlfn.DISPIMG("ID_3DCC03CDABA641E995658215352B7AEA",1)</f>
        <v>=DISPIMG("ID_3DCC03CDABA641E995658215352B7AEA",1)</v>
      </c>
    </row>
    <row r="111" s="1" customFormat="1" ht="17.4" spans="1:11">
      <c r="A111" s="16"/>
      <c r="B111" s="43" t="s">
        <v>273</v>
      </c>
      <c r="C111" s="43"/>
      <c r="D111" s="43"/>
      <c r="E111" s="43"/>
      <c r="F111" s="44">
        <f>SUM(F9:F110)</f>
        <v>75488</v>
      </c>
      <c r="G111" s="44">
        <f>SUM(G9:G110)</f>
        <v>0</v>
      </c>
      <c r="H111" s="44">
        <f>SUM(H9:H110)</f>
        <v>-1654</v>
      </c>
      <c r="I111" s="47"/>
      <c r="J111" s="48"/>
      <c r="K111" s="49"/>
    </row>
    <row r="112" ht="20.4" spans="1:11">
      <c r="A112" s="2"/>
      <c r="B112" s="20" t="s">
        <v>274</v>
      </c>
      <c r="C112" s="20"/>
      <c r="D112" s="20"/>
      <c r="E112" s="20"/>
      <c r="F112" s="45">
        <f>F111+G111+H111</f>
        <v>73834</v>
      </c>
      <c r="G112" s="45"/>
      <c r="H112" s="45"/>
      <c r="I112" s="45"/>
      <c r="J112" s="45"/>
      <c r="K112" s="45"/>
    </row>
    <row r="113" spans="1:11">
      <c r="A113" s="2"/>
      <c r="B113" s="20" t="s">
        <v>275</v>
      </c>
      <c r="C113" s="20"/>
      <c r="D113" s="20"/>
      <c r="E113" s="20"/>
      <c r="F113" s="46"/>
      <c r="G113" s="46"/>
      <c r="H113" s="46"/>
      <c r="I113" s="46"/>
      <c r="J113" s="46"/>
      <c r="K113" s="46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8:N113" etc:filterBottomFollowUsedRange="1">
    <extLst/>
  </autoFilter>
  <mergeCells count="23">
    <mergeCell ref="B3:K3"/>
    <mergeCell ref="F5:H5"/>
    <mergeCell ref="B111:E111"/>
    <mergeCell ref="B112:E112"/>
    <mergeCell ref="F112:K112"/>
    <mergeCell ref="B113:E113"/>
    <mergeCell ref="F113:K113"/>
    <mergeCell ref="F60:F61"/>
    <mergeCell ref="F62:F63"/>
    <mergeCell ref="F99:F102"/>
    <mergeCell ref="K60:K61"/>
    <mergeCell ref="K62:K63"/>
    <mergeCell ref="K99:K102"/>
    <mergeCell ref="L62:L63"/>
    <mergeCell ref="L64:L65"/>
    <mergeCell ref="L66:L67"/>
    <mergeCell ref="N28:N29"/>
    <mergeCell ref="N41:N42"/>
    <mergeCell ref="N58:N59"/>
    <mergeCell ref="N60:N61"/>
    <mergeCell ref="N62:N63"/>
    <mergeCell ref="N70:N71"/>
    <mergeCell ref="N99:N10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4 2 0 7 3 6 9 3 7 7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5 " / > < p i x e l a t o r L i s t   s h e e t S t i d = " 3 " / > < p i x e l a t o r L i s t   s h e e t S t i d = " 4 " / >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WWO_wpscloud_20250821175036-ffea781686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携程出票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楠</dc:creator>
  <cp:lastModifiedBy>怪我自己</cp:lastModifiedBy>
  <dcterms:created xsi:type="dcterms:W3CDTF">2023-05-27T03:15:00Z</dcterms:created>
  <dcterms:modified xsi:type="dcterms:W3CDTF">2025-09-04T01:13:45Z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3926547677882AD055E7B868038D5ABE_42</vt:lpwstr>
  </property>
</Properties>
</file>