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 activeTab="1"/>
  </bookViews>
  <sheets>
    <sheet name="分账明细" sheetId="49" r:id="rId1"/>
    <sheet name="总结算" sheetId="44" r:id="rId2"/>
    <sheet name="华北大区" sheetId="45" r:id="rId3"/>
    <sheet name="华西大区" sheetId="46" r:id="rId4"/>
    <sheet name="华中大区" sheetId="47" r:id="rId5"/>
    <sheet name="京津大区" sheetId="48" r:id="rId6"/>
  </sheets>
  <definedNames>
    <definedName name="_xlnm.Print_Area" localSheetId="1">总结算!$A$1:$O$105</definedName>
    <definedName name="_xlnm.Print_Titles" localSheetId="1">总结算!$1:$7</definedName>
  </definedNames>
  <calcPr calcId="162913"/>
</workbook>
</file>

<file path=xl/calcChain.xml><?xml version="1.0" encoding="utf-8"?>
<calcChain xmlns="http://schemas.openxmlformats.org/spreadsheetml/2006/main">
  <c r="M59" i="44" l="1"/>
  <c r="M45" i="44"/>
  <c r="N45" i="44" s="1"/>
  <c r="C6" i="49" l="1"/>
  <c r="C5" i="49"/>
  <c r="C4" i="49"/>
  <c r="C3" i="49"/>
  <c r="A134" i="48"/>
  <c r="A135" i="48" s="1"/>
  <c r="A136" i="48" s="1"/>
  <c r="A137" i="48" s="1"/>
  <c r="A138" i="48" s="1"/>
  <c r="A139" i="48" s="1"/>
  <c r="A140" i="48" s="1"/>
  <c r="A141" i="48" s="1"/>
  <c r="A142" i="48" s="1"/>
  <c r="A143" i="48" s="1"/>
  <c r="A144" i="48" s="1"/>
  <c r="A145" i="48" s="1"/>
  <c r="A146" i="48" s="1"/>
  <c r="A147" i="48" s="1"/>
  <c r="A148" i="48" s="1"/>
  <c r="A149" i="48" s="1"/>
  <c r="A150" i="48" s="1"/>
  <c r="A151" i="48" s="1"/>
  <c r="A152" i="48" s="1"/>
  <c r="A153" i="48" s="1"/>
  <c r="A154" i="48" s="1"/>
  <c r="A155" i="48" s="1"/>
  <c r="A156" i="48" s="1"/>
  <c r="A157" i="48" s="1"/>
  <c r="A158" i="48" s="1"/>
  <c r="A159" i="48" s="1"/>
  <c r="A160" i="48" s="1"/>
  <c r="A161" i="48" s="1"/>
  <c r="A162" i="48" s="1"/>
  <c r="A163" i="48" s="1"/>
  <c r="N98" i="48"/>
  <c r="N97" i="48"/>
  <c r="N96" i="48"/>
  <c r="N95" i="48"/>
  <c r="N92" i="48"/>
  <c r="N91" i="48"/>
  <c r="N82" i="48"/>
  <c r="N81" i="48"/>
  <c r="N80" i="48"/>
  <c r="N79" i="48"/>
  <c r="N83" i="48" s="1"/>
  <c r="N75" i="48"/>
  <c r="N74" i="48"/>
  <c r="N73" i="48"/>
  <c r="N72" i="48"/>
  <c r="N71" i="48"/>
  <c r="N70" i="48"/>
  <c r="N69" i="48"/>
  <c r="N68" i="48"/>
  <c r="N76" i="48" s="1"/>
  <c r="N67" i="48"/>
  <c r="N66" i="48"/>
  <c r="N65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62" i="48" s="1"/>
  <c r="N45" i="48"/>
  <c r="N44" i="48"/>
  <c r="N40" i="48"/>
  <c r="M40" i="48"/>
  <c r="N39" i="48"/>
  <c r="N38" i="48"/>
  <c r="N37" i="48"/>
  <c r="N36" i="48"/>
  <c r="N41" i="48" s="1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M95" i="47"/>
  <c r="A134" i="47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N98" i="47"/>
  <c r="N97" i="47"/>
  <c r="N96" i="47"/>
  <c r="N95" i="47"/>
  <c r="N92" i="47"/>
  <c r="N91" i="47"/>
  <c r="N82" i="47"/>
  <c r="N81" i="47"/>
  <c r="N80" i="47"/>
  <c r="N79" i="47"/>
  <c r="N83" i="47" s="1"/>
  <c r="N75" i="47"/>
  <c r="N74" i="47"/>
  <c r="N73" i="47"/>
  <c r="N72" i="47"/>
  <c r="N71" i="47"/>
  <c r="N70" i="47"/>
  <c r="N69" i="47"/>
  <c r="N68" i="47"/>
  <c r="N76" i="47" s="1"/>
  <c r="N67" i="47"/>
  <c r="N66" i="47"/>
  <c r="N65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0" i="47"/>
  <c r="M40" i="47"/>
  <c r="N39" i="47"/>
  <c r="N38" i="47"/>
  <c r="N37" i="47"/>
  <c r="N36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M95" i="46"/>
  <c r="A134" i="46"/>
  <c r="A135" i="46" s="1"/>
  <c r="A136" i="46" s="1"/>
  <c r="A137" i="46" s="1"/>
  <c r="A138" i="46" s="1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A154" i="46" s="1"/>
  <c r="A155" i="46" s="1"/>
  <c r="A156" i="46" s="1"/>
  <c r="A157" i="46" s="1"/>
  <c r="A158" i="46" s="1"/>
  <c r="A159" i="46" s="1"/>
  <c r="A160" i="46" s="1"/>
  <c r="A161" i="46" s="1"/>
  <c r="A162" i="46" s="1"/>
  <c r="A163" i="46" s="1"/>
  <c r="N98" i="46"/>
  <c r="N97" i="46"/>
  <c r="N96" i="46"/>
  <c r="N95" i="46"/>
  <c r="N99" i="46" s="1"/>
  <c r="N91" i="46"/>
  <c r="N92" i="46" s="1"/>
  <c r="N82" i="46"/>
  <c r="N81" i="46"/>
  <c r="N80" i="46"/>
  <c r="N79" i="46"/>
  <c r="N83" i="46" s="1"/>
  <c r="N75" i="46"/>
  <c r="N74" i="46"/>
  <c r="N73" i="46"/>
  <c r="N72" i="46"/>
  <c r="N71" i="46"/>
  <c r="N70" i="46"/>
  <c r="N69" i="46"/>
  <c r="N68" i="46"/>
  <c r="N67" i="46"/>
  <c r="N66" i="46"/>
  <c r="N65" i="46"/>
  <c r="N76" i="46" s="1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M40" i="46"/>
  <c r="N40" i="46" s="1"/>
  <c r="N39" i="46"/>
  <c r="N38" i="46"/>
  <c r="N37" i="46"/>
  <c r="N36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M59" i="45"/>
  <c r="A134" i="45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N98" i="45"/>
  <c r="N97" i="45"/>
  <c r="N96" i="45"/>
  <c r="N95" i="45"/>
  <c r="N91" i="45"/>
  <c r="N92" i="45" s="1"/>
  <c r="N82" i="45"/>
  <c r="N81" i="45"/>
  <c r="N80" i="45"/>
  <c r="N79" i="45"/>
  <c r="N75" i="45"/>
  <c r="N74" i="45"/>
  <c r="N73" i="45"/>
  <c r="N72" i="45"/>
  <c r="N71" i="45"/>
  <c r="N70" i="45"/>
  <c r="N69" i="45"/>
  <c r="N68" i="45"/>
  <c r="N67" i="45"/>
  <c r="N66" i="45"/>
  <c r="N65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M40" i="45"/>
  <c r="N40" i="45" s="1"/>
  <c r="N39" i="45"/>
  <c r="N38" i="45"/>
  <c r="N37" i="45"/>
  <c r="N36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33" i="48" l="1"/>
  <c r="N84" i="48" s="1"/>
  <c r="J87" i="48" s="1"/>
  <c r="N87" i="48" s="1"/>
  <c r="N88" i="48" s="1"/>
  <c r="N99" i="48"/>
  <c r="N100" i="48" s="1"/>
  <c r="N62" i="47"/>
  <c r="N41" i="47"/>
  <c r="N33" i="47"/>
  <c r="N84" i="47" s="1"/>
  <c r="N99" i="47"/>
  <c r="N100" i="47" s="1"/>
  <c r="N62" i="46"/>
  <c r="N33" i="46"/>
  <c r="N41" i="46"/>
  <c r="N100" i="46"/>
  <c r="N83" i="45"/>
  <c r="N76" i="45"/>
  <c r="N62" i="45"/>
  <c r="N33" i="45"/>
  <c r="N41" i="45"/>
  <c r="N99" i="45"/>
  <c r="N100" i="45" s="1"/>
  <c r="J103" i="48" l="1"/>
  <c r="N103" i="48" s="1"/>
  <c r="N104" i="48" s="1"/>
  <c r="J87" i="47"/>
  <c r="N87" i="47" s="1"/>
  <c r="N88" i="47" s="1"/>
  <c r="J103" i="47" s="1"/>
  <c r="N103" i="47" s="1"/>
  <c r="N104" i="47" s="1"/>
  <c r="N84" i="46"/>
  <c r="J87" i="46" s="1"/>
  <c r="N87" i="46" s="1"/>
  <c r="N88" i="46" s="1"/>
  <c r="J103" i="46" s="1"/>
  <c r="N103" i="46" s="1"/>
  <c r="N104" i="46" s="1"/>
  <c r="N84" i="45"/>
  <c r="J87" i="45" s="1"/>
  <c r="N87" i="45" s="1"/>
  <c r="N88" i="45" s="1"/>
  <c r="J103" i="45" s="1"/>
  <c r="N103" i="45" s="1"/>
  <c r="N104" i="45" s="1"/>
  <c r="M95" i="44"/>
  <c r="M40" i="44" l="1"/>
  <c r="N29" i="44" l="1"/>
  <c r="N10" i="44" l="1"/>
  <c r="N11" i="44"/>
  <c r="N12" i="44"/>
  <c r="N13" i="44"/>
  <c r="N14" i="44"/>
  <c r="N15" i="44"/>
  <c r="N16" i="44"/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4" i="44"/>
  <c r="N40" i="44"/>
  <c r="N39" i="44"/>
  <c r="N38" i="44"/>
  <c r="N37" i="44"/>
  <c r="N36" i="44"/>
  <c r="N32" i="44"/>
  <c r="N31" i="44"/>
  <c r="N30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  <c r="C2" i="49" s="1"/>
</calcChain>
</file>

<file path=xl/sharedStrings.xml><?xml version="1.0" encoding="utf-8"?>
<sst xmlns="http://schemas.openxmlformats.org/spreadsheetml/2006/main" count="2046" uniqueCount="217">
  <si>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</si>
  <si>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</si>
  <si>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</si>
  <si>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</si>
  <si>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</si>
  <si>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</si>
  <si>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</si>
  <si>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</si>
  <si>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</si>
  <si>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</si>
  <si>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</si>
  <si>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</si>
  <si>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</si>
  <si>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</si>
  <si>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</si>
  <si>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</si>
  <si>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</si>
  <si>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</si>
  <si>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</si>
  <si>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</si>
  <si>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</si>
  <si>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</si>
  <si>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</si>
  <si>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</si>
  <si>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</si>
  <si>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</si>
  <si>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</si>
  <si>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</si>
  <si>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</si>
  <si>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</si>
  <si>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</si>
  <si>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</si>
  <si>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</si>
  <si>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</si>
  <si>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</si>
  <si>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</si>
  <si>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</si>
  <si>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</si>
  <si>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</si>
  <si>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</si>
  <si>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</si>
  <si>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</si>
  <si>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</si>
  <si>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</si>
  <si>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</si>
  <si>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</si>
  <si>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</si>
  <si>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</si>
  <si>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</si>
  <si>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</si>
  <si>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</si>
  <si>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</si>
  <si>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D-7</t>
  </si>
  <si>
    <t>天</t>
  </si>
  <si>
    <t>D-8</t>
  </si>
  <si>
    <t>D-9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</si>
  <si>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</si>
  <si>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</si>
  <si>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</si>
  <si>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</si>
  <si>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</si>
  <si>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</si>
  <si>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</si>
  <si>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</si>
  <si>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</si>
  <si>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</si>
  <si>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</si>
  <si>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</si>
  <si>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</si>
  <si>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</si>
  <si>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</si>
  <si>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</si>
  <si>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</si>
  <si>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</si>
  <si>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</si>
  <si>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</si>
  <si>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</si>
  <si>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</si>
  <si>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</si>
  <si>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</si>
  <si>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</si>
  <si>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</si>
  <si>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</si>
  <si>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</si>
  <si>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</si>
  <si>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</si>
  <si>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</si>
  <si>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</si>
  <si>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</si>
  <si>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</si>
  <si>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</si>
  <si>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</si>
  <si>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</si>
  <si>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</si>
  <si>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</si>
  <si>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</si>
  <si>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</si>
  <si>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</si>
  <si>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</si>
  <si>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</si>
  <si>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</si>
  <si>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</si>
  <si>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</si>
  <si>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</si>
  <si>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</si>
  <si>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</si>
  <si>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</si>
  <si>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</si>
  <si>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</si>
  <si>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</si>
  <si>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</si>
  <si>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</si>
  <si>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</si>
  <si>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</si>
  <si>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</si>
  <si>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</si>
  <si>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</si>
  <si>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</si>
  <si>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</si>
  <si>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</si>
  <si>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</si>
  <si>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</si>
  <si>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</si>
  <si>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</si>
  <si>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</si>
  <si>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</si>
  <si>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</si>
  <si>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</si>
  <si>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</si>
  <si>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</si>
  <si>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</si>
  <si>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</si>
  <si>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</si>
  <si>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</si>
  <si>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</si>
  <si>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</si>
  <si>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</si>
  <si>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</si>
  <si>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</si>
  <si>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</si>
  <si>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</si>
  <si>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</si>
  <si>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</si>
  <si>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</si>
  <si>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</si>
  <si>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</si>
  <si>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</si>
  <si>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</si>
  <si>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</si>
  <si>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</si>
  <si>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</si>
  <si>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</si>
  <si>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</si>
  <si>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</si>
  <si>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</si>
  <si>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</si>
  <si>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</si>
  <si>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</si>
  <si>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</si>
  <si>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</si>
  <si>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</si>
  <si>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</si>
  <si>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</si>
  <si>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</si>
  <si>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</si>
  <si>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</si>
  <si>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</si>
  <si>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</si>
  <si>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</si>
  <si>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</si>
  <si>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</si>
  <si>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</si>
  <si>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</si>
  <si>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国内会议</t>
  </si>
  <si>
    <t>济南</t>
  </si>
  <si>
    <t>第五届安斯泰来心脏重症大会</t>
  </si>
  <si>
    <t>济南当地接送机、火车站</t>
  </si>
  <si>
    <t>121+22（内陪）</t>
  </si>
  <si>
    <t>20180920-201800922</t>
  </si>
  <si>
    <t>自助</t>
  </si>
  <si>
    <r>
      <t>会议地酒店：</t>
    </r>
    <r>
      <rPr>
        <sz val="9"/>
        <color rgb="FFFF0000"/>
        <rFont val="宋体"/>
        <family val="3"/>
        <charset val="134"/>
      </rPr>
      <t>济南富力凯悦酒店或交通便利的同档次酒店</t>
    </r>
  </si>
  <si>
    <t>中国康辉旅游集团有限公司</t>
    <phoneticPr fontId="19" type="noConversion"/>
  </si>
  <si>
    <t>靳晓峰 13901093966</t>
    <phoneticPr fontId="19" type="noConversion"/>
  </si>
  <si>
    <t>茶歇：50元/人/次，上下午各一次</t>
    <phoneticPr fontId="19" type="noConversion"/>
  </si>
  <si>
    <t>9月21日全天会，300平米以上
宴会厅1，436平米，28*16米，高8米</t>
    <phoneticPr fontId="19" type="noConversion"/>
  </si>
  <si>
    <t>安斯泰来制药（中国）有限公司会议结算单</t>
    <phoneticPr fontId="19" type="noConversion"/>
  </si>
  <si>
    <r>
      <t>9月</t>
    </r>
    <r>
      <rPr>
        <sz val="9"/>
        <color theme="1"/>
        <rFont val="宋体"/>
        <family val="3"/>
        <charset val="134"/>
      </rPr>
      <t>20日5人，21日2人</t>
    </r>
    <phoneticPr fontId="19" type="noConversion"/>
  </si>
  <si>
    <t>LED</t>
    <phoneticPr fontId="19" type="noConversion"/>
  </si>
  <si>
    <t>1间延住半日</t>
    <phoneticPr fontId="19" type="noConversion"/>
  </si>
  <si>
    <t>1间和销售分摊</t>
    <phoneticPr fontId="19" type="noConversion"/>
  </si>
  <si>
    <t>9月19、20、21、22日</t>
    <phoneticPr fontId="19" type="noConversion"/>
  </si>
  <si>
    <t>9月20、21、22日</t>
    <phoneticPr fontId="19" type="noConversion"/>
  </si>
  <si>
    <t>自买酒水</t>
    <phoneticPr fontId="19" type="noConversion"/>
  </si>
  <si>
    <t>Buick GL8商务车-9月21日备用车</t>
    <phoneticPr fontId="19" type="noConversion"/>
  </si>
  <si>
    <t>Buick GL8商务车-9月21日备用车超时费</t>
    <phoneticPr fontId="19" type="noConversion"/>
  </si>
  <si>
    <t>辆/小时</t>
    <phoneticPr fontId="0" type="noConversion"/>
  </si>
  <si>
    <t>17:00-21:00</t>
    <phoneticPr fontId="19" type="noConversion"/>
  </si>
  <si>
    <t>09:00-17:00</t>
    <phoneticPr fontId="19" type="noConversion"/>
  </si>
  <si>
    <t>房间水果</t>
    <phoneticPr fontId="19" type="noConversion"/>
  </si>
  <si>
    <t>份</t>
    <phoneticPr fontId="19" type="noConversion"/>
  </si>
  <si>
    <t>到达日房间AB餐</t>
    <phoneticPr fontId="19" type="noConversion"/>
  </si>
  <si>
    <t>份</t>
    <phoneticPr fontId="19" type="noConversion"/>
  </si>
  <si>
    <t>打包三明治</t>
    <phoneticPr fontId="19" type="noConversion"/>
  </si>
  <si>
    <t>酒店LED</t>
    <phoneticPr fontId="19" type="noConversion"/>
  </si>
  <si>
    <t>总账单</t>
    <phoneticPr fontId="19" type="noConversion"/>
  </si>
  <si>
    <t>华北大区</t>
    <phoneticPr fontId="19" type="noConversion"/>
  </si>
  <si>
    <t>华西大区</t>
    <phoneticPr fontId="19" type="noConversion"/>
  </si>
  <si>
    <t>华中大区</t>
    <phoneticPr fontId="19" type="noConversion"/>
  </si>
  <si>
    <t>京津大区</t>
    <phoneticPr fontId="19" type="noConversion"/>
  </si>
  <si>
    <t>金额</t>
    <phoneticPr fontId="19" type="noConversion"/>
  </si>
  <si>
    <t>Buick GL8商务车-9月20、21、22日备用车</t>
    <phoneticPr fontId="19" type="noConversion"/>
  </si>
  <si>
    <t>20日1辆21日2辆22日1辆</t>
    <phoneticPr fontId="19" type="noConversion"/>
  </si>
  <si>
    <t>1辆超时2小时，1辆超时3小时</t>
    <phoneticPr fontId="19" type="noConversion"/>
  </si>
  <si>
    <t>辆/趟</t>
    <phoneticPr fontId="2" type="noConversion"/>
  </si>
  <si>
    <t>人/单程</t>
    <phoneticPr fontId="2" type="noConversion"/>
  </si>
  <si>
    <t>专家归属地交通报销</t>
    <phoneticPr fontId="19" type="noConversion"/>
  </si>
  <si>
    <t>火车票报销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</si>
</sst>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  <numFmt numFmtId="179" formatCode="#,##0.0_ "/>
    <numFmt numFmtId="180" formatCode="0.00_);[Red]\(0.00\)"/>
    <numFmt numFmtId="181" formatCode="0.00_ "/>
  </numFmts>
  <fonts count="2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30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4" fillId="2" borderId="85" xfId="4" applyFont="1" applyFill="1" applyBorder="1" applyAlignment="1">
      <alignment vertical="center"/>
    </xf>
    <xf numFmtId="177" fontId="9" fillId="0" borderId="0" xfId="4" applyNumberFormat="1" applyFont="1" applyBorder="1">
      <alignment vertical="center"/>
    </xf>
    <xf numFmtId="0" fontId="20" fillId="2" borderId="64" xfId="4" applyFont="1" applyFill="1" applyBorder="1" applyAlignment="1">
      <alignment vertical="center" wrapText="1"/>
    </xf>
    <xf numFmtId="0" fontId="21" fillId="2" borderId="64" xfId="4" applyFont="1" applyFill="1" applyBorder="1" applyAlignment="1">
      <alignment vertical="center"/>
    </xf>
    <xf numFmtId="0" fontId="20" fillId="2" borderId="75" xfId="4" applyFont="1" applyFill="1" applyBorder="1" applyAlignment="1">
      <alignment vertical="center"/>
    </xf>
    <xf numFmtId="178" fontId="9" fillId="0" borderId="43" xfId="4" applyNumberFormat="1" applyFont="1" applyBorder="1" applyAlignment="1">
      <alignment vertical="center"/>
    </xf>
    <xf numFmtId="178" fontId="9" fillId="0" borderId="45" xfId="4" applyNumberFormat="1" applyFont="1" applyBorder="1" applyAlignment="1">
      <alignment vertical="center"/>
    </xf>
    <xf numFmtId="178" fontId="9" fillId="0" borderId="10" xfId="4" applyNumberFormat="1" applyFont="1" applyBorder="1" applyAlignment="1">
      <alignment vertical="center"/>
    </xf>
    <xf numFmtId="179" fontId="9" fillId="6" borderId="43" xfId="5" applyNumberFormat="1" applyFont="1" applyFill="1" applyBorder="1" applyAlignment="1">
      <alignment horizontal="right" vertical="center"/>
    </xf>
    <xf numFmtId="180" fontId="9" fillId="2" borderId="70" xfId="5" applyNumberFormat="1" applyFont="1" applyFill="1" applyBorder="1" applyAlignment="1">
      <alignment vertical="center"/>
    </xf>
    <xf numFmtId="180" fontId="9" fillId="0" borderId="76" xfId="4" applyNumberFormat="1" applyFont="1" applyBorder="1" applyAlignment="1">
      <alignment vertical="center"/>
    </xf>
    <xf numFmtId="180" fontId="9" fillId="0" borderId="9" xfId="4" applyNumberFormat="1" applyFont="1" applyBorder="1" applyAlignment="1">
      <alignment vertical="center"/>
    </xf>
    <xf numFmtId="180" fontId="9" fillId="2" borderId="74" xfId="5" applyNumberFormat="1" applyFont="1" applyFill="1" applyBorder="1" applyAlignment="1">
      <alignment vertical="center"/>
    </xf>
    <xf numFmtId="180" fontId="9" fillId="0" borderId="21" xfId="4" applyNumberFormat="1" applyFont="1" applyBorder="1" applyAlignment="1">
      <alignment vertical="center"/>
    </xf>
    <xf numFmtId="180" fontId="9" fillId="2" borderId="63" xfId="5" applyNumberFormat="1" applyFont="1" applyFill="1" applyBorder="1" applyAlignment="1">
      <alignment vertical="center"/>
    </xf>
    <xf numFmtId="180" fontId="9" fillId="2" borderId="84" xfId="5" applyNumberFormat="1" applyFont="1" applyFill="1" applyBorder="1" applyAlignment="1">
      <alignment vertical="center"/>
    </xf>
    <xf numFmtId="180" fontId="9" fillId="0" borderId="41" xfId="4" applyNumberFormat="1" applyFont="1" applyBorder="1" applyAlignment="1">
      <alignment vertical="center"/>
    </xf>
    <xf numFmtId="180" fontId="9" fillId="0" borderId="43" xfId="4" applyNumberFormat="1" applyFont="1" applyBorder="1" applyAlignment="1">
      <alignment vertical="center"/>
    </xf>
    <xf numFmtId="180" fontId="9" fillId="2" borderId="70" xfId="3" applyNumberFormat="1" applyFont="1" applyFill="1" applyBorder="1" applyAlignment="1">
      <alignment horizontal="center" vertical="center"/>
    </xf>
    <xf numFmtId="180" fontId="9" fillId="0" borderId="25" xfId="4" applyNumberFormat="1" applyFont="1" applyBorder="1" applyAlignment="1">
      <alignment vertical="center"/>
    </xf>
    <xf numFmtId="180" fontId="9" fillId="4" borderId="76" xfId="4" applyNumberFormat="1" applyFont="1" applyFill="1" applyBorder="1" applyAlignment="1">
      <alignment vertical="center"/>
    </xf>
    <xf numFmtId="180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180" fontId="9" fillId="2" borderId="86" xfId="5" applyNumberFormat="1" applyFont="1" applyFill="1" applyBorder="1" applyAlignment="1">
      <alignment vertical="center"/>
    </xf>
    <xf numFmtId="180" fontId="9" fillId="0" borderId="47" xfId="4" applyNumberFormat="1" applyFont="1" applyBorder="1" applyAlignment="1">
      <alignment vertical="center"/>
    </xf>
    <xf numFmtId="178" fontId="9" fillId="9" borderId="61" xfId="4" applyNumberFormat="1" applyFont="1" applyFill="1" applyBorder="1" applyAlignment="1">
      <alignment vertical="center"/>
    </xf>
    <xf numFmtId="178" fontId="9" fillId="9" borderId="43" xfId="4" applyNumberFormat="1" applyFont="1" applyFill="1" applyBorder="1" applyAlignment="1">
      <alignment vertical="center"/>
    </xf>
    <xf numFmtId="180" fontId="9" fillId="9" borderId="43" xfId="4" applyNumberFormat="1" applyFont="1" applyFill="1" applyBorder="1" applyAlignment="1">
      <alignment vertical="center"/>
    </xf>
    <xf numFmtId="180" fontId="9" fillId="9" borderId="25" xfId="4" applyNumberFormat="1" applyFont="1" applyFill="1" applyBorder="1" applyAlignment="1">
      <alignment vertical="center"/>
    </xf>
    <xf numFmtId="177" fontId="9" fillId="9" borderId="22" xfId="4" applyNumberFormat="1" applyFont="1" applyFill="1" applyBorder="1" applyAlignment="1">
      <alignment vertical="center"/>
    </xf>
    <xf numFmtId="177" fontId="9" fillId="9" borderId="43" xfId="4" applyNumberFormat="1" applyFont="1" applyFill="1" applyBorder="1" applyAlignment="1">
      <alignment vertical="center"/>
    </xf>
    <xf numFmtId="177" fontId="9" fillId="9" borderId="21" xfId="4" applyNumberFormat="1" applyFont="1" applyFill="1" applyBorder="1" applyAlignment="1">
      <alignment vertical="center"/>
    </xf>
    <xf numFmtId="177" fontId="9" fillId="9" borderId="47" xfId="4" applyNumberFormat="1" applyFont="1" applyFill="1" applyBorder="1" applyAlignment="1">
      <alignment vertical="center"/>
    </xf>
    <xf numFmtId="177" fontId="9" fillId="9" borderId="1" xfId="4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178" fontId="9" fillId="0" borderId="1" xfId="4" applyNumberFormat="1" applyFont="1" applyBorder="1" applyAlignment="1">
      <alignment vertical="center"/>
    </xf>
    <xf numFmtId="178" fontId="9" fillId="4" borderId="0" xfId="4" applyNumberFormat="1" applyFont="1" applyFill="1" applyBorder="1" applyAlignment="1">
      <alignment vertical="center"/>
    </xf>
    <xf numFmtId="181" fontId="23" fillId="0" borderId="0" xfId="0" applyNumberFormat="1" applyFont="1" applyAlignment="1">
      <alignment horizontal="center" vertical="center"/>
    </xf>
    <xf numFmtId="178" fontId="9" fillId="9" borderId="21" xfId="4" applyNumberFormat="1" applyFont="1" applyFill="1" applyBorder="1" applyAlignment="1">
      <alignment vertical="center"/>
    </xf>
    <xf numFmtId="178" fontId="9" fillId="9" borderId="47" xfId="4" applyNumberFormat="1" applyFont="1" applyFill="1" applyBorder="1" applyAlignment="1">
      <alignment vertical="center"/>
    </xf>
    <xf numFmtId="178" fontId="9" fillId="0" borderId="19" xfId="4" applyNumberFormat="1" applyFont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9" fontId="9" fillId="6" borderId="41" xfId="5" applyNumberFormat="1" applyFont="1" applyFill="1" applyBorder="1" applyAlignment="1">
      <alignment horizontal="right" vertical="center"/>
    </xf>
    <xf numFmtId="178" fontId="9" fillId="9" borderId="22" xfId="4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178" fontId="9" fillId="0" borderId="22" xfId="4" applyNumberFormat="1" applyFont="1" applyBorder="1" applyAlignment="1">
      <alignment vertical="center"/>
    </xf>
    <xf numFmtId="178" fontId="9" fillId="0" borderId="21" xfId="4" applyNumberFormat="1" applyFont="1" applyBorder="1" applyAlignment="1">
      <alignment vertical="center"/>
    </xf>
    <xf numFmtId="178" fontId="9" fillId="0" borderId="9" xfId="4" applyNumberFormat="1" applyFont="1" applyBorder="1" applyAlignment="1">
      <alignment vertical="center"/>
    </xf>
    <xf numFmtId="178" fontId="9" fillId="9" borderId="1" xfId="4" applyNumberFormat="1" applyFont="1" applyFill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178" fontId="9" fillId="2" borderId="63" xfId="5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22" fillId="6" borderId="43" xfId="2" applyFont="1" applyFill="1" applyBorder="1" applyAlignment="1">
      <alignment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10" fontId="9" fillId="2" borderId="70" xfId="3" applyNumberFormat="1" applyFont="1" applyFill="1" applyBorder="1" applyAlignment="1">
      <alignment horizontal="center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2</xdr:row>
      <xdr:rowOff>43380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82625" cy="39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415925</xdr:colOff>
      <xdr:row>4</xdr:row>
      <xdr:rowOff>62430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714375" cy="773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6</xdr:row>
      <xdr:rowOff>106880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746125" cy="1173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M3" sqref="M3"/>
    </sheetView>
  </sheetViews>
  <sheetFormatPr defaultRowHeight="30" customHeight="1" x14ac:dyDescent="0.25"/>
  <cols>
    <col min="1" max="1" width="8.7265625" style="200"/>
    <col min="2" max="2" width="20.26953125" style="200" customWidth="1"/>
    <col min="3" max="3" width="26.26953125" style="200" customWidth="1"/>
    <col min="4" max="16384" width="8.7265625" style="200"/>
  </cols>
  <sheetData>
    <row r="1" spans="2:3" ht="30" customHeight="1" x14ac:dyDescent="0.25">
      <c r="C1" s="200" t="s">
        <v>209</v>
      </c>
    </row>
    <row r="2" spans="2:3" ht="30" customHeight="1" x14ac:dyDescent="0.25">
      <c r="B2" s="200" t="s">
        <v>204</v>
      </c>
      <c r="C2" s="203">
        <f>总结算!N104</f>
        <v>351778.16987999994</v>
      </c>
    </row>
    <row r="3" spans="2:3" ht="30" customHeight="1" x14ac:dyDescent="0.25">
      <c r="B3" s="200" t="s">
        <v>205</v>
      </c>
      <c r="C3" s="203">
        <f>华北大区!N104</f>
        <v>14560.7112</v>
      </c>
    </row>
    <row r="4" spans="2:3" ht="30" customHeight="1" x14ac:dyDescent="0.25">
      <c r="B4" s="200" t="s">
        <v>206</v>
      </c>
      <c r="C4" s="203">
        <f>华西大区!N104</f>
        <v>11418.7016</v>
      </c>
    </row>
    <row r="5" spans="2:3" ht="30" customHeight="1" x14ac:dyDescent="0.25">
      <c r="B5" s="200" t="s">
        <v>207</v>
      </c>
      <c r="C5" s="203">
        <f>华中大区!N104</f>
        <v>5606.1067999999996</v>
      </c>
    </row>
    <row r="6" spans="2:3" ht="30" customHeight="1" x14ac:dyDescent="0.25">
      <c r="B6" s="200" t="s">
        <v>208</v>
      </c>
      <c r="C6" s="203">
        <f>京津大区!N104</f>
        <v>4183.0992000000006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219"/>
  <sheetViews>
    <sheetView showGridLines="0" tabSelected="1" zoomScale="110" zoomScaleNormal="110" workbookViewId="0">
      <pane ySplit="8" topLeftCell="A84" activePane="bottomLeft" state="frozen"/>
      <selection pane="bottomLeft" activeCell="Q101" sqref="Q101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0" width="8.36328125" style="5" customWidth="1"/>
    <col min="11" max="11" width="5.7265625" style="5" customWidth="1"/>
    <col min="12" max="12" width="7.08984375" style="5" customWidth="1"/>
    <col min="13" max="13" width="9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s="51" customFormat="1" ht="15" customHeight="1" x14ac:dyDescent="0.25">
      <c r="A2" s="226" t="s">
        <v>151</v>
      </c>
      <c r="B2" s="226"/>
      <c r="C2" s="221" t="s">
        <v>175</v>
      </c>
      <c r="D2" s="221"/>
      <c r="E2" s="221"/>
      <c r="F2" s="49" t="s">
        <v>148</v>
      </c>
      <c r="G2" s="52"/>
      <c r="H2" s="52"/>
      <c r="I2" s="222" t="s">
        <v>174</v>
      </c>
      <c r="J2" s="222"/>
      <c r="K2" s="50"/>
      <c r="L2" s="223" t="s">
        <v>1</v>
      </c>
      <c r="M2" s="223"/>
      <c r="N2" s="218" t="s">
        <v>181</v>
      </c>
      <c r="O2" s="218"/>
    </row>
    <row r="3" spans="1:15" s="51" customFormat="1" ht="15" customHeight="1" x14ac:dyDescent="0.25">
      <c r="A3" s="226" t="s">
        <v>2</v>
      </c>
      <c r="B3" s="226"/>
      <c r="C3" s="221" t="s">
        <v>173</v>
      </c>
      <c r="D3" s="221"/>
      <c r="E3" s="221"/>
      <c r="F3" s="49" t="s">
        <v>147</v>
      </c>
      <c r="G3" s="52"/>
      <c r="H3" s="52"/>
      <c r="I3" s="222" t="s">
        <v>177</v>
      </c>
      <c r="J3" s="222"/>
      <c r="K3" s="50"/>
      <c r="L3" s="223" t="s">
        <v>3</v>
      </c>
      <c r="M3" s="223"/>
      <c r="N3" s="218" t="s">
        <v>182</v>
      </c>
      <c r="O3" s="218"/>
    </row>
    <row r="4" spans="1:15" s="51" customFormat="1" ht="15" customHeight="1" x14ac:dyDescent="0.25">
      <c r="A4" s="226" t="s">
        <v>4</v>
      </c>
      <c r="B4" s="226"/>
      <c r="C4" s="221" t="s">
        <v>178</v>
      </c>
      <c r="D4" s="221"/>
      <c r="E4" s="221"/>
      <c r="F4" s="53"/>
      <c r="G4" s="52"/>
      <c r="H4" s="54"/>
      <c r="I4" s="54"/>
      <c r="J4" s="54"/>
      <c r="K4" s="54"/>
      <c r="L4" s="223" t="s">
        <v>5</v>
      </c>
      <c r="M4" s="223"/>
      <c r="N4" s="219">
        <v>43346</v>
      </c>
      <c r="O4" s="218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4" t="s">
        <v>80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ht="16" customHeight="1" x14ac:dyDescent="0.25">
      <c r="A7" s="288" t="s">
        <v>78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 t="s">
        <v>94</v>
      </c>
      <c r="N7" s="229"/>
      <c r="O7" s="289"/>
    </row>
    <row r="8" spans="1:15" ht="16" customHeight="1" x14ac:dyDescent="0.25">
      <c r="A8" s="6" t="s">
        <v>152</v>
      </c>
      <c r="B8" s="99" t="s">
        <v>78</v>
      </c>
      <c r="C8" s="290" t="s">
        <v>75</v>
      </c>
      <c r="D8" s="291"/>
      <c r="E8" s="291"/>
      <c r="F8" s="291"/>
      <c r="G8" s="291"/>
      <c r="H8" s="291"/>
      <c r="I8" s="291"/>
      <c r="J8" s="99" t="s">
        <v>153</v>
      </c>
      <c r="K8" s="99" t="s">
        <v>154</v>
      </c>
      <c r="L8" s="99" t="s">
        <v>155</v>
      </c>
      <c r="M8" s="99" t="s">
        <v>95</v>
      </c>
      <c r="N8" s="99" t="s">
        <v>74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292" t="s">
        <v>8</v>
      </c>
      <c r="B10" s="294" t="s">
        <v>180</v>
      </c>
      <c r="C10" s="11" t="s">
        <v>97</v>
      </c>
      <c r="D10" s="10">
        <v>9</v>
      </c>
      <c r="E10" s="11" t="s">
        <v>98</v>
      </c>
      <c r="F10" s="10">
        <v>20</v>
      </c>
      <c r="G10" s="11" t="s">
        <v>99</v>
      </c>
      <c r="H10" s="10">
        <v>1</v>
      </c>
      <c r="I10" s="11" t="s">
        <v>100</v>
      </c>
      <c r="J10" s="208">
        <v>32</v>
      </c>
      <c r="K10" s="11">
        <v>1</v>
      </c>
      <c r="L10" s="100" t="s">
        <v>79</v>
      </c>
      <c r="M10" s="101">
        <v>530</v>
      </c>
      <c r="N10" s="191">
        <f>J10*K10*M10</f>
        <v>16960</v>
      </c>
      <c r="O10" s="102"/>
    </row>
    <row r="11" spans="1:15" ht="16" customHeight="1" x14ac:dyDescent="0.25">
      <c r="A11" s="293"/>
      <c r="B11" s="295"/>
      <c r="C11" s="14" t="s">
        <v>101</v>
      </c>
      <c r="D11" s="13">
        <v>9</v>
      </c>
      <c r="E11" s="14" t="s">
        <v>98</v>
      </c>
      <c r="F11" s="13">
        <v>20</v>
      </c>
      <c r="G11" s="14" t="s">
        <v>99</v>
      </c>
      <c r="H11" s="13">
        <v>1</v>
      </c>
      <c r="I11" s="14" t="s">
        <v>100</v>
      </c>
      <c r="J11" s="163">
        <v>24.5</v>
      </c>
      <c r="K11" s="14">
        <v>1</v>
      </c>
      <c r="L11" s="103" t="s">
        <v>79</v>
      </c>
      <c r="M11" s="104">
        <v>580</v>
      </c>
      <c r="N11" s="192">
        <f t="shared" ref="N11:N14" si="0">J11*K11*M11</f>
        <v>14210</v>
      </c>
      <c r="O11" s="105" t="s">
        <v>189</v>
      </c>
    </row>
    <row r="12" spans="1:15" ht="16" customHeight="1" x14ac:dyDescent="0.25">
      <c r="A12" s="293"/>
      <c r="B12" s="295"/>
      <c r="C12" s="14" t="s">
        <v>97</v>
      </c>
      <c r="D12" s="10">
        <v>9</v>
      </c>
      <c r="E12" s="14" t="s">
        <v>98</v>
      </c>
      <c r="F12" s="13">
        <v>21</v>
      </c>
      <c r="G12" s="14" t="s">
        <v>99</v>
      </c>
      <c r="H12" s="13">
        <v>1</v>
      </c>
      <c r="I12" s="14" t="s">
        <v>100</v>
      </c>
      <c r="J12" s="163">
        <v>17.5</v>
      </c>
      <c r="K12" s="14">
        <v>1</v>
      </c>
      <c r="L12" s="103" t="s">
        <v>79</v>
      </c>
      <c r="M12" s="104">
        <v>530</v>
      </c>
      <c r="N12" s="192">
        <f t="shared" si="0"/>
        <v>9275</v>
      </c>
      <c r="O12" s="105" t="s">
        <v>188</v>
      </c>
    </row>
    <row r="13" spans="1:15" ht="16" customHeight="1" x14ac:dyDescent="0.25">
      <c r="A13" s="293"/>
      <c r="B13" s="295"/>
      <c r="C13" s="14" t="s">
        <v>101</v>
      </c>
      <c r="D13" s="13">
        <v>9</v>
      </c>
      <c r="E13" s="14" t="s">
        <v>98</v>
      </c>
      <c r="F13" s="13">
        <v>21</v>
      </c>
      <c r="G13" s="14" t="s">
        <v>99</v>
      </c>
      <c r="H13" s="13">
        <v>1</v>
      </c>
      <c r="I13" s="14" t="s">
        <v>100</v>
      </c>
      <c r="J13" s="163">
        <v>21.5</v>
      </c>
      <c r="K13" s="14">
        <v>1</v>
      </c>
      <c r="L13" s="103" t="s">
        <v>79</v>
      </c>
      <c r="M13" s="104">
        <v>580</v>
      </c>
      <c r="N13" s="192">
        <f t="shared" si="0"/>
        <v>12470</v>
      </c>
      <c r="O13" s="105" t="s">
        <v>189</v>
      </c>
    </row>
    <row r="14" spans="1:15" ht="16" customHeight="1" x14ac:dyDescent="0.25">
      <c r="A14" s="293"/>
      <c r="B14" s="295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3" t="s">
        <v>79</v>
      </c>
      <c r="M14" s="104"/>
      <c r="N14" s="192">
        <f t="shared" si="0"/>
        <v>0</v>
      </c>
      <c r="O14" s="105"/>
    </row>
    <row r="15" spans="1:15" ht="16" customHeight="1" x14ac:dyDescent="0.25">
      <c r="A15" s="293" t="s">
        <v>9</v>
      </c>
      <c r="B15" s="296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3" t="s">
        <v>79</v>
      </c>
      <c r="M15" s="104"/>
      <c r="N15" s="192">
        <f>J15*K15*M15</f>
        <v>0</v>
      </c>
      <c r="O15" s="105"/>
    </row>
    <row r="16" spans="1:15" ht="16" customHeight="1" x14ac:dyDescent="0.25">
      <c r="A16" s="293"/>
      <c r="B16" s="296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3" t="s">
        <v>79</v>
      </c>
      <c r="M16" s="104"/>
      <c r="N16" s="192">
        <f t="shared" ref="N16" si="1">J16*K16*M16</f>
        <v>0</v>
      </c>
      <c r="O16" s="105"/>
    </row>
    <row r="17" spans="1:15" ht="16" customHeight="1" x14ac:dyDescent="0.25">
      <c r="A17" s="293" t="s">
        <v>20</v>
      </c>
      <c r="B17" s="296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3" t="s">
        <v>79</v>
      </c>
      <c r="M17" s="104"/>
      <c r="N17" s="192">
        <f>J17*K17*M17</f>
        <v>0</v>
      </c>
      <c r="O17" s="105"/>
    </row>
    <row r="18" spans="1:15" ht="16" customHeight="1" x14ac:dyDescent="0.25">
      <c r="A18" s="293"/>
      <c r="B18" s="296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3" t="s">
        <v>79</v>
      </c>
      <c r="M18" s="104"/>
      <c r="N18" s="192">
        <f t="shared" ref="N18" si="2">J18*K18*M18</f>
        <v>0</v>
      </c>
      <c r="O18" s="105"/>
    </row>
    <row r="19" spans="1:15" ht="16" customHeight="1" x14ac:dyDescent="0.25">
      <c r="A19" s="293" t="s">
        <v>82</v>
      </c>
      <c r="B19" s="296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3" t="s">
        <v>79</v>
      </c>
      <c r="M19" s="104"/>
      <c r="N19" s="192">
        <f>J19*K19*M19</f>
        <v>0</v>
      </c>
      <c r="O19" s="105"/>
    </row>
    <row r="20" spans="1:15" ht="16" customHeight="1" x14ac:dyDescent="0.25">
      <c r="A20" s="293"/>
      <c r="B20" s="296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3" t="s">
        <v>79</v>
      </c>
      <c r="M20" s="104"/>
      <c r="N20" s="192">
        <f t="shared" ref="N20:N32" si="3">J20*K20*M20</f>
        <v>0</v>
      </c>
      <c r="O20" s="105"/>
    </row>
    <row r="21" spans="1:15" ht="48.5" customHeight="1" x14ac:dyDescent="0.25">
      <c r="A21" s="293" t="s">
        <v>86</v>
      </c>
      <c r="B21" s="16" t="s">
        <v>10</v>
      </c>
      <c r="C21" s="298" t="s">
        <v>106</v>
      </c>
      <c r="D21" s="298"/>
      <c r="E21" s="298"/>
      <c r="F21" s="298"/>
      <c r="G21" s="298"/>
      <c r="H21" s="298"/>
      <c r="I21" s="298"/>
      <c r="J21" s="13">
        <v>1</v>
      </c>
      <c r="K21" s="13">
        <v>1</v>
      </c>
      <c r="L21" s="106" t="s">
        <v>81</v>
      </c>
      <c r="M21" s="104">
        <v>17000</v>
      </c>
      <c r="N21" s="192">
        <f t="shared" si="3"/>
        <v>17000</v>
      </c>
      <c r="O21" s="157" t="s">
        <v>184</v>
      </c>
    </row>
    <row r="22" spans="1:15" ht="16" customHeight="1" x14ac:dyDescent="0.25">
      <c r="A22" s="293"/>
      <c r="B22" s="16" t="s">
        <v>11</v>
      </c>
      <c r="C22" s="300" t="s">
        <v>187</v>
      </c>
      <c r="D22" s="285"/>
      <c r="E22" s="285"/>
      <c r="F22" s="285"/>
      <c r="G22" s="285"/>
      <c r="H22" s="285"/>
      <c r="I22" s="285"/>
      <c r="J22" s="13">
        <v>1</v>
      </c>
      <c r="K22" s="13">
        <v>1</v>
      </c>
      <c r="L22" s="106" t="s">
        <v>18</v>
      </c>
      <c r="M22" s="104">
        <v>5000</v>
      </c>
      <c r="N22" s="192">
        <f t="shared" si="3"/>
        <v>5000</v>
      </c>
      <c r="O22" s="107" t="s">
        <v>203</v>
      </c>
    </row>
    <row r="23" spans="1:15" ht="16" customHeight="1" x14ac:dyDescent="0.25">
      <c r="A23" s="293"/>
      <c r="B23" s="16" t="s">
        <v>13</v>
      </c>
      <c r="C23" s="285"/>
      <c r="D23" s="285"/>
      <c r="E23" s="285"/>
      <c r="F23" s="285"/>
      <c r="G23" s="285"/>
      <c r="H23" s="285"/>
      <c r="I23" s="285"/>
      <c r="J23" s="13"/>
      <c r="K23" s="13"/>
      <c r="L23" s="106" t="s">
        <v>19</v>
      </c>
      <c r="M23" s="104"/>
      <c r="N23" s="160">
        <f t="shared" si="3"/>
        <v>0</v>
      </c>
      <c r="O23" s="107"/>
    </row>
    <row r="24" spans="1:15" ht="16" customHeight="1" x14ac:dyDescent="0.25">
      <c r="A24" s="293"/>
      <c r="B24" s="16" t="s">
        <v>14</v>
      </c>
      <c r="C24" s="285" t="s">
        <v>107</v>
      </c>
      <c r="D24" s="285"/>
      <c r="E24" s="285"/>
      <c r="F24" s="285"/>
      <c r="G24" s="285"/>
      <c r="H24" s="285"/>
      <c r="I24" s="285"/>
      <c r="J24" s="13"/>
      <c r="K24" s="13"/>
      <c r="L24" s="106" t="s">
        <v>15</v>
      </c>
      <c r="M24" s="104"/>
      <c r="N24" s="160">
        <f t="shared" si="3"/>
        <v>0</v>
      </c>
      <c r="O24" s="107"/>
    </row>
    <row r="25" spans="1:15" ht="16" customHeight="1" x14ac:dyDescent="0.25">
      <c r="A25" s="293"/>
      <c r="B25" s="17" t="s">
        <v>16</v>
      </c>
      <c r="C25" s="285" t="s">
        <v>17</v>
      </c>
      <c r="D25" s="285"/>
      <c r="E25" s="285"/>
      <c r="F25" s="285"/>
      <c r="G25" s="285"/>
      <c r="H25" s="285"/>
      <c r="I25" s="285"/>
      <c r="J25" s="13"/>
      <c r="K25" s="13"/>
      <c r="L25" s="106" t="s">
        <v>18</v>
      </c>
      <c r="M25" s="104"/>
      <c r="N25" s="160">
        <f t="shared" si="3"/>
        <v>0</v>
      </c>
      <c r="O25" s="107"/>
    </row>
    <row r="26" spans="1:15" ht="16" customHeight="1" x14ac:dyDescent="0.25">
      <c r="A26" s="293"/>
      <c r="B26" s="17" t="s">
        <v>35</v>
      </c>
      <c r="C26" s="285" t="s">
        <v>108</v>
      </c>
      <c r="D26" s="285"/>
      <c r="E26" s="285"/>
      <c r="F26" s="285"/>
      <c r="G26" s="285"/>
      <c r="H26" s="285"/>
      <c r="I26" s="285"/>
      <c r="J26" s="13"/>
      <c r="K26" s="13"/>
      <c r="L26" s="106"/>
      <c r="M26" s="104"/>
      <c r="N26" s="160">
        <f t="shared" si="3"/>
        <v>0</v>
      </c>
      <c r="O26" s="107"/>
    </row>
    <row r="27" spans="1:15" ht="16" customHeight="1" x14ac:dyDescent="0.25">
      <c r="A27" s="293" t="s">
        <v>87</v>
      </c>
      <c r="B27" s="16" t="s">
        <v>21</v>
      </c>
      <c r="C27" s="298" t="s">
        <v>106</v>
      </c>
      <c r="D27" s="298"/>
      <c r="E27" s="298"/>
      <c r="F27" s="298"/>
      <c r="G27" s="298"/>
      <c r="H27" s="298"/>
      <c r="I27" s="298"/>
      <c r="J27" s="13"/>
      <c r="K27" s="13"/>
      <c r="L27" s="106" t="s">
        <v>81</v>
      </c>
      <c r="M27" s="104"/>
      <c r="N27" s="160">
        <f t="shared" si="3"/>
        <v>0</v>
      </c>
      <c r="O27" s="107"/>
    </row>
    <row r="28" spans="1:15" ht="16" customHeight="1" x14ac:dyDescent="0.25">
      <c r="A28" s="293"/>
      <c r="B28" s="16" t="s">
        <v>11</v>
      </c>
      <c r="C28" s="285" t="s">
        <v>12</v>
      </c>
      <c r="D28" s="285"/>
      <c r="E28" s="285"/>
      <c r="F28" s="285"/>
      <c r="G28" s="285"/>
      <c r="H28" s="285"/>
      <c r="I28" s="285"/>
      <c r="J28" s="13"/>
      <c r="K28" s="13"/>
      <c r="L28" s="106" t="s">
        <v>18</v>
      </c>
      <c r="M28" s="104"/>
      <c r="N28" s="160">
        <f t="shared" si="3"/>
        <v>0</v>
      </c>
      <c r="O28" s="107"/>
    </row>
    <row r="29" spans="1:15" ht="16" customHeight="1" x14ac:dyDescent="0.25">
      <c r="A29" s="293"/>
      <c r="B29" s="16" t="s">
        <v>13</v>
      </c>
      <c r="C29" s="285"/>
      <c r="D29" s="285"/>
      <c r="E29" s="285"/>
      <c r="F29" s="285"/>
      <c r="G29" s="285"/>
      <c r="H29" s="285"/>
      <c r="I29" s="285"/>
      <c r="J29" s="13">
        <v>75</v>
      </c>
      <c r="K29" s="13">
        <v>1</v>
      </c>
      <c r="L29" s="106" t="s">
        <v>19</v>
      </c>
      <c r="M29" s="104">
        <v>100</v>
      </c>
      <c r="N29" s="192">
        <f>J29*K29*M29</f>
        <v>7500</v>
      </c>
      <c r="O29" s="158" t="s">
        <v>183</v>
      </c>
    </row>
    <row r="30" spans="1:15" ht="16" customHeight="1" x14ac:dyDescent="0.25">
      <c r="A30" s="293"/>
      <c r="B30" s="16" t="s">
        <v>14</v>
      </c>
      <c r="C30" s="285" t="s">
        <v>109</v>
      </c>
      <c r="D30" s="285"/>
      <c r="E30" s="285"/>
      <c r="F30" s="285"/>
      <c r="G30" s="285"/>
      <c r="H30" s="285"/>
      <c r="I30" s="285"/>
      <c r="J30" s="13"/>
      <c r="K30" s="13"/>
      <c r="L30" s="106" t="s">
        <v>15</v>
      </c>
      <c r="M30" s="104"/>
      <c r="N30" s="160">
        <f t="shared" si="3"/>
        <v>0</v>
      </c>
      <c r="O30" s="107"/>
    </row>
    <row r="31" spans="1:15" ht="16" customHeight="1" x14ac:dyDescent="0.25">
      <c r="A31" s="293"/>
      <c r="B31" s="17" t="s">
        <v>16</v>
      </c>
      <c r="C31" s="285" t="s">
        <v>17</v>
      </c>
      <c r="D31" s="285"/>
      <c r="E31" s="285"/>
      <c r="F31" s="285"/>
      <c r="G31" s="285"/>
      <c r="H31" s="285"/>
      <c r="I31" s="285"/>
      <c r="J31" s="13"/>
      <c r="K31" s="13"/>
      <c r="L31" s="106" t="s">
        <v>18</v>
      </c>
      <c r="M31" s="104"/>
      <c r="N31" s="160">
        <f t="shared" si="3"/>
        <v>0</v>
      </c>
      <c r="O31" s="107"/>
    </row>
    <row r="32" spans="1:15" ht="16" customHeight="1" x14ac:dyDescent="0.25">
      <c r="A32" s="297"/>
      <c r="B32" s="18" t="s">
        <v>35</v>
      </c>
      <c r="C32" s="299" t="s">
        <v>108</v>
      </c>
      <c r="D32" s="299"/>
      <c r="E32" s="299"/>
      <c r="F32" s="299"/>
      <c r="G32" s="299"/>
      <c r="H32" s="299"/>
      <c r="I32" s="299"/>
      <c r="J32" s="19"/>
      <c r="K32" s="19"/>
      <c r="L32" s="108"/>
      <c r="M32" s="109"/>
      <c r="N32" s="161">
        <f t="shared" si="3"/>
        <v>0</v>
      </c>
      <c r="O32" s="110"/>
    </row>
    <row r="33" spans="1:15" ht="16" customHeight="1" thickBot="1" x14ac:dyDescent="0.3">
      <c r="A33" s="62" t="s">
        <v>110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1"/>
      <c r="N33" s="162">
        <f>SUM(N10:N32)</f>
        <v>82415</v>
      </c>
      <c r="O33" s="112"/>
    </row>
    <row r="34" spans="1:15" ht="16" customHeight="1" x14ac:dyDescent="0.25">
      <c r="A34" s="21" t="s">
        <v>152</v>
      </c>
      <c r="B34" s="98" t="s">
        <v>78</v>
      </c>
      <c r="C34" s="286" t="s">
        <v>75</v>
      </c>
      <c r="D34" s="287"/>
      <c r="E34" s="287"/>
      <c r="F34" s="287"/>
      <c r="G34" s="287"/>
      <c r="H34" s="287"/>
      <c r="I34" s="287"/>
      <c r="J34" s="98" t="s">
        <v>57</v>
      </c>
      <c r="K34" s="98" t="s">
        <v>111</v>
      </c>
      <c r="L34" s="113" t="s">
        <v>155</v>
      </c>
      <c r="M34" s="114" t="s">
        <v>95</v>
      </c>
      <c r="N34" s="98" t="s">
        <v>22</v>
      </c>
      <c r="O34" s="115" t="s">
        <v>0</v>
      </c>
    </row>
    <row r="35" spans="1:15" ht="16" customHeight="1" x14ac:dyDescent="0.25">
      <c r="A35" s="64" t="s">
        <v>24</v>
      </c>
      <c r="B35" s="65" t="s">
        <v>112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 x14ac:dyDescent="0.25">
      <c r="A36" s="3" t="s">
        <v>25</v>
      </c>
      <c r="B36" s="95" t="s">
        <v>113</v>
      </c>
      <c r="C36" s="66"/>
      <c r="D36" s="23"/>
      <c r="E36" s="24"/>
      <c r="F36" s="23"/>
      <c r="G36" s="24"/>
      <c r="H36" s="10"/>
      <c r="I36" s="24"/>
      <c r="J36" s="25"/>
      <c r="K36" s="25"/>
      <c r="L36" s="118" t="s">
        <v>28</v>
      </c>
      <c r="M36" s="167">
        <v>0</v>
      </c>
      <c r="N36" s="168">
        <f>J36*K36*M36</f>
        <v>0</v>
      </c>
      <c r="O36" s="120"/>
    </row>
    <row r="37" spans="1:15" ht="16" customHeight="1" x14ac:dyDescent="0.25">
      <c r="A37" s="93" t="s">
        <v>26</v>
      </c>
      <c r="B37" s="26" t="s">
        <v>113</v>
      </c>
      <c r="C37" s="68"/>
      <c r="D37" s="13">
        <v>9</v>
      </c>
      <c r="E37" s="14" t="s">
        <v>98</v>
      </c>
      <c r="F37" s="13">
        <v>20</v>
      </c>
      <c r="G37" s="14" t="s">
        <v>99</v>
      </c>
      <c r="H37" s="10" t="s">
        <v>100</v>
      </c>
      <c r="I37" s="14" t="s">
        <v>114</v>
      </c>
      <c r="J37" s="91">
        <v>51</v>
      </c>
      <c r="K37" s="91">
        <v>1</v>
      </c>
      <c r="L37" s="103" t="s">
        <v>28</v>
      </c>
      <c r="M37" s="169">
        <v>158</v>
      </c>
      <c r="N37" s="193">
        <f t="shared" ref="N37:N40" si="4">J37*K37*M37</f>
        <v>8058</v>
      </c>
      <c r="O37" s="107" t="s">
        <v>179</v>
      </c>
    </row>
    <row r="38" spans="1:15" ht="16" customHeight="1" x14ac:dyDescent="0.25">
      <c r="A38" s="93" t="s">
        <v>27</v>
      </c>
      <c r="B38" s="26" t="s">
        <v>113</v>
      </c>
      <c r="C38" s="68"/>
      <c r="D38" s="13">
        <v>9</v>
      </c>
      <c r="E38" s="14" t="s">
        <v>98</v>
      </c>
      <c r="F38" s="13">
        <v>21</v>
      </c>
      <c r="G38" s="14" t="s">
        <v>99</v>
      </c>
      <c r="H38" s="10" t="s">
        <v>160</v>
      </c>
      <c r="I38" s="14" t="s">
        <v>114</v>
      </c>
      <c r="J38" s="91">
        <v>163</v>
      </c>
      <c r="K38" s="91">
        <v>1</v>
      </c>
      <c r="L38" s="103" t="s">
        <v>28</v>
      </c>
      <c r="M38" s="169">
        <v>138</v>
      </c>
      <c r="N38" s="193">
        <f t="shared" si="4"/>
        <v>22494</v>
      </c>
      <c r="O38" s="107" t="s">
        <v>179</v>
      </c>
    </row>
    <row r="39" spans="1:15" ht="16" customHeight="1" x14ac:dyDescent="0.25">
      <c r="A39" s="93" t="s">
        <v>29</v>
      </c>
      <c r="B39" s="26" t="s">
        <v>113</v>
      </c>
      <c r="C39" s="68"/>
      <c r="D39" s="13">
        <v>9</v>
      </c>
      <c r="E39" s="14" t="s">
        <v>98</v>
      </c>
      <c r="F39" s="13">
        <v>21</v>
      </c>
      <c r="G39" s="14" t="s">
        <v>99</v>
      </c>
      <c r="H39" s="10" t="s">
        <v>100</v>
      </c>
      <c r="I39" s="14" t="s">
        <v>114</v>
      </c>
      <c r="J39" s="91">
        <v>90</v>
      </c>
      <c r="K39" s="91">
        <v>1</v>
      </c>
      <c r="L39" s="103" t="s">
        <v>28</v>
      </c>
      <c r="M39" s="169">
        <v>235</v>
      </c>
      <c r="N39" s="193">
        <f t="shared" si="4"/>
        <v>21150</v>
      </c>
      <c r="O39" s="107"/>
    </row>
    <row r="40" spans="1:15" ht="16" customHeight="1" x14ac:dyDescent="0.25">
      <c r="A40" s="97" t="s">
        <v>30</v>
      </c>
      <c r="B40" s="96" t="s">
        <v>113</v>
      </c>
      <c r="C40" s="69"/>
      <c r="D40" s="27">
        <v>9</v>
      </c>
      <c r="E40" s="28" t="s">
        <v>98</v>
      </c>
      <c r="F40" s="29">
        <v>21</v>
      </c>
      <c r="G40" s="28" t="s">
        <v>99</v>
      </c>
      <c r="H40" s="10" t="s">
        <v>100</v>
      </c>
      <c r="I40" s="28" t="s">
        <v>114</v>
      </c>
      <c r="J40" s="30">
        <v>90</v>
      </c>
      <c r="K40" s="30">
        <v>1</v>
      </c>
      <c r="L40" s="121" t="s">
        <v>28</v>
      </c>
      <c r="M40" s="164">
        <f>1766.89/90</f>
        <v>19.632111111111112</v>
      </c>
      <c r="N40" s="194">
        <f t="shared" si="4"/>
        <v>1766.89</v>
      </c>
      <c r="O40" s="123" t="s">
        <v>192</v>
      </c>
    </row>
    <row r="41" spans="1:15" ht="16" customHeight="1" thickBot="1" x14ac:dyDescent="0.3">
      <c r="A41" s="71" t="s">
        <v>110</v>
      </c>
      <c r="B41" s="72"/>
      <c r="C41" s="72"/>
      <c r="D41" s="72"/>
      <c r="E41" s="72"/>
      <c r="F41" s="72"/>
      <c r="G41" s="72"/>
      <c r="H41" s="72"/>
      <c r="I41" s="72"/>
      <c r="J41" s="31"/>
      <c r="K41" s="31"/>
      <c r="L41" s="31"/>
      <c r="M41" s="165"/>
      <c r="N41" s="166">
        <f>SUM(N36:N40)</f>
        <v>53468.89</v>
      </c>
      <c r="O41" s="125"/>
    </row>
    <row r="42" spans="1:15" ht="16" customHeight="1" x14ac:dyDescent="0.25">
      <c r="A42" s="32" t="s">
        <v>152</v>
      </c>
      <c r="B42" s="89" t="s">
        <v>78</v>
      </c>
      <c r="C42" s="228" t="s">
        <v>75</v>
      </c>
      <c r="D42" s="229"/>
      <c r="E42" s="229"/>
      <c r="F42" s="229"/>
      <c r="G42" s="229"/>
      <c r="H42" s="229"/>
      <c r="I42" s="229"/>
      <c r="J42" s="89" t="s">
        <v>57</v>
      </c>
      <c r="K42" s="89" t="s">
        <v>23</v>
      </c>
      <c r="L42" s="90" t="s">
        <v>155</v>
      </c>
      <c r="M42" s="126" t="s">
        <v>95</v>
      </c>
      <c r="N42" s="89" t="s">
        <v>22</v>
      </c>
      <c r="O42" s="127" t="s">
        <v>0</v>
      </c>
    </row>
    <row r="43" spans="1:15" ht="16" customHeight="1" x14ac:dyDescent="0.25">
      <c r="A43" s="74" t="s">
        <v>31</v>
      </c>
      <c r="B43" s="75" t="s">
        <v>115</v>
      </c>
      <c r="C43" s="75"/>
      <c r="D43" s="75"/>
      <c r="E43" s="75"/>
      <c r="F43" s="75"/>
      <c r="G43" s="75"/>
      <c r="H43" s="75"/>
      <c r="I43" s="75"/>
      <c r="J43" s="33"/>
      <c r="K43" s="33"/>
      <c r="L43" s="33"/>
      <c r="M43" s="128"/>
      <c r="N43" s="75"/>
      <c r="O43" s="129"/>
    </row>
    <row r="44" spans="1:15" ht="16" customHeight="1" x14ac:dyDescent="0.25">
      <c r="A44" s="272" t="s">
        <v>32</v>
      </c>
      <c r="B44" s="274" t="s">
        <v>116</v>
      </c>
      <c r="C44" s="276" t="s">
        <v>117</v>
      </c>
      <c r="D44" s="277"/>
      <c r="E44" s="277"/>
      <c r="F44" s="277"/>
      <c r="G44" s="277"/>
      <c r="H44" s="277"/>
      <c r="I44" s="278"/>
      <c r="J44" s="34"/>
      <c r="K44" s="35"/>
      <c r="L44" s="130" t="s">
        <v>156</v>
      </c>
      <c r="M44" s="131"/>
      <c r="N44" s="76">
        <f>J44*K44*M44</f>
        <v>0</v>
      </c>
      <c r="O44" s="132"/>
    </row>
    <row r="45" spans="1:15" ht="16" customHeight="1" x14ac:dyDescent="0.25">
      <c r="A45" s="272"/>
      <c r="B45" s="274"/>
      <c r="C45" s="279" t="s">
        <v>118</v>
      </c>
      <c r="D45" s="280"/>
      <c r="E45" s="280"/>
      <c r="F45" s="280"/>
      <c r="G45" s="280"/>
      <c r="H45" s="280"/>
      <c r="I45" s="281"/>
      <c r="J45" s="215">
        <v>26</v>
      </c>
      <c r="K45" s="215">
        <v>1</v>
      </c>
      <c r="L45" s="133" t="s">
        <v>213</v>
      </c>
      <c r="M45" s="217">
        <f>4821.71/26</f>
        <v>185.45038461538462</v>
      </c>
      <c r="N45" s="160">
        <f t="shared" ref="N45" si="5">J45*K45*M45</f>
        <v>4821.71</v>
      </c>
      <c r="O45" s="107" t="s">
        <v>215</v>
      </c>
    </row>
    <row r="46" spans="1:15" ht="16" customHeight="1" x14ac:dyDescent="0.25">
      <c r="A46" s="272"/>
      <c r="B46" s="274"/>
      <c r="C46" s="279" t="s">
        <v>33</v>
      </c>
      <c r="D46" s="280"/>
      <c r="E46" s="280"/>
      <c r="F46" s="280"/>
      <c r="G46" s="280"/>
      <c r="H46" s="280"/>
      <c r="I46" s="281"/>
      <c r="J46" s="91"/>
      <c r="K46" s="91"/>
      <c r="L46" s="133" t="s">
        <v>156</v>
      </c>
      <c r="M46" s="104"/>
      <c r="N46" s="61">
        <f t="shared" ref="N46:N48" si="6">J46*K46*M46</f>
        <v>0</v>
      </c>
      <c r="O46" s="107"/>
    </row>
    <row r="47" spans="1:15" ht="16" customHeight="1" x14ac:dyDescent="0.25">
      <c r="A47" s="272"/>
      <c r="B47" s="274"/>
      <c r="C47" s="279" t="s">
        <v>172</v>
      </c>
      <c r="D47" s="280"/>
      <c r="E47" s="280"/>
      <c r="F47" s="280"/>
      <c r="G47" s="280"/>
      <c r="H47" s="280"/>
      <c r="I47" s="281"/>
      <c r="J47" s="91"/>
      <c r="K47" s="91"/>
      <c r="L47" s="133" t="s">
        <v>156</v>
      </c>
      <c r="M47" s="104"/>
      <c r="N47" s="61">
        <f t="shared" si="6"/>
        <v>0</v>
      </c>
      <c r="O47" s="107"/>
    </row>
    <row r="48" spans="1:15" ht="16" customHeight="1" x14ac:dyDescent="0.25">
      <c r="A48" s="273"/>
      <c r="B48" s="275"/>
      <c r="C48" s="282" t="s">
        <v>119</v>
      </c>
      <c r="D48" s="283"/>
      <c r="E48" s="283"/>
      <c r="F48" s="283"/>
      <c r="G48" s="283"/>
      <c r="H48" s="283"/>
      <c r="I48" s="284"/>
      <c r="J48" s="36"/>
      <c r="K48" s="30"/>
      <c r="L48" s="134" t="s">
        <v>156</v>
      </c>
      <c r="M48" s="122"/>
      <c r="N48" s="70">
        <f t="shared" si="6"/>
        <v>0</v>
      </c>
      <c r="O48" s="123"/>
    </row>
    <row r="49" spans="1:15" ht="16" customHeight="1" x14ac:dyDescent="0.25">
      <c r="A49" s="272" t="s">
        <v>36</v>
      </c>
      <c r="B49" s="274" t="s">
        <v>120</v>
      </c>
      <c r="C49" s="276" t="s">
        <v>117</v>
      </c>
      <c r="D49" s="277"/>
      <c r="E49" s="277"/>
      <c r="F49" s="277"/>
      <c r="G49" s="277"/>
      <c r="H49" s="277"/>
      <c r="I49" s="278"/>
      <c r="J49" s="34">
        <v>31</v>
      </c>
      <c r="K49" s="35">
        <v>1</v>
      </c>
      <c r="L49" s="135" t="s">
        <v>157</v>
      </c>
      <c r="M49" s="131">
        <v>350</v>
      </c>
      <c r="N49" s="209">
        <f>J49*K49*M49</f>
        <v>10850</v>
      </c>
      <c r="O49" s="132" t="s">
        <v>176</v>
      </c>
    </row>
    <row r="50" spans="1:15" ht="16" customHeight="1" x14ac:dyDescent="0.25">
      <c r="A50" s="272"/>
      <c r="B50" s="274"/>
      <c r="C50" s="279" t="s">
        <v>118</v>
      </c>
      <c r="D50" s="280"/>
      <c r="E50" s="280"/>
      <c r="F50" s="280"/>
      <c r="G50" s="280"/>
      <c r="H50" s="280"/>
      <c r="I50" s="281"/>
      <c r="J50" s="91">
        <v>69</v>
      </c>
      <c r="K50" s="91">
        <v>1</v>
      </c>
      <c r="L50" s="133" t="s">
        <v>157</v>
      </c>
      <c r="M50" s="104">
        <v>300</v>
      </c>
      <c r="N50" s="192">
        <f t="shared" ref="N50:N53" si="7">J50*K50*M50</f>
        <v>20700</v>
      </c>
      <c r="O50" s="132" t="s">
        <v>176</v>
      </c>
    </row>
    <row r="51" spans="1:15" ht="16" customHeight="1" x14ac:dyDescent="0.25">
      <c r="A51" s="272"/>
      <c r="B51" s="274"/>
      <c r="C51" s="276" t="s">
        <v>210</v>
      </c>
      <c r="D51" s="277"/>
      <c r="E51" s="277"/>
      <c r="F51" s="277"/>
      <c r="G51" s="277"/>
      <c r="H51" s="277"/>
      <c r="I51" s="278"/>
      <c r="J51" s="91">
        <v>4</v>
      </c>
      <c r="K51" s="91">
        <v>1</v>
      </c>
      <c r="L51" s="133" t="s">
        <v>157</v>
      </c>
      <c r="M51" s="104">
        <v>1000</v>
      </c>
      <c r="N51" s="192">
        <f t="shared" si="7"/>
        <v>4000</v>
      </c>
      <c r="O51" s="107" t="s">
        <v>211</v>
      </c>
    </row>
    <row r="52" spans="1:15" ht="16" customHeight="1" x14ac:dyDescent="0.25">
      <c r="A52" s="272"/>
      <c r="B52" s="274"/>
      <c r="C52" s="276" t="s">
        <v>194</v>
      </c>
      <c r="D52" s="277"/>
      <c r="E52" s="277"/>
      <c r="F52" s="277"/>
      <c r="G52" s="277"/>
      <c r="H52" s="277"/>
      <c r="I52" s="278"/>
      <c r="J52" s="91">
        <v>1</v>
      </c>
      <c r="K52" s="91">
        <v>5</v>
      </c>
      <c r="L52" s="133" t="s">
        <v>195</v>
      </c>
      <c r="M52" s="104">
        <v>100</v>
      </c>
      <c r="N52" s="192">
        <f t="shared" si="7"/>
        <v>500</v>
      </c>
      <c r="O52" s="107" t="s">
        <v>212</v>
      </c>
    </row>
    <row r="53" spans="1:15" ht="16" customHeight="1" x14ac:dyDescent="0.25">
      <c r="A53" s="273"/>
      <c r="B53" s="275"/>
      <c r="C53" s="282" t="s">
        <v>119</v>
      </c>
      <c r="D53" s="283"/>
      <c r="E53" s="283"/>
      <c r="F53" s="283"/>
      <c r="G53" s="283"/>
      <c r="H53" s="283"/>
      <c r="I53" s="284"/>
      <c r="J53" s="36"/>
      <c r="K53" s="30"/>
      <c r="L53" s="136" t="s">
        <v>157</v>
      </c>
      <c r="M53" s="122"/>
      <c r="N53" s="210">
        <f t="shared" si="7"/>
        <v>0</v>
      </c>
      <c r="O53" s="123"/>
    </row>
    <row r="54" spans="1:15" ht="16" customHeight="1" x14ac:dyDescent="0.25">
      <c r="A54" s="272" t="s">
        <v>37</v>
      </c>
      <c r="B54" s="274" t="s">
        <v>121</v>
      </c>
      <c r="C54" s="276" t="s">
        <v>117</v>
      </c>
      <c r="D54" s="277"/>
      <c r="E54" s="277"/>
      <c r="F54" s="277"/>
      <c r="G54" s="277"/>
      <c r="H54" s="277"/>
      <c r="I54" s="278"/>
      <c r="J54" s="34"/>
      <c r="K54" s="35"/>
      <c r="L54" s="130" t="s">
        <v>156</v>
      </c>
      <c r="M54" s="131"/>
      <c r="N54" s="211">
        <f>J54*K54*M54</f>
        <v>0</v>
      </c>
      <c r="O54" s="132"/>
    </row>
    <row r="55" spans="1:15" ht="16" customHeight="1" x14ac:dyDescent="0.25">
      <c r="A55" s="272"/>
      <c r="B55" s="274"/>
      <c r="C55" s="279" t="s">
        <v>118</v>
      </c>
      <c r="D55" s="280"/>
      <c r="E55" s="280"/>
      <c r="F55" s="280"/>
      <c r="G55" s="280"/>
      <c r="H55" s="280"/>
      <c r="I55" s="281"/>
      <c r="J55" s="91"/>
      <c r="K55" s="91"/>
      <c r="L55" s="133" t="s">
        <v>156</v>
      </c>
      <c r="M55" s="104"/>
      <c r="N55" s="160">
        <f t="shared" ref="N55:N61" si="8">J55*K55*M55</f>
        <v>0</v>
      </c>
      <c r="O55" s="107"/>
    </row>
    <row r="56" spans="1:15" ht="16" customHeight="1" x14ac:dyDescent="0.25">
      <c r="A56" s="272"/>
      <c r="B56" s="274"/>
      <c r="C56" s="279" t="s">
        <v>33</v>
      </c>
      <c r="D56" s="280"/>
      <c r="E56" s="280"/>
      <c r="F56" s="280"/>
      <c r="G56" s="280"/>
      <c r="H56" s="280"/>
      <c r="I56" s="281"/>
      <c r="J56" s="91"/>
      <c r="K56" s="91"/>
      <c r="L56" s="133" t="s">
        <v>156</v>
      </c>
      <c r="M56" s="104"/>
      <c r="N56" s="160">
        <f t="shared" si="8"/>
        <v>0</v>
      </c>
      <c r="O56" s="107"/>
    </row>
    <row r="57" spans="1:15" ht="16" customHeight="1" x14ac:dyDescent="0.25">
      <c r="A57" s="272"/>
      <c r="B57" s="274"/>
      <c r="C57" s="279" t="s">
        <v>34</v>
      </c>
      <c r="D57" s="280"/>
      <c r="E57" s="280"/>
      <c r="F57" s="280"/>
      <c r="G57" s="280"/>
      <c r="H57" s="280"/>
      <c r="I57" s="281"/>
      <c r="J57" s="91"/>
      <c r="K57" s="91"/>
      <c r="L57" s="133" t="s">
        <v>156</v>
      </c>
      <c r="M57" s="104"/>
      <c r="N57" s="61">
        <f t="shared" si="8"/>
        <v>0</v>
      </c>
      <c r="O57" s="107"/>
    </row>
    <row r="58" spans="1:15" ht="16" customHeight="1" x14ac:dyDescent="0.25">
      <c r="A58" s="273"/>
      <c r="B58" s="275"/>
      <c r="C58" s="282" t="s">
        <v>119</v>
      </c>
      <c r="D58" s="283"/>
      <c r="E58" s="283"/>
      <c r="F58" s="283"/>
      <c r="G58" s="283"/>
      <c r="H58" s="283"/>
      <c r="I58" s="284"/>
      <c r="J58" s="36"/>
      <c r="K58" s="30"/>
      <c r="L58" s="134" t="s">
        <v>156</v>
      </c>
      <c r="M58" s="122"/>
      <c r="N58" s="70">
        <f t="shared" si="8"/>
        <v>0</v>
      </c>
      <c r="O58" s="123"/>
    </row>
    <row r="59" spans="1:15" ht="16" customHeight="1" x14ac:dyDescent="0.25">
      <c r="A59" s="264" t="s">
        <v>38</v>
      </c>
      <c r="B59" s="267" t="s">
        <v>122</v>
      </c>
      <c r="C59" s="270" t="s">
        <v>123</v>
      </c>
      <c r="D59" s="270"/>
      <c r="E59" s="270"/>
      <c r="F59" s="270"/>
      <c r="G59" s="270"/>
      <c r="H59" s="77"/>
      <c r="I59" s="11" t="s">
        <v>124</v>
      </c>
      <c r="J59" s="216">
        <v>81</v>
      </c>
      <c r="K59" s="216">
        <v>1</v>
      </c>
      <c r="L59" s="130" t="s">
        <v>214</v>
      </c>
      <c r="M59" s="170">
        <f>33994/81</f>
        <v>419.67901234567898</v>
      </c>
      <c r="N59" s="171">
        <f t="shared" si="8"/>
        <v>33994</v>
      </c>
      <c r="O59" s="137" t="s">
        <v>216</v>
      </c>
    </row>
    <row r="60" spans="1:15" ht="16" customHeight="1" x14ac:dyDescent="0.25">
      <c r="A60" s="265"/>
      <c r="B60" s="268"/>
      <c r="C60" s="254" t="s">
        <v>123</v>
      </c>
      <c r="D60" s="254"/>
      <c r="E60" s="254"/>
      <c r="F60" s="254"/>
      <c r="G60" s="254"/>
      <c r="H60" s="77"/>
      <c r="I60" s="14" t="s">
        <v>124</v>
      </c>
      <c r="J60" s="91"/>
      <c r="K60" s="91"/>
      <c r="L60" s="133" t="s">
        <v>158</v>
      </c>
      <c r="M60" s="169"/>
      <c r="N60" s="172">
        <f t="shared" si="8"/>
        <v>0</v>
      </c>
      <c r="O60" s="107"/>
    </row>
    <row r="61" spans="1:15" ht="16" customHeight="1" x14ac:dyDescent="0.25">
      <c r="A61" s="266"/>
      <c r="B61" s="269"/>
      <c r="C61" s="271" t="s">
        <v>123</v>
      </c>
      <c r="D61" s="271"/>
      <c r="E61" s="271"/>
      <c r="F61" s="271"/>
      <c r="G61" s="271"/>
      <c r="H61" s="77"/>
      <c r="I61" s="37" t="s">
        <v>124</v>
      </c>
      <c r="J61" s="36"/>
      <c r="K61" s="36"/>
      <c r="L61" s="134" t="s">
        <v>158</v>
      </c>
      <c r="M61" s="189"/>
      <c r="N61" s="190">
        <f t="shared" si="8"/>
        <v>0</v>
      </c>
      <c r="O61" s="139"/>
    </row>
    <row r="62" spans="1:15" ht="16" customHeight="1" thickBot="1" x14ac:dyDescent="0.3">
      <c r="A62" s="71" t="s">
        <v>110</v>
      </c>
      <c r="B62" s="72"/>
      <c r="C62" s="72"/>
      <c r="D62" s="72"/>
      <c r="E62" s="72"/>
      <c r="F62" s="72"/>
      <c r="G62" s="72"/>
      <c r="H62" s="72"/>
      <c r="I62" s="72"/>
      <c r="J62" s="31"/>
      <c r="K62" s="31"/>
      <c r="L62" s="31"/>
      <c r="M62" s="165"/>
      <c r="N62" s="166">
        <f>SUM(N44:N61)</f>
        <v>74865.709999999992</v>
      </c>
      <c r="O62" s="125"/>
    </row>
    <row r="63" spans="1:15" ht="16" customHeight="1" x14ac:dyDescent="0.25">
      <c r="A63" s="32" t="s">
        <v>152</v>
      </c>
      <c r="B63" s="89" t="s">
        <v>78</v>
      </c>
      <c r="C63" s="228" t="s">
        <v>75</v>
      </c>
      <c r="D63" s="229"/>
      <c r="E63" s="229"/>
      <c r="F63" s="229"/>
      <c r="G63" s="229"/>
      <c r="H63" s="229"/>
      <c r="I63" s="229"/>
      <c r="J63" s="230" t="s">
        <v>76</v>
      </c>
      <c r="K63" s="228"/>
      <c r="L63" s="90" t="s">
        <v>155</v>
      </c>
      <c r="M63" s="126" t="s">
        <v>95</v>
      </c>
      <c r="N63" s="89" t="s">
        <v>22</v>
      </c>
      <c r="O63" s="127" t="s">
        <v>0</v>
      </c>
    </row>
    <row r="64" spans="1:15" ht="16" customHeight="1" x14ac:dyDescent="0.25">
      <c r="A64" s="74" t="s">
        <v>39</v>
      </c>
      <c r="B64" s="75" t="s">
        <v>89</v>
      </c>
      <c r="C64" s="75"/>
      <c r="D64" s="75"/>
      <c r="E64" s="75"/>
      <c r="F64" s="75"/>
      <c r="G64" s="75"/>
      <c r="H64" s="75"/>
      <c r="I64" s="75"/>
      <c r="J64" s="33"/>
      <c r="K64" s="33"/>
      <c r="L64" s="33"/>
      <c r="M64" s="128"/>
      <c r="N64" s="75"/>
      <c r="O64" s="129"/>
    </row>
    <row r="65" spans="1:15" ht="16" customHeight="1" x14ac:dyDescent="0.25">
      <c r="A65" s="78" t="s">
        <v>40</v>
      </c>
      <c r="B65" s="95" t="s">
        <v>88</v>
      </c>
      <c r="C65" s="259" t="s">
        <v>125</v>
      </c>
      <c r="D65" s="260"/>
      <c r="E65" s="260"/>
      <c r="F65" s="260"/>
      <c r="G65" s="260"/>
      <c r="H65" s="260"/>
      <c r="I65" s="261"/>
      <c r="J65" s="262"/>
      <c r="K65" s="263"/>
      <c r="L65" s="135" t="s">
        <v>159</v>
      </c>
      <c r="M65" s="119"/>
      <c r="N65" s="67">
        <f>J65*M65</f>
        <v>0</v>
      </c>
      <c r="O65" s="137"/>
    </row>
    <row r="66" spans="1:15" ht="16" customHeight="1" x14ac:dyDescent="0.25">
      <c r="A66" s="79" t="s">
        <v>41</v>
      </c>
      <c r="B66" s="26" t="s">
        <v>71</v>
      </c>
      <c r="C66" s="242" t="s">
        <v>126</v>
      </c>
      <c r="D66" s="243"/>
      <c r="E66" s="243"/>
      <c r="F66" s="243"/>
      <c r="G66" s="243"/>
      <c r="H66" s="243"/>
      <c r="I66" s="244"/>
      <c r="J66" s="231"/>
      <c r="K66" s="233"/>
      <c r="L66" s="133" t="s">
        <v>28</v>
      </c>
      <c r="M66" s="104"/>
      <c r="N66" s="67">
        <f t="shared" ref="N66:N75" si="9">J66*M66</f>
        <v>0</v>
      </c>
      <c r="O66" s="107"/>
    </row>
    <row r="67" spans="1:15" ht="16" customHeight="1" x14ac:dyDescent="0.25">
      <c r="A67" s="79" t="s">
        <v>43</v>
      </c>
      <c r="B67" s="26" t="s">
        <v>42</v>
      </c>
      <c r="C67" s="242" t="s">
        <v>83</v>
      </c>
      <c r="D67" s="243"/>
      <c r="E67" s="243"/>
      <c r="F67" s="243"/>
      <c r="G67" s="243"/>
      <c r="H67" s="243"/>
      <c r="I67" s="244"/>
      <c r="J67" s="231"/>
      <c r="K67" s="233"/>
      <c r="L67" s="133" t="s">
        <v>28</v>
      </c>
      <c r="M67" s="104"/>
      <c r="N67" s="67">
        <f t="shared" si="9"/>
        <v>0</v>
      </c>
      <c r="O67" s="107"/>
    </row>
    <row r="68" spans="1:15" ht="16" customHeight="1" x14ac:dyDescent="0.25">
      <c r="A68" s="79" t="s">
        <v>46</v>
      </c>
      <c r="B68" s="26" t="s">
        <v>49</v>
      </c>
      <c r="C68" s="242" t="s">
        <v>127</v>
      </c>
      <c r="D68" s="243"/>
      <c r="E68" s="243"/>
      <c r="F68" s="243"/>
      <c r="G68" s="243"/>
      <c r="H68" s="243"/>
      <c r="I68" s="244"/>
      <c r="J68" s="231"/>
      <c r="K68" s="233"/>
      <c r="L68" s="133" t="s">
        <v>50</v>
      </c>
      <c r="M68" s="104"/>
      <c r="N68" s="67">
        <f t="shared" si="9"/>
        <v>0</v>
      </c>
      <c r="O68" s="107"/>
    </row>
    <row r="69" spans="1:15" ht="16" customHeight="1" x14ac:dyDescent="0.25">
      <c r="A69" s="79" t="s">
        <v>48</v>
      </c>
      <c r="B69" s="26" t="s">
        <v>47</v>
      </c>
      <c r="C69" s="242"/>
      <c r="D69" s="243"/>
      <c r="E69" s="243"/>
      <c r="F69" s="243"/>
      <c r="G69" s="243"/>
      <c r="H69" s="243"/>
      <c r="I69" s="244"/>
      <c r="J69" s="231"/>
      <c r="K69" s="233"/>
      <c r="L69" s="133" t="s">
        <v>23</v>
      </c>
      <c r="M69" s="104"/>
      <c r="N69" s="67">
        <f t="shared" si="9"/>
        <v>0</v>
      </c>
      <c r="O69" s="107"/>
    </row>
    <row r="70" spans="1:15" ht="16" customHeight="1" x14ac:dyDescent="0.25">
      <c r="A70" s="79" t="s">
        <v>51</v>
      </c>
      <c r="B70" s="26" t="s">
        <v>198</v>
      </c>
      <c r="C70" s="242"/>
      <c r="D70" s="243"/>
      <c r="E70" s="243"/>
      <c r="F70" s="243"/>
      <c r="G70" s="243"/>
      <c r="H70" s="243"/>
      <c r="I70" s="244"/>
      <c r="J70" s="231"/>
      <c r="K70" s="233"/>
      <c r="L70" s="133" t="s">
        <v>199</v>
      </c>
      <c r="M70" s="104"/>
      <c r="N70" s="197">
        <f t="shared" si="9"/>
        <v>0</v>
      </c>
      <c r="O70" s="107"/>
    </row>
    <row r="71" spans="1:15" ht="16" customHeight="1" x14ac:dyDescent="0.25">
      <c r="A71" s="79" t="s">
        <v>52</v>
      </c>
      <c r="B71" s="26" t="s">
        <v>200</v>
      </c>
      <c r="C71" s="242"/>
      <c r="D71" s="243"/>
      <c r="E71" s="243"/>
      <c r="F71" s="243"/>
      <c r="G71" s="243"/>
      <c r="H71" s="243"/>
      <c r="I71" s="244"/>
      <c r="J71" s="231">
        <v>9</v>
      </c>
      <c r="K71" s="233"/>
      <c r="L71" s="133" t="s">
        <v>201</v>
      </c>
      <c r="M71" s="104">
        <v>88</v>
      </c>
      <c r="N71" s="204">
        <f t="shared" si="9"/>
        <v>792</v>
      </c>
      <c r="O71" s="107"/>
    </row>
    <row r="72" spans="1:15" ht="16" customHeight="1" x14ac:dyDescent="0.25">
      <c r="A72" s="79" t="s">
        <v>54</v>
      </c>
      <c r="B72" s="26" t="s">
        <v>202</v>
      </c>
      <c r="C72" s="242"/>
      <c r="D72" s="243"/>
      <c r="E72" s="243"/>
      <c r="F72" s="243"/>
      <c r="G72" s="243"/>
      <c r="H72" s="243"/>
      <c r="I72" s="244"/>
      <c r="J72" s="231">
        <v>9</v>
      </c>
      <c r="K72" s="233"/>
      <c r="L72" s="133" t="s">
        <v>201</v>
      </c>
      <c r="M72" s="104">
        <v>58</v>
      </c>
      <c r="N72" s="204">
        <f t="shared" si="9"/>
        <v>522</v>
      </c>
      <c r="O72" s="107"/>
    </row>
    <row r="73" spans="1:15" ht="16" customHeight="1" x14ac:dyDescent="0.25">
      <c r="A73" s="79" t="s">
        <v>55</v>
      </c>
      <c r="B73" s="26"/>
      <c r="C73" s="242"/>
      <c r="D73" s="243"/>
      <c r="E73" s="243"/>
      <c r="F73" s="243"/>
      <c r="G73" s="243"/>
      <c r="H73" s="243"/>
      <c r="I73" s="244"/>
      <c r="J73" s="231"/>
      <c r="K73" s="233"/>
      <c r="L73" s="133" t="s">
        <v>53</v>
      </c>
      <c r="M73" s="104"/>
      <c r="N73" s="204">
        <f t="shared" si="9"/>
        <v>0</v>
      </c>
      <c r="O73" s="107"/>
    </row>
    <row r="74" spans="1:15" ht="16" customHeight="1" x14ac:dyDescent="0.25">
      <c r="A74" s="79" t="s">
        <v>56</v>
      </c>
      <c r="B74" s="26" t="s">
        <v>44</v>
      </c>
      <c r="C74" s="242"/>
      <c r="D74" s="243"/>
      <c r="E74" s="243"/>
      <c r="F74" s="243"/>
      <c r="G74" s="243"/>
      <c r="H74" s="243"/>
      <c r="I74" s="244"/>
      <c r="J74" s="231"/>
      <c r="K74" s="233"/>
      <c r="L74" s="133" t="s">
        <v>45</v>
      </c>
      <c r="M74" s="104"/>
      <c r="N74" s="212">
        <f t="shared" si="9"/>
        <v>0</v>
      </c>
      <c r="O74" s="107"/>
    </row>
    <row r="75" spans="1:15" ht="16" customHeight="1" x14ac:dyDescent="0.25">
      <c r="A75" s="80" t="s">
        <v>90</v>
      </c>
      <c r="B75" s="38" t="s">
        <v>72</v>
      </c>
      <c r="C75" s="245"/>
      <c r="D75" s="246"/>
      <c r="E75" s="246"/>
      <c r="F75" s="246"/>
      <c r="G75" s="246"/>
      <c r="H75" s="246"/>
      <c r="I75" s="247"/>
      <c r="J75" s="234"/>
      <c r="K75" s="236"/>
      <c r="L75" s="134" t="s">
        <v>84</v>
      </c>
      <c r="M75" s="138"/>
      <c r="N75" s="201">
        <f t="shared" si="9"/>
        <v>0</v>
      </c>
      <c r="O75" s="139"/>
    </row>
    <row r="76" spans="1:15" ht="16" customHeight="1" thickBot="1" x14ac:dyDescent="0.3">
      <c r="A76" s="71" t="s">
        <v>110</v>
      </c>
      <c r="B76" s="72"/>
      <c r="C76" s="72"/>
      <c r="D76" s="72"/>
      <c r="E76" s="72"/>
      <c r="F76" s="72"/>
      <c r="G76" s="72"/>
      <c r="H76" s="72"/>
      <c r="I76" s="72"/>
      <c r="J76" s="31"/>
      <c r="K76" s="31"/>
      <c r="L76" s="31"/>
      <c r="M76" s="124"/>
      <c r="N76" s="213">
        <f>SUM(N65:N75)</f>
        <v>1314</v>
      </c>
      <c r="O76" s="125"/>
    </row>
    <row r="77" spans="1:15" ht="16" customHeight="1" x14ac:dyDescent="0.25">
      <c r="A77" s="32" t="s">
        <v>152</v>
      </c>
      <c r="B77" s="89" t="s">
        <v>78</v>
      </c>
      <c r="C77" s="228" t="s">
        <v>75</v>
      </c>
      <c r="D77" s="229"/>
      <c r="E77" s="229"/>
      <c r="F77" s="229"/>
      <c r="G77" s="229"/>
      <c r="H77" s="229"/>
      <c r="I77" s="229"/>
      <c r="J77" s="89" t="s">
        <v>57</v>
      </c>
      <c r="K77" s="89" t="s">
        <v>58</v>
      </c>
      <c r="L77" s="90" t="s">
        <v>155</v>
      </c>
      <c r="M77" s="126" t="s">
        <v>95</v>
      </c>
      <c r="N77" s="89" t="s">
        <v>22</v>
      </c>
      <c r="O77" s="127" t="s">
        <v>0</v>
      </c>
    </row>
    <row r="78" spans="1:15" ht="16" customHeight="1" x14ac:dyDescent="0.25">
      <c r="A78" s="64" t="s">
        <v>128</v>
      </c>
      <c r="B78" s="65" t="s">
        <v>150</v>
      </c>
      <c r="C78" s="65"/>
      <c r="D78" s="65"/>
      <c r="E78" s="65"/>
      <c r="F78" s="65"/>
      <c r="G78" s="65"/>
      <c r="H78" s="65"/>
      <c r="I78" s="65"/>
      <c r="J78" s="22"/>
      <c r="K78" s="22"/>
      <c r="L78" s="22"/>
      <c r="M78" s="116"/>
      <c r="N78" s="65"/>
      <c r="O78" s="117"/>
    </row>
    <row r="79" spans="1:15" ht="16" customHeight="1" x14ac:dyDescent="0.25">
      <c r="A79" s="3" t="s">
        <v>59</v>
      </c>
      <c r="B79" s="39" t="s">
        <v>129</v>
      </c>
      <c r="C79" s="248"/>
      <c r="D79" s="249"/>
      <c r="E79" s="249"/>
      <c r="F79" s="249"/>
      <c r="G79" s="249"/>
      <c r="H79" s="249"/>
      <c r="I79" s="250"/>
      <c r="J79" s="25">
        <v>7</v>
      </c>
      <c r="K79" s="25">
        <v>1</v>
      </c>
      <c r="L79" s="118" t="s">
        <v>19</v>
      </c>
      <c r="M79" s="119">
        <v>500</v>
      </c>
      <c r="N79" s="204">
        <f>J79*K79*M79</f>
        <v>3500</v>
      </c>
      <c r="O79" s="159" t="s">
        <v>186</v>
      </c>
    </row>
    <row r="80" spans="1:15" ht="16" customHeight="1" x14ac:dyDescent="0.25">
      <c r="A80" s="93" t="s">
        <v>60</v>
      </c>
      <c r="B80" s="40" t="s">
        <v>93</v>
      </c>
      <c r="C80" s="231"/>
      <c r="D80" s="232"/>
      <c r="E80" s="232"/>
      <c r="F80" s="232"/>
      <c r="G80" s="232"/>
      <c r="H80" s="232"/>
      <c r="I80" s="233"/>
      <c r="J80" s="91"/>
      <c r="K80" s="91"/>
      <c r="L80" s="103" t="s">
        <v>19</v>
      </c>
      <c r="M80" s="104"/>
      <c r="N80" s="192">
        <f t="shared" ref="N80:N82" si="10">J80*K80*M80</f>
        <v>0</v>
      </c>
      <c r="O80" s="107"/>
    </row>
    <row r="81" spans="1:15" ht="16" customHeight="1" x14ac:dyDescent="0.25">
      <c r="A81" s="93" t="s">
        <v>85</v>
      </c>
      <c r="B81" s="40" t="s">
        <v>91</v>
      </c>
      <c r="C81" s="231"/>
      <c r="D81" s="232"/>
      <c r="E81" s="232"/>
      <c r="F81" s="232"/>
      <c r="G81" s="232"/>
      <c r="H81" s="232"/>
      <c r="I81" s="233"/>
      <c r="J81" s="91"/>
      <c r="K81" s="91"/>
      <c r="L81" s="103" t="s">
        <v>19</v>
      </c>
      <c r="M81" s="104"/>
      <c r="N81" s="192">
        <f t="shared" si="10"/>
        <v>0</v>
      </c>
      <c r="O81" s="107"/>
    </row>
    <row r="82" spans="1:15" ht="16" customHeight="1" x14ac:dyDescent="0.25">
      <c r="A82" s="94" t="s">
        <v>92</v>
      </c>
      <c r="B82" s="41" t="s">
        <v>73</v>
      </c>
      <c r="C82" s="234"/>
      <c r="D82" s="235"/>
      <c r="E82" s="235"/>
      <c r="F82" s="235"/>
      <c r="G82" s="235"/>
      <c r="H82" s="235"/>
      <c r="I82" s="236"/>
      <c r="J82" s="36">
        <v>2</v>
      </c>
      <c r="K82" s="36">
        <v>3</v>
      </c>
      <c r="L82" s="140" t="s">
        <v>19</v>
      </c>
      <c r="M82" s="138">
        <v>600</v>
      </c>
      <c r="N82" s="205">
        <f t="shared" si="10"/>
        <v>3600</v>
      </c>
      <c r="O82" s="139" t="s">
        <v>191</v>
      </c>
    </row>
    <row r="83" spans="1:15" ht="16" customHeight="1" x14ac:dyDescent="0.25">
      <c r="A83" s="74" t="s">
        <v>110</v>
      </c>
      <c r="B83" s="75"/>
      <c r="C83" s="75"/>
      <c r="D83" s="75"/>
      <c r="E83" s="75"/>
      <c r="F83" s="75"/>
      <c r="G83" s="75"/>
      <c r="H83" s="75"/>
      <c r="I83" s="75"/>
      <c r="J83" s="33"/>
      <c r="K83" s="33"/>
      <c r="L83" s="33"/>
      <c r="M83" s="128"/>
      <c r="N83" s="206">
        <f>SUM(N79:N82)</f>
        <v>7100</v>
      </c>
      <c r="O83" s="129"/>
    </row>
    <row r="84" spans="1:15" ht="16" customHeight="1" thickBot="1" x14ac:dyDescent="0.3">
      <c r="A84" s="82" t="s">
        <v>130</v>
      </c>
      <c r="B84" s="83"/>
      <c r="C84" s="83"/>
      <c r="D84" s="83"/>
      <c r="E84" s="83"/>
      <c r="F84" s="83"/>
      <c r="G84" s="83"/>
      <c r="H84" s="83"/>
      <c r="I84" s="83"/>
      <c r="J84" s="42"/>
      <c r="K84" s="42"/>
      <c r="L84" s="42"/>
      <c r="M84" s="141"/>
      <c r="N84" s="202">
        <f>SUM(N33,N41,N62,N76,N83)</f>
        <v>219163.6</v>
      </c>
      <c r="O84" s="142"/>
    </row>
    <row r="85" spans="1:15" ht="16" customHeight="1" x14ac:dyDescent="0.25">
      <c r="A85" s="32" t="s">
        <v>152</v>
      </c>
      <c r="B85" s="89" t="s">
        <v>78</v>
      </c>
      <c r="C85" s="228" t="s">
        <v>75</v>
      </c>
      <c r="D85" s="229"/>
      <c r="E85" s="229"/>
      <c r="F85" s="229"/>
      <c r="G85" s="229"/>
      <c r="H85" s="229"/>
      <c r="I85" s="229"/>
      <c r="J85" s="230" t="s">
        <v>76</v>
      </c>
      <c r="K85" s="228"/>
      <c r="L85" s="90" t="s">
        <v>155</v>
      </c>
      <c r="M85" s="126" t="s">
        <v>95</v>
      </c>
      <c r="N85" s="89" t="s">
        <v>22</v>
      </c>
      <c r="O85" s="127" t="s">
        <v>0</v>
      </c>
    </row>
    <row r="86" spans="1:15" ht="16" customHeight="1" x14ac:dyDescent="0.25">
      <c r="A86" s="43" t="s">
        <v>131</v>
      </c>
      <c r="B86" s="65" t="s">
        <v>61</v>
      </c>
      <c r="C86" s="65"/>
      <c r="D86" s="65"/>
      <c r="E86" s="65"/>
      <c r="F86" s="65"/>
      <c r="G86" s="65"/>
      <c r="H86" s="65"/>
      <c r="I86" s="65"/>
      <c r="J86" s="22"/>
      <c r="K86" s="22"/>
      <c r="L86" s="22"/>
      <c r="M86" s="116"/>
      <c r="N86" s="65"/>
      <c r="O86" s="117"/>
    </row>
    <row r="87" spans="1:15" ht="16" customHeight="1" x14ac:dyDescent="0.25">
      <c r="A87" s="2" t="s">
        <v>62</v>
      </c>
      <c r="B87" s="44" t="s">
        <v>61</v>
      </c>
      <c r="C87" s="237" t="s">
        <v>132</v>
      </c>
      <c r="D87" s="238"/>
      <c r="E87" s="238"/>
      <c r="F87" s="238"/>
      <c r="G87" s="238"/>
      <c r="H87" s="238"/>
      <c r="I87" s="239"/>
      <c r="J87" s="240">
        <f>N84</f>
        <v>219163.6</v>
      </c>
      <c r="K87" s="241"/>
      <c r="L87" s="143"/>
      <c r="M87" s="144">
        <v>0.08</v>
      </c>
      <c r="N87" s="201">
        <f>J87*M87</f>
        <v>17533.088</v>
      </c>
      <c r="O87" s="145"/>
    </row>
    <row r="88" spans="1:15" ht="16" customHeight="1" thickBot="1" x14ac:dyDescent="0.3">
      <c r="A88" s="86" t="s">
        <v>110</v>
      </c>
      <c r="B88" s="87"/>
      <c r="C88" s="87"/>
      <c r="D88" s="87"/>
      <c r="E88" s="87"/>
      <c r="F88" s="87"/>
      <c r="G88" s="87"/>
      <c r="H88" s="87"/>
      <c r="I88" s="87"/>
      <c r="J88" s="45"/>
      <c r="K88" s="45"/>
      <c r="L88" s="45"/>
      <c r="M88" s="146"/>
      <c r="N88" s="207">
        <f>SUM(N87:N87)</f>
        <v>17533.088</v>
      </c>
      <c r="O88" s="147"/>
    </row>
    <row r="89" spans="1:15" ht="16" customHeight="1" x14ac:dyDescent="0.25">
      <c r="A89" s="32" t="s">
        <v>152</v>
      </c>
      <c r="B89" s="89" t="s">
        <v>78</v>
      </c>
      <c r="C89" s="228" t="s">
        <v>75</v>
      </c>
      <c r="D89" s="229"/>
      <c r="E89" s="229"/>
      <c r="F89" s="229"/>
      <c r="G89" s="229"/>
      <c r="H89" s="229"/>
      <c r="I89" s="229"/>
      <c r="J89" s="89" t="s">
        <v>57</v>
      </c>
      <c r="K89" s="89" t="s">
        <v>58</v>
      </c>
      <c r="L89" s="90" t="s">
        <v>155</v>
      </c>
      <c r="M89" s="126" t="s">
        <v>95</v>
      </c>
      <c r="N89" s="89" t="s">
        <v>22</v>
      </c>
      <c r="O89" s="127" t="s">
        <v>0</v>
      </c>
    </row>
    <row r="90" spans="1:15" ht="16" customHeight="1" x14ac:dyDescent="0.25">
      <c r="A90" s="43" t="s">
        <v>133</v>
      </c>
      <c r="B90" s="65" t="s">
        <v>134</v>
      </c>
      <c r="C90" s="65"/>
      <c r="D90" s="65"/>
      <c r="E90" s="65"/>
      <c r="F90" s="65"/>
      <c r="G90" s="65"/>
      <c r="H90" s="65"/>
      <c r="I90" s="65"/>
      <c r="J90" s="22"/>
      <c r="K90" s="22"/>
      <c r="L90" s="22"/>
      <c r="M90" s="116"/>
      <c r="N90" s="65"/>
      <c r="O90" s="117"/>
    </row>
    <row r="91" spans="1:15" ht="16" customHeight="1" x14ac:dyDescent="0.25">
      <c r="A91" s="2" t="s">
        <v>63</v>
      </c>
      <c r="B91" s="44" t="s">
        <v>135</v>
      </c>
      <c r="C91" s="237" t="s">
        <v>64</v>
      </c>
      <c r="D91" s="238"/>
      <c r="E91" s="238"/>
      <c r="F91" s="238"/>
      <c r="G91" s="238"/>
      <c r="H91" s="238"/>
      <c r="I91" s="239"/>
      <c r="J91" s="46">
        <v>2</v>
      </c>
      <c r="K91" s="46">
        <v>4</v>
      </c>
      <c r="L91" s="143" t="s">
        <v>19</v>
      </c>
      <c r="M91" s="148">
        <v>1800</v>
      </c>
      <c r="N91" s="214">
        <f>J91*K91*M91</f>
        <v>14400</v>
      </c>
      <c r="O91" s="145" t="s">
        <v>190</v>
      </c>
    </row>
    <row r="92" spans="1:15" ht="16" customHeight="1" thickBot="1" x14ac:dyDescent="0.3">
      <c r="A92" s="86" t="s">
        <v>110</v>
      </c>
      <c r="B92" s="87"/>
      <c r="C92" s="87"/>
      <c r="D92" s="87"/>
      <c r="E92" s="87"/>
      <c r="F92" s="87"/>
      <c r="G92" s="87"/>
      <c r="H92" s="87"/>
      <c r="I92" s="87"/>
      <c r="J92" s="45"/>
      <c r="K92" s="45"/>
      <c r="L92" s="45"/>
      <c r="M92" s="146"/>
      <c r="N92" s="207">
        <f>SUM(N91:N91)</f>
        <v>14400</v>
      </c>
      <c r="O92" s="147"/>
    </row>
    <row r="93" spans="1:15" ht="16" customHeight="1" x14ac:dyDescent="0.25">
      <c r="A93" s="32" t="s">
        <v>152</v>
      </c>
      <c r="B93" s="89" t="s">
        <v>78</v>
      </c>
      <c r="C93" s="230" t="s">
        <v>75</v>
      </c>
      <c r="D93" s="256"/>
      <c r="E93" s="256"/>
      <c r="F93" s="256"/>
      <c r="G93" s="228"/>
      <c r="H93" s="89" t="s">
        <v>136</v>
      </c>
      <c r="I93" s="89" t="s">
        <v>137</v>
      </c>
      <c r="J93" s="230" t="s">
        <v>57</v>
      </c>
      <c r="K93" s="228"/>
      <c r="L93" s="90" t="s">
        <v>155</v>
      </c>
      <c r="M93" s="126" t="s">
        <v>95</v>
      </c>
      <c r="N93" s="89" t="s">
        <v>22</v>
      </c>
      <c r="O93" s="127" t="s">
        <v>0</v>
      </c>
    </row>
    <row r="94" spans="1:15" ht="16" customHeight="1" x14ac:dyDescent="0.25">
      <c r="A94" s="64" t="s">
        <v>65</v>
      </c>
      <c r="B94" s="65" t="s">
        <v>66</v>
      </c>
      <c r="C94" s="65"/>
      <c r="D94" s="65"/>
      <c r="E94" s="65"/>
      <c r="F94" s="65"/>
      <c r="G94" s="65"/>
      <c r="H94" s="65"/>
      <c r="I94" s="65"/>
      <c r="J94" s="22"/>
      <c r="K94" s="22"/>
      <c r="L94" s="22"/>
      <c r="M94" s="116"/>
      <c r="N94" s="65"/>
      <c r="O94" s="117"/>
    </row>
    <row r="95" spans="1:15" ht="16" customHeight="1" x14ac:dyDescent="0.25">
      <c r="A95" s="92" t="s">
        <v>67</v>
      </c>
      <c r="B95" s="47" t="s">
        <v>138</v>
      </c>
      <c r="C95" s="257" t="s">
        <v>139</v>
      </c>
      <c r="D95" s="257"/>
      <c r="E95" s="257"/>
      <c r="F95" s="257"/>
      <c r="G95" s="257"/>
      <c r="H95" s="77" t="s">
        <v>162</v>
      </c>
      <c r="I95" s="77" t="s">
        <v>163</v>
      </c>
      <c r="J95" s="258">
        <v>49</v>
      </c>
      <c r="K95" s="258"/>
      <c r="L95" s="100" t="s">
        <v>77</v>
      </c>
      <c r="M95" s="170">
        <f>78417/49</f>
        <v>1600.3469387755101</v>
      </c>
      <c r="N95" s="171">
        <f>J95*M95</f>
        <v>78417</v>
      </c>
      <c r="O95" s="155" t="s">
        <v>66</v>
      </c>
    </row>
    <row r="96" spans="1:15" ht="16" customHeight="1" x14ac:dyDescent="0.25">
      <c r="A96" s="93" t="s">
        <v>140</v>
      </c>
      <c r="B96" s="40" t="s">
        <v>141</v>
      </c>
      <c r="C96" s="254" t="s">
        <v>139</v>
      </c>
      <c r="D96" s="254"/>
      <c r="E96" s="254"/>
      <c r="F96" s="254"/>
      <c r="G96" s="254"/>
      <c r="H96" s="68"/>
      <c r="I96" s="68"/>
      <c r="J96" s="255"/>
      <c r="K96" s="255"/>
      <c r="L96" s="103" t="s">
        <v>77</v>
      </c>
      <c r="M96" s="169"/>
      <c r="N96" s="172">
        <f t="shared" ref="N96:N98" si="11">J96*M96</f>
        <v>0</v>
      </c>
      <c r="O96" s="107"/>
    </row>
    <row r="97" spans="1:15" ht="16" customHeight="1" x14ac:dyDescent="0.25">
      <c r="A97" s="93" t="s">
        <v>142</v>
      </c>
      <c r="B97" s="40" t="s">
        <v>143</v>
      </c>
      <c r="C97" s="254" t="s">
        <v>139</v>
      </c>
      <c r="D97" s="254"/>
      <c r="E97" s="254"/>
      <c r="F97" s="254"/>
      <c r="G97" s="254"/>
      <c r="H97" s="68"/>
      <c r="I97" s="68"/>
      <c r="J97" s="255"/>
      <c r="K97" s="255"/>
      <c r="L97" s="103" t="s">
        <v>77</v>
      </c>
      <c r="M97" s="169"/>
      <c r="N97" s="172">
        <f t="shared" si="11"/>
        <v>0</v>
      </c>
      <c r="O97" s="107"/>
    </row>
    <row r="98" spans="1:15" ht="16" customHeight="1" x14ac:dyDescent="0.25">
      <c r="A98" s="93" t="s">
        <v>144</v>
      </c>
      <c r="B98" s="40" t="s">
        <v>145</v>
      </c>
      <c r="C98" s="254" t="s">
        <v>139</v>
      </c>
      <c r="D98" s="254"/>
      <c r="E98" s="254"/>
      <c r="F98" s="254"/>
      <c r="G98" s="254"/>
      <c r="H98" s="68"/>
      <c r="I98" s="68"/>
      <c r="J98" s="255"/>
      <c r="K98" s="255"/>
      <c r="L98" s="103" t="s">
        <v>77</v>
      </c>
      <c r="M98" s="169"/>
      <c r="N98" s="172">
        <f t="shared" si="11"/>
        <v>0</v>
      </c>
      <c r="O98" s="107"/>
    </row>
    <row r="99" spans="1:15" ht="16" customHeight="1" x14ac:dyDescent="0.25">
      <c r="A99" s="97"/>
      <c r="B99" s="48" t="s">
        <v>61</v>
      </c>
      <c r="C99" s="227" t="s">
        <v>146</v>
      </c>
      <c r="D99" s="227"/>
      <c r="E99" s="227"/>
      <c r="F99" s="227"/>
      <c r="G99" s="227"/>
      <c r="H99" s="227"/>
      <c r="I99" s="227"/>
      <c r="J99" s="227"/>
      <c r="K99" s="227"/>
      <c r="L99" s="227"/>
      <c r="M99" s="303">
        <v>0.03</v>
      </c>
      <c r="N99" s="174">
        <f>SUM(N95,N98)*M99</f>
        <v>2352.5099999999998</v>
      </c>
      <c r="O99" s="123"/>
    </row>
    <row r="100" spans="1:15" ht="16" customHeight="1" thickBot="1" x14ac:dyDescent="0.3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45"/>
      <c r="K100" s="45"/>
      <c r="L100" s="45"/>
      <c r="M100" s="175"/>
      <c r="N100" s="176">
        <f>SUM(N95:N99)</f>
        <v>80769.509999999995</v>
      </c>
      <c r="O100" s="147"/>
    </row>
    <row r="101" spans="1:15" ht="16" customHeight="1" x14ac:dyDescent="0.25">
      <c r="A101" s="32" t="s">
        <v>152</v>
      </c>
      <c r="B101" s="89" t="s">
        <v>78</v>
      </c>
      <c r="C101" s="228" t="s">
        <v>75</v>
      </c>
      <c r="D101" s="229"/>
      <c r="E101" s="229"/>
      <c r="F101" s="229"/>
      <c r="G101" s="229"/>
      <c r="H101" s="229"/>
      <c r="I101" s="229"/>
      <c r="J101" s="230" t="s">
        <v>76</v>
      </c>
      <c r="K101" s="228"/>
      <c r="L101" s="90" t="s">
        <v>155</v>
      </c>
      <c r="M101" s="126" t="s">
        <v>95</v>
      </c>
      <c r="N101" s="89" t="s">
        <v>22</v>
      </c>
      <c r="O101" s="127" t="s">
        <v>0</v>
      </c>
    </row>
    <row r="102" spans="1:15" ht="16" customHeight="1" x14ac:dyDescent="0.25">
      <c r="A102" s="43" t="s">
        <v>68</v>
      </c>
      <c r="B102" s="65" t="s">
        <v>69</v>
      </c>
      <c r="C102" s="65"/>
      <c r="D102" s="65"/>
      <c r="E102" s="65"/>
      <c r="F102" s="65"/>
      <c r="G102" s="65"/>
      <c r="H102" s="65"/>
      <c r="I102" s="65"/>
      <c r="J102" s="22"/>
      <c r="K102" s="22"/>
      <c r="L102" s="22"/>
      <c r="M102" s="116"/>
      <c r="N102" s="65"/>
      <c r="O102" s="117"/>
    </row>
    <row r="103" spans="1:15" ht="16" customHeight="1" x14ac:dyDescent="0.25">
      <c r="A103" s="2" t="s">
        <v>70</v>
      </c>
      <c r="B103" s="44" t="s">
        <v>69</v>
      </c>
      <c r="C103" s="251"/>
      <c r="D103" s="252"/>
      <c r="E103" s="252"/>
      <c r="F103" s="252"/>
      <c r="G103" s="252"/>
      <c r="H103" s="252"/>
      <c r="I103" s="253"/>
      <c r="J103" s="240">
        <f>SUM(N84,N88,N92,N100)</f>
        <v>331866.19799999997</v>
      </c>
      <c r="K103" s="241"/>
      <c r="L103" s="143"/>
      <c r="M103" s="144">
        <v>0.06</v>
      </c>
      <c r="N103" s="201">
        <f>J103*M103</f>
        <v>19911.971879999997</v>
      </c>
      <c r="O103" s="145"/>
    </row>
    <row r="104" spans="1:15" ht="16" customHeight="1" x14ac:dyDescent="0.25">
      <c r="A104" s="82" t="s">
        <v>110</v>
      </c>
      <c r="B104" s="83"/>
      <c r="C104" s="83"/>
      <c r="D104" s="83"/>
      <c r="E104" s="83"/>
      <c r="F104" s="83"/>
      <c r="G104" s="83"/>
      <c r="H104" s="83"/>
      <c r="I104" s="83"/>
      <c r="J104" s="42"/>
      <c r="K104" s="42"/>
      <c r="L104" s="42"/>
      <c r="M104" s="141"/>
      <c r="N104" s="202">
        <f>SUM(N103,J103)</f>
        <v>351778.16987999994</v>
      </c>
      <c r="O104" s="142"/>
    </row>
    <row r="105" spans="1:15" ht="16" customHeight="1" thickBot="1" x14ac:dyDescent="0.3">
      <c r="A105" s="62"/>
      <c r="B105" s="63" t="s">
        <v>149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49"/>
      <c r="N105" s="150"/>
      <c r="O105" s="151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56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2"/>
      <c r="B129" s="152"/>
      <c r="C129" s="152"/>
      <c r="D129" s="153"/>
      <c r="E129" s="154"/>
    </row>
    <row r="130" spans="1:5" ht="15" customHeight="1" x14ac:dyDescent="0.25">
      <c r="A130" s="152" t="s">
        <v>160</v>
      </c>
      <c r="B130" s="152" t="s">
        <v>161</v>
      </c>
      <c r="C130" s="152" t="s">
        <v>162</v>
      </c>
      <c r="D130" s="153" t="s">
        <v>163</v>
      </c>
      <c r="E130" s="154" t="s">
        <v>164</v>
      </c>
    </row>
    <row r="131" spans="1:5" ht="15" customHeight="1" x14ac:dyDescent="0.25">
      <c r="A131" s="152" t="s">
        <v>100</v>
      </c>
      <c r="B131" s="152" t="s">
        <v>165</v>
      </c>
      <c r="C131" s="152" t="s">
        <v>166</v>
      </c>
      <c r="D131" s="153" t="s">
        <v>167</v>
      </c>
      <c r="E131" s="154" t="s">
        <v>168</v>
      </c>
    </row>
    <row r="132" spans="1:5" ht="15" customHeight="1" x14ac:dyDescent="0.25">
      <c r="A132" s="152"/>
      <c r="B132" s="152" t="s">
        <v>169</v>
      </c>
      <c r="C132" s="152" t="s">
        <v>170</v>
      </c>
      <c r="D132" s="153"/>
      <c r="E132" s="154" t="s">
        <v>171</v>
      </c>
    </row>
    <row r="133" spans="1:5" ht="15" customHeight="1" x14ac:dyDescent="0.25">
      <c r="A133" s="152">
        <v>1</v>
      </c>
      <c r="B133" s="152"/>
    </row>
    <row r="134" spans="1:5" ht="15" customHeight="1" x14ac:dyDescent="0.25">
      <c r="A134" s="152">
        <f>A133+1</f>
        <v>2</v>
      </c>
      <c r="B134" s="152"/>
    </row>
    <row r="135" spans="1:5" ht="15" customHeight="1" x14ac:dyDescent="0.25">
      <c r="A135" s="152">
        <f t="shared" ref="A135:A163" si="12">A134+1</f>
        <v>3</v>
      </c>
      <c r="B135" s="152"/>
    </row>
    <row r="136" spans="1:5" ht="15" customHeight="1" x14ac:dyDescent="0.25">
      <c r="A136" s="152">
        <f t="shared" si="12"/>
        <v>4</v>
      </c>
      <c r="B136" s="152"/>
    </row>
    <row r="137" spans="1:5" ht="15" customHeight="1" x14ac:dyDescent="0.25">
      <c r="A137" s="152">
        <f t="shared" si="12"/>
        <v>5</v>
      </c>
      <c r="B137" s="152"/>
    </row>
    <row r="138" spans="1:5" ht="15" customHeight="1" x14ac:dyDescent="0.25">
      <c r="A138" s="152">
        <f t="shared" si="12"/>
        <v>6</v>
      </c>
      <c r="B138" s="152"/>
    </row>
    <row r="139" spans="1:5" ht="15" customHeight="1" x14ac:dyDescent="0.25">
      <c r="A139" s="152">
        <f t="shared" si="12"/>
        <v>7</v>
      </c>
      <c r="B139" s="152"/>
    </row>
    <row r="140" spans="1:5" ht="15" customHeight="1" x14ac:dyDescent="0.25">
      <c r="A140" s="152">
        <f t="shared" si="12"/>
        <v>8</v>
      </c>
      <c r="B140" s="152"/>
    </row>
    <row r="141" spans="1:5" ht="15" customHeight="1" x14ac:dyDescent="0.25">
      <c r="A141" s="152">
        <f t="shared" si="12"/>
        <v>9</v>
      </c>
      <c r="B141" s="152"/>
    </row>
    <row r="142" spans="1:5" ht="15" customHeight="1" x14ac:dyDescent="0.25">
      <c r="A142" s="152">
        <f t="shared" si="12"/>
        <v>10</v>
      </c>
      <c r="B142" s="152"/>
    </row>
    <row r="143" spans="1:5" ht="15" customHeight="1" x14ac:dyDescent="0.25">
      <c r="A143" s="152">
        <f t="shared" si="12"/>
        <v>11</v>
      </c>
      <c r="B143" s="152"/>
    </row>
    <row r="144" spans="1:5" ht="15" customHeight="1" x14ac:dyDescent="0.25">
      <c r="A144" s="152">
        <f t="shared" si="12"/>
        <v>12</v>
      </c>
      <c r="B144" s="152"/>
    </row>
    <row r="145" spans="1:2" ht="15" customHeight="1" x14ac:dyDescent="0.25">
      <c r="A145" s="152">
        <f t="shared" si="12"/>
        <v>13</v>
      </c>
      <c r="B145" s="152"/>
    </row>
    <row r="146" spans="1:2" ht="15" customHeight="1" x14ac:dyDescent="0.25">
      <c r="A146" s="152">
        <f t="shared" si="12"/>
        <v>14</v>
      </c>
      <c r="B146" s="152"/>
    </row>
    <row r="147" spans="1:2" ht="15" customHeight="1" x14ac:dyDescent="0.25">
      <c r="A147" s="152">
        <f t="shared" si="12"/>
        <v>15</v>
      </c>
      <c r="B147" s="152"/>
    </row>
    <row r="148" spans="1:2" ht="15" customHeight="1" x14ac:dyDescent="0.25">
      <c r="A148" s="152">
        <f t="shared" si="12"/>
        <v>16</v>
      </c>
      <c r="B148" s="152"/>
    </row>
    <row r="149" spans="1:2" ht="15" customHeight="1" x14ac:dyDescent="0.25">
      <c r="A149" s="152">
        <f t="shared" si="12"/>
        <v>17</v>
      </c>
      <c r="B149" s="152"/>
    </row>
    <row r="150" spans="1:2" ht="15" customHeight="1" x14ac:dyDescent="0.25">
      <c r="A150" s="152">
        <f t="shared" si="12"/>
        <v>18</v>
      </c>
      <c r="B150" s="152"/>
    </row>
    <row r="151" spans="1:2" ht="15" customHeight="1" x14ac:dyDescent="0.25">
      <c r="A151" s="152">
        <f t="shared" si="12"/>
        <v>19</v>
      </c>
      <c r="B151" s="152"/>
    </row>
    <row r="152" spans="1:2" ht="15" customHeight="1" x14ac:dyDescent="0.25">
      <c r="A152" s="152">
        <f t="shared" si="12"/>
        <v>20</v>
      </c>
      <c r="B152" s="152"/>
    </row>
    <row r="153" spans="1:2" ht="15" customHeight="1" x14ac:dyDescent="0.25">
      <c r="A153" s="152">
        <f t="shared" si="12"/>
        <v>21</v>
      </c>
      <c r="B153" s="152"/>
    </row>
    <row r="154" spans="1:2" ht="15" customHeight="1" x14ac:dyDescent="0.25">
      <c r="A154" s="152">
        <f t="shared" si="12"/>
        <v>22</v>
      </c>
      <c r="B154" s="152"/>
    </row>
    <row r="155" spans="1:2" ht="15" customHeight="1" x14ac:dyDescent="0.25">
      <c r="A155" s="152">
        <f t="shared" si="12"/>
        <v>23</v>
      </c>
      <c r="B155" s="152"/>
    </row>
    <row r="156" spans="1:2" ht="15" customHeight="1" x14ac:dyDescent="0.25">
      <c r="A156" s="152">
        <f t="shared" si="12"/>
        <v>24</v>
      </c>
      <c r="B156" s="152"/>
    </row>
    <row r="157" spans="1:2" ht="15" customHeight="1" x14ac:dyDescent="0.25">
      <c r="A157" s="152">
        <f t="shared" si="12"/>
        <v>25</v>
      </c>
      <c r="B157" s="152"/>
    </row>
    <row r="158" spans="1:2" ht="15" customHeight="1" x14ac:dyDescent="0.25">
      <c r="A158" s="152">
        <f t="shared" si="12"/>
        <v>26</v>
      </c>
      <c r="B158" s="152"/>
    </row>
    <row r="159" spans="1:2" ht="15" customHeight="1" x14ac:dyDescent="0.25">
      <c r="A159" s="152">
        <f t="shared" si="12"/>
        <v>27</v>
      </c>
      <c r="B159" s="152"/>
    </row>
    <row r="160" spans="1:2" ht="15" customHeight="1" x14ac:dyDescent="0.25">
      <c r="A160" s="152">
        <f t="shared" si="12"/>
        <v>28</v>
      </c>
      <c r="B160" s="152"/>
    </row>
    <row r="161" spans="1:2" ht="15" customHeight="1" x14ac:dyDescent="0.25">
      <c r="A161" s="152">
        <f t="shared" si="12"/>
        <v>29</v>
      </c>
      <c r="B161" s="152"/>
    </row>
    <row r="162" spans="1:2" ht="15" customHeight="1" x14ac:dyDescent="0.25">
      <c r="A162" s="152">
        <f t="shared" si="12"/>
        <v>30</v>
      </c>
      <c r="B162" s="152"/>
    </row>
    <row r="163" spans="1:2" ht="15" customHeight="1" x14ac:dyDescent="0.25">
      <c r="A163" s="152">
        <f t="shared" si="12"/>
        <v>31</v>
      </c>
      <c r="B163" s="152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dataConsolidate/>
  <mergeCells count="119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82" zoomScale="110" zoomScaleNormal="110" workbookViewId="0">
      <selection activeCell="N103" sqref="N103:N104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0" width="8.36328125" style="5" customWidth="1"/>
    <col min="11" max="11" width="5.7265625" style="5" customWidth="1"/>
    <col min="12" max="12" width="7.08984375" style="5" customWidth="1"/>
    <col min="13" max="13" width="9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s="51" customFormat="1" ht="15" customHeight="1" x14ac:dyDescent="0.25">
      <c r="A2" s="226" t="s">
        <v>151</v>
      </c>
      <c r="B2" s="226"/>
      <c r="C2" s="221" t="s">
        <v>175</v>
      </c>
      <c r="D2" s="221"/>
      <c r="E2" s="221"/>
      <c r="F2" s="49" t="s">
        <v>148</v>
      </c>
      <c r="G2" s="52"/>
      <c r="H2" s="52"/>
      <c r="I2" s="222" t="s">
        <v>174</v>
      </c>
      <c r="J2" s="222"/>
      <c r="K2" s="50"/>
      <c r="L2" s="223" t="s">
        <v>1</v>
      </c>
      <c r="M2" s="223"/>
      <c r="N2" s="218" t="s">
        <v>181</v>
      </c>
      <c r="O2" s="218"/>
    </row>
    <row r="3" spans="1:15" s="51" customFormat="1" ht="15" customHeight="1" x14ac:dyDescent="0.25">
      <c r="A3" s="226" t="s">
        <v>2</v>
      </c>
      <c r="B3" s="226"/>
      <c r="C3" s="221" t="s">
        <v>173</v>
      </c>
      <c r="D3" s="221"/>
      <c r="E3" s="221"/>
      <c r="F3" s="49" t="s">
        <v>147</v>
      </c>
      <c r="G3" s="52"/>
      <c r="H3" s="52"/>
      <c r="I3" s="222" t="s">
        <v>177</v>
      </c>
      <c r="J3" s="222"/>
      <c r="K3" s="50"/>
      <c r="L3" s="223" t="s">
        <v>3</v>
      </c>
      <c r="M3" s="223"/>
      <c r="N3" s="218" t="s">
        <v>182</v>
      </c>
      <c r="O3" s="218"/>
    </row>
    <row r="4" spans="1:15" s="51" customFormat="1" ht="15" customHeight="1" x14ac:dyDescent="0.25">
      <c r="A4" s="226" t="s">
        <v>4</v>
      </c>
      <c r="B4" s="226"/>
      <c r="C4" s="221" t="s">
        <v>178</v>
      </c>
      <c r="D4" s="221"/>
      <c r="E4" s="221"/>
      <c r="F4" s="53"/>
      <c r="G4" s="52"/>
      <c r="H4" s="54"/>
      <c r="I4" s="54"/>
      <c r="J4" s="54"/>
      <c r="K4" s="54"/>
      <c r="L4" s="223" t="s">
        <v>5</v>
      </c>
      <c r="M4" s="223"/>
      <c r="N4" s="219">
        <v>43346</v>
      </c>
      <c r="O4" s="218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4" t="s">
        <v>80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ht="16" customHeight="1" x14ac:dyDescent="0.25">
      <c r="A7" s="288" t="s">
        <v>78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 t="s">
        <v>94</v>
      </c>
      <c r="N7" s="229"/>
      <c r="O7" s="289"/>
    </row>
    <row r="8" spans="1:15" ht="16" customHeight="1" x14ac:dyDescent="0.25">
      <c r="A8" s="6" t="s">
        <v>152</v>
      </c>
      <c r="B8" s="188" t="s">
        <v>78</v>
      </c>
      <c r="C8" s="290" t="s">
        <v>75</v>
      </c>
      <c r="D8" s="291"/>
      <c r="E8" s="291"/>
      <c r="F8" s="291"/>
      <c r="G8" s="291"/>
      <c r="H8" s="291"/>
      <c r="I8" s="291"/>
      <c r="J8" s="188" t="s">
        <v>153</v>
      </c>
      <c r="K8" s="188" t="s">
        <v>154</v>
      </c>
      <c r="L8" s="188" t="s">
        <v>155</v>
      </c>
      <c r="M8" s="188" t="s">
        <v>95</v>
      </c>
      <c r="N8" s="188" t="s">
        <v>74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292" t="s">
        <v>8</v>
      </c>
      <c r="B10" s="294" t="s">
        <v>180</v>
      </c>
      <c r="C10" s="11" t="s">
        <v>97</v>
      </c>
      <c r="D10" s="10">
        <v>9</v>
      </c>
      <c r="E10" s="11" t="s">
        <v>98</v>
      </c>
      <c r="F10" s="10">
        <v>20</v>
      </c>
      <c r="G10" s="11" t="s">
        <v>99</v>
      </c>
      <c r="H10" s="10">
        <v>1</v>
      </c>
      <c r="I10" s="11" t="s">
        <v>100</v>
      </c>
      <c r="J10" s="12">
        <v>6</v>
      </c>
      <c r="K10" s="11">
        <v>1</v>
      </c>
      <c r="L10" s="100" t="s">
        <v>79</v>
      </c>
      <c r="M10" s="101">
        <v>530</v>
      </c>
      <c r="N10" s="191">
        <f>J10*K10*M10</f>
        <v>3180</v>
      </c>
      <c r="O10" s="102"/>
    </row>
    <row r="11" spans="1:15" ht="16" customHeight="1" x14ac:dyDescent="0.25">
      <c r="A11" s="293"/>
      <c r="B11" s="295"/>
      <c r="C11" s="14" t="s">
        <v>101</v>
      </c>
      <c r="D11" s="13">
        <v>9</v>
      </c>
      <c r="E11" s="14" t="s">
        <v>98</v>
      </c>
      <c r="F11" s="13">
        <v>20</v>
      </c>
      <c r="G11" s="14" t="s">
        <v>99</v>
      </c>
      <c r="H11" s="13">
        <v>1</v>
      </c>
      <c r="I11" s="14" t="s">
        <v>100</v>
      </c>
      <c r="J11" s="163">
        <v>2</v>
      </c>
      <c r="K11" s="14">
        <v>1</v>
      </c>
      <c r="L11" s="103" t="s">
        <v>79</v>
      </c>
      <c r="M11" s="104">
        <v>580</v>
      </c>
      <c r="N11" s="192">
        <f t="shared" ref="N11:N14" si="0">J11*K11*M11</f>
        <v>1160</v>
      </c>
      <c r="O11" s="105"/>
    </row>
    <row r="12" spans="1:15" ht="16" customHeight="1" x14ac:dyDescent="0.25">
      <c r="A12" s="293"/>
      <c r="B12" s="295"/>
      <c r="C12" s="14" t="s">
        <v>97</v>
      </c>
      <c r="D12" s="10">
        <v>9</v>
      </c>
      <c r="E12" s="14" t="s">
        <v>98</v>
      </c>
      <c r="F12" s="13">
        <v>21</v>
      </c>
      <c r="G12" s="14" t="s">
        <v>99</v>
      </c>
      <c r="H12" s="13">
        <v>1</v>
      </c>
      <c r="I12" s="14" t="s">
        <v>100</v>
      </c>
      <c r="J12" s="163">
        <v>1</v>
      </c>
      <c r="K12" s="14">
        <v>1</v>
      </c>
      <c r="L12" s="103" t="s">
        <v>79</v>
      </c>
      <c r="M12" s="104">
        <v>530</v>
      </c>
      <c r="N12" s="192">
        <f t="shared" si="0"/>
        <v>530</v>
      </c>
      <c r="O12" s="105"/>
    </row>
    <row r="13" spans="1:15" ht="16" customHeight="1" x14ac:dyDescent="0.25">
      <c r="A13" s="293"/>
      <c r="B13" s="295"/>
      <c r="C13" s="14" t="s">
        <v>101</v>
      </c>
      <c r="D13" s="13">
        <v>9</v>
      </c>
      <c r="E13" s="14" t="s">
        <v>98</v>
      </c>
      <c r="F13" s="13">
        <v>21</v>
      </c>
      <c r="G13" s="14" t="s">
        <v>99</v>
      </c>
      <c r="H13" s="13">
        <v>1</v>
      </c>
      <c r="I13" s="14" t="s">
        <v>100</v>
      </c>
      <c r="J13" s="163">
        <v>2</v>
      </c>
      <c r="K13" s="14">
        <v>1</v>
      </c>
      <c r="L13" s="103" t="s">
        <v>79</v>
      </c>
      <c r="M13" s="104">
        <v>580</v>
      </c>
      <c r="N13" s="192">
        <f t="shared" si="0"/>
        <v>1160</v>
      </c>
      <c r="O13" s="105"/>
    </row>
    <row r="14" spans="1:15" ht="16" customHeight="1" x14ac:dyDescent="0.25">
      <c r="A14" s="293"/>
      <c r="B14" s="295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3" t="s">
        <v>79</v>
      </c>
      <c r="M14" s="104"/>
      <c r="N14" s="192">
        <f t="shared" si="0"/>
        <v>0</v>
      </c>
      <c r="O14" s="105"/>
    </row>
    <row r="15" spans="1:15" ht="16" customHeight="1" x14ac:dyDescent="0.25">
      <c r="A15" s="293" t="s">
        <v>9</v>
      </c>
      <c r="B15" s="296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3" t="s">
        <v>79</v>
      </c>
      <c r="M15" s="104"/>
      <c r="N15" s="192">
        <f>J15*K15*M15</f>
        <v>0</v>
      </c>
      <c r="O15" s="105"/>
    </row>
    <row r="16" spans="1:15" ht="16" customHeight="1" x14ac:dyDescent="0.25">
      <c r="A16" s="293"/>
      <c r="B16" s="296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3" t="s">
        <v>79</v>
      </c>
      <c r="M16" s="104"/>
      <c r="N16" s="192">
        <f t="shared" ref="N16" si="1">J16*K16*M16</f>
        <v>0</v>
      </c>
      <c r="O16" s="105"/>
    </row>
    <row r="17" spans="1:15" ht="16" customHeight="1" x14ac:dyDescent="0.25">
      <c r="A17" s="293" t="s">
        <v>20</v>
      </c>
      <c r="B17" s="296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3" t="s">
        <v>79</v>
      </c>
      <c r="M17" s="104"/>
      <c r="N17" s="192">
        <f>J17*K17*M17</f>
        <v>0</v>
      </c>
      <c r="O17" s="105"/>
    </row>
    <row r="18" spans="1:15" ht="16" customHeight="1" x14ac:dyDescent="0.25">
      <c r="A18" s="293"/>
      <c r="B18" s="296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3" t="s">
        <v>79</v>
      </c>
      <c r="M18" s="104"/>
      <c r="N18" s="192">
        <f t="shared" ref="N18" si="2">J18*K18*M18</f>
        <v>0</v>
      </c>
      <c r="O18" s="105"/>
    </row>
    <row r="19" spans="1:15" ht="16" customHeight="1" x14ac:dyDescent="0.25">
      <c r="A19" s="293" t="s">
        <v>82</v>
      </c>
      <c r="B19" s="296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3" t="s">
        <v>79</v>
      </c>
      <c r="M19" s="104"/>
      <c r="N19" s="192">
        <f>J19*K19*M19</f>
        <v>0</v>
      </c>
      <c r="O19" s="105"/>
    </row>
    <row r="20" spans="1:15" ht="16" customHeight="1" x14ac:dyDescent="0.25">
      <c r="A20" s="293"/>
      <c r="B20" s="296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3" t="s">
        <v>79</v>
      </c>
      <c r="M20" s="104"/>
      <c r="N20" s="192">
        <f t="shared" ref="N20:N32" si="3">J20*K20*M20</f>
        <v>0</v>
      </c>
      <c r="O20" s="105"/>
    </row>
    <row r="21" spans="1:15" ht="48.5" customHeight="1" x14ac:dyDescent="0.25">
      <c r="A21" s="293" t="s">
        <v>86</v>
      </c>
      <c r="B21" s="16" t="s">
        <v>10</v>
      </c>
      <c r="C21" s="298" t="s">
        <v>106</v>
      </c>
      <c r="D21" s="298"/>
      <c r="E21" s="298"/>
      <c r="F21" s="298"/>
      <c r="G21" s="298"/>
      <c r="H21" s="298"/>
      <c r="I21" s="298"/>
      <c r="J21" s="13">
        <v>1</v>
      </c>
      <c r="K21" s="13">
        <v>1</v>
      </c>
      <c r="L21" s="106" t="s">
        <v>81</v>
      </c>
      <c r="M21" s="104">
        <v>0</v>
      </c>
      <c r="N21" s="192">
        <f t="shared" si="3"/>
        <v>0</v>
      </c>
      <c r="O21" s="157" t="s">
        <v>184</v>
      </c>
    </row>
    <row r="22" spans="1:15" ht="16" customHeight="1" x14ac:dyDescent="0.25">
      <c r="A22" s="293"/>
      <c r="B22" s="16" t="s">
        <v>11</v>
      </c>
      <c r="C22" s="300" t="s">
        <v>187</v>
      </c>
      <c r="D22" s="285"/>
      <c r="E22" s="285"/>
      <c r="F22" s="285"/>
      <c r="G22" s="285"/>
      <c r="H22" s="285"/>
      <c r="I22" s="285"/>
      <c r="J22" s="13">
        <v>1</v>
      </c>
      <c r="K22" s="13">
        <v>1</v>
      </c>
      <c r="L22" s="106" t="s">
        <v>18</v>
      </c>
      <c r="M22" s="104">
        <v>0</v>
      </c>
      <c r="N22" s="192">
        <f t="shared" si="3"/>
        <v>0</v>
      </c>
      <c r="O22" s="107" t="s">
        <v>203</v>
      </c>
    </row>
    <row r="23" spans="1:15" ht="16" customHeight="1" x14ac:dyDescent="0.25">
      <c r="A23" s="293"/>
      <c r="B23" s="16" t="s">
        <v>13</v>
      </c>
      <c r="C23" s="285"/>
      <c r="D23" s="285"/>
      <c r="E23" s="285"/>
      <c r="F23" s="285"/>
      <c r="G23" s="285"/>
      <c r="H23" s="285"/>
      <c r="I23" s="285"/>
      <c r="J23" s="13"/>
      <c r="K23" s="13"/>
      <c r="L23" s="106" t="s">
        <v>19</v>
      </c>
      <c r="M23" s="104"/>
      <c r="N23" s="192">
        <f t="shared" si="3"/>
        <v>0</v>
      </c>
      <c r="O23" s="107"/>
    </row>
    <row r="24" spans="1:15" ht="16" customHeight="1" x14ac:dyDescent="0.25">
      <c r="A24" s="293"/>
      <c r="B24" s="16" t="s">
        <v>14</v>
      </c>
      <c r="C24" s="285" t="s">
        <v>107</v>
      </c>
      <c r="D24" s="285"/>
      <c r="E24" s="285"/>
      <c r="F24" s="285"/>
      <c r="G24" s="285"/>
      <c r="H24" s="285"/>
      <c r="I24" s="285"/>
      <c r="J24" s="13"/>
      <c r="K24" s="13"/>
      <c r="L24" s="106" t="s">
        <v>15</v>
      </c>
      <c r="M24" s="104"/>
      <c r="N24" s="192">
        <f t="shared" si="3"/>
        <v>0</v>
      </c>
      <c r="O24" s="107"/>
    </row>
    <row r="25" spans="1:15" ht="16" customHeight="1" x14ac:dyDescent="0.25">
      <c r="A25" s="293"/>
      <c r="B25" s="17" t="s">
        <v>16</v>
      </c>
      <c r="C25" s="285" t="s">
        <v>17</v>
      </c>
      <c r="D25" s="285"/>
      <c r="E25" s="285"/>
      <c r="F25" s="285"/>
      <c r="G25" s="285"/>
      <c r="H25" s="285"/>
      <c r="I25" s="285"/>
      <c r="J25" s="13"/>
      <c r="K25" s="13"/>
      <c r="L25" s="106" t="s">
        <v>18</v>
      </c>
      <c r="M25" s="104"/>
      <c r="N25" s="160">
        <f t="shared" si="3"/>
        <v>0</v>
      </c>
      <c r="O25" s="107"/>
    </row>
    <row r="26" spans="1:15" ht="16" customHeight="1" x14ac:dyDescent="0.25">
      <c r="A26" s="293"/>
      <c r="B26" s="17" t="s">
        <v>35</v>
      </c>
      <c r="C26" s="285" t="s">
        <v>108</v>
      </c>
      <c r="D26" s="285"/>
      <c r="E26" s="285"/>
      <c r="F26" s="285"/>
      <c r="G26" s="285"/>
      <c r="H26" s="285"/>
      <c r="I26" s="285"/>
      <c r="J26" s="13"/>
      <c r="K26" s="13"/>
      <c r="L26" s="106"/>
      <c r="M26" s="104"/>
      <c r="N26" s="160">
        <f t="shared" si="3"/>
        <v>0</v>
      </c>
      <c r="O26" s="107"/>
    </row>
    <row r="27" spans="1:15" ht="16" customHeight="1" x14ac:dyDescent="0.25">
      <c r="A27" s="293" t="s">
        <v>87</v>
      </c>
      <c r="B27" s="16" t="s">
        <v>21</v>
      </c>
      <c r="C27" s="298" t="s">
        <v>106</v>
      </c>
      <c r="D27" s="298"/>
      <c r="E27" s="298"/>
      <c r="F27" s="298"/>
      <c r="G27" s="298"/>
      <c r="H27" s="298"/>
      <c r="I27" s="298"/>
      <c r="J27" s="13"/>
      <c r="K27" s="13"/>
      <c r="L27" s="106" t="s">
        <v>81</v>
      </c>
      <c r="M27" s="104"/>
      <c r="N27" s="160">
        <f t="shared" si="3"/>
        <v>0</v>
      </c>
      <c r="O27" s="107"/>
    </row>
    <row r="28" spans="1:15" ht="16" customHeight="1" x14ac:dyDescent="0.25">
      <c r="A28" s="293"/>
      <c r="B28" s="16" t="s">
        <v>11</v>
      </c>
      <c r="C28" s="285" t="s">
        <v>12</v>
      </c>
      <c r="D28" s="285"/>
      <c r="E28" s="285"/>
      <c r="F28" s="285"/>
      <c r="G28" s="285"/>
      <c r="H28" s="285"/>
      <c r="I28" s="285"/>
      <c r="J28" s="13"/>
      <c r="K28" s="13"/>
      <c r="L28" s="106" t="s">
        <v>18</v>
      </c>
      <c r="M28" s="104"/>
      <c r="N28" s="160">
        <f t="shared" si="3"/>
        <v>0</v>
      </c>
      <c r="O28" s="107"/>
    </row>
    <row r="29" spans="1:15" ht="16" customHeight="1" x14ac:dyDescent="0.25">
      <c r="A29" s="293"/>
      <c r="B29" s="16" t="s">
        <v>13</v>
      </c>
      <c r="C29" s="285"/>
      <c r="D29" s="285"/>
      <c r="E29" s="285"/>
      <c r="F29" s="285"/>
      <c r="G29" s="285"/>
      <c r="H29" s="285"/>
      <c r="I29" s="285"/>
      <c r="J29" s="13"/>
      <c r="K29" s="13"/>
      <c r="L29" s="106" t="s">
        <v>19</v>
      </c>
      <c r="M29" s="104"/>
      <c r="N29" s="192">
        <f>J29*K29*M29</f>
        <v>0</v>
      </c>
      <c r="O29" s="158" t="s">
        <v>183</v>
      </c>
    </row>
    <row r="30" spans="1:15" ht="16" customHeight="1" x14ac:dyDescent="0.25">
      <c r="A30" s="293"/>
      <c r="B30" s="16" t="s">
        <v>14</v>
      </c>
      <c r="C30" s="285" t="s">
        <v>109</v>
      </c>
      <c r="D30" s="285"/>
      <c r="E30" s="285"/>
      <c r="F30" s="285"/>
      <c r="G30" s="285"/>
      <c r="H30" s="285"/>
      <c r="I30" s="285"/>
      <c r="J30" s="13"/>
      <c r="K30" s="13"/>
      <c r="L30" s="106" t="s">
        <v>15</v>
      </c>
      <c r="M30" s="104"/>
      <c r="N30" s="160">
        <f t="shared" si="3"/>
        <v>0</v>
      </c>
      <c r="O30" s="107"/>
    </row>
    <row r="31" spans="1:15" ht="16" customHeight="1" x14ac:dyDescent="0.25">
      <c r="A31" s="293"/>
      <c r="B31" s="17" t="s">
        <v>16</v>
      </c>
      <c r="C31" s="285" t="s">
        <v>17</v>
      </c>
      <c r="D31" s="285"/>
      <c r="E31" s="285"/>
      <c r="F31" s="285"/>
      <c r="G31" s="285"/>
      <c r="H31" s="285"/>
      <c r="I31" s="285"/>
      <c r="J31" s="13"/>
      <c r="K31" s="13"/>
      <c r="L31" s="106" t="s">
        <v>18</v>
      </c>
      <c r="M31" s="104"/>
      <c r="N31" s="160">
        <f t="shared" si="3"/>
        <v>0</v>
      </c>
      <c r="O31" s="107"/>
    </row>
    <row r="32" spans="1:15" ht="16" customHeight="1" x14ac:dyDescent="0.25">
      <c r="A32" s="297"/>
      <c r="B32" s="18" t="s">
        <v>35</v>
      </c>
      <c r="C32" s="299" t="s">
        <v>108</v>
      </c>
      <c r="D32" s="299"/>
      <c r="E32" s="299"/>
      <c r="F32" s="299"/>
      <c r="G32" s="299"/>
      <c r="H32" s="299"/>
      <c r="I32" s="299"/>
      <c r="J32" s="19"/>
      <c r="K32" s="19"/>
      <c r="L32" s="108"/>
      <c r="M32" s="109"/>
      <c r="N32" s="161">
        <f t="shared" si="3"/>
        <v>0</v>
      </c>
      <c r="O32" s="110"/>
    </row>
    <row r="33" spans="1:15" ht="16" customHeight="1" thickBot="1" x14ac:dyDescent="0.3">
      <c r="A33" s="62" t="s">
        <v>110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1"/>
      <c r="N33" s="162">
        <f>SUM(N10:N32)</f>
        <v>6030</v>
      </c>
      <c r="O33" s="112"/>
    </row>
    <row r="34" spans="1:15" ht="16" customHeight="1" x14ac:dyDescent="0.25">
      <c r="A34" s="21" t="s">
        <v>152</v>
      </c>
      <c r="B34" s="187" t="s">
        <v>78</v>
      </c>
      <c r="C34" s="286" t="s">
        <v>75</v>
      </c>
      <c r="D34" s="287"/>
      <c r="E34" s="287"/>
      <c r="F34" s="287"/>
      <c r="G34" s="287"/>
      <c r="H34" s="287"/>
      <c r="I34" s="287"/>
      <c r="J34" s="187" t="s">
        <v>57</v>
      </c>
      <c r="K34" s="187" t="s">
        <v>111</v>
      </c>
      <c r="L34" s="113" t="s">
        <v>155</v>
      </c>
      <c r="M34" s="114" t="s">
        <v>95</v>
      </c>
      <c r="N34" s="187" t="s">
        <v>22</v>
      </c>
      <c r="O34" s="115" t="s">
        <v>0</v>
      </c>
    </row>
    <row r="35" spans="1:15" ht="16" customHeight="1" x14ac:dyDescent="0.25">
      <c r="A35" s="64" t="s">
        <v>24</v>
      </c>
      <c r="B35" s="65" t="s">
        <v>112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 x14ac:dyDescent="0.25">
      <c r="A36" s="3" t="s">
        <v>25</v>
      </c>
      <c r="B36" s="184" t="s">
        <v>113</v>
      </c>
      <c r="C36" s="66"/>
      <c r="D36" s="23"/>
      <c r="E36" s="24"/>
      <c r="F36" s="23"/>
      <c r="G36" s="24"/>
      <c r="H36" s="10"/>
      <c r="I36" s="24"/>
      <c r="J36" s="25"/>
      <c r="K36" s="25"/>
      <c r="L36" s="118" t="s">
        <v>28</v>
      </c>
      <c r="M36" s="167">
        <v>0</v>
      </c>
      <c r="N36" s="168">
        <f>J36*K36*M36</f>
        <v>0</v>
      </c>
      <c r="O36" s="120"/>
    </row>
    <row r="37" spans="1:15" ht="16" customHeight="1" x14ac:dyDescent="0.25">
      <c r="A37" s="182" t="s">
        <v>26</v>
      </c>
      <c r="B37" s="26" t="s">
        <v>113</v>
      </c>
      <c r="C37" s="68"/>
      <c r="D37" s="13">
        <v>9</v>
      </c>
      <c r="E37" s="14" t="s">
        <v>98</v>
      </c>
      <c r="F37" s="13">
        <v>20</v>
      </c>
      <c r="G37" s="14" t="s">
        <v>99</v>
      </c>
      <c r="H37" s="10" t="s">
        <v>100</v>
      </c>
      <c r="I37" s="14" t="s">
        <v>114</v>
      </c>
      <c r="J37" s="179"/>
      <c r="K37" s="179">
        <v>1</v>
      </c>
      <c r="L37" s="103" t="s">
        <v>28</v>
      </c>
      <c r="M37" s="169">
        <v>158</v>
      </c>
      <c r="N37" s="193">
        <f t="shared" ref="N37:N40" si="4">J37*K37*M37</f>
        <v>0</v>
      </c>
      <c r="O37" s="107" t="s">
        <v>179</v>
      </c>
    </row>
    <row r="38" spans="1:15" ht="16" customHeight="1" x14ac:dyDescent="0.25">
      <c r="A38" s="182" t="s">
        <v>27</v>
      </c>
      <c r="B38" s="26" t="s">
        <v>113</v>
      </c>
      <c r="C38" s="68"/>
      <c r="D38" s="13">
        <v>9</v>
      </c>
      <c r="E38" s="14" t="s">
        <v>98</v>
      </c>
      <c r="F38" s="13">
        <v>21</v>
      </c>
      <c r="G38" s="14" t="s">
        <v>99</v>
      </c>
      <c r="H38" s="10" t="s">
        <v>160</v>
      </c>
      <c r="I38" s="14" t="s">
        <v>114</v>
      </c>
      <c r="J38" s="179"/>
      <c r="K38" s="179">
        <v>1</v>
      </c>
      <c r="L38" s="103" t="s">
        <v>28</v>
      </c>
      <c r="M38" s="169">
        <v>138</v>
      </c>
      <c r="N38" s="193">
        <f t="shared" si="4"/>
        <v>0</v>
      </c>
      <c r="O38" s="107" t="s">
        <v>179</v>
      </c>
    </row>
    <row r="39" spans="1:15" ht="16" customHeight="1" x14ac:dyDescent="0.25">
      <c r="A39" s="182" t="s">
        <v>29</v>
      </c>
      <c r="B39" s="26" t="s">
        <v>113</v>
      </c>
      <c r="C39" s="68"/>
      <c r="D39" s="13">
        <v>9</v>
      </c>
      <c r="E39" s="14" t="s">
        <v>98</v>
      </c>
      <c r="F39" s="13">
        <v>21</v>
      </c>
      <c r="G39" s="14" t="s">
        <v>99</v>
      </c>
      <c r="H39" s="10" t="s">
        <v>100</v>
      </c>
      <c r="I39" s="14" t="s">
        <v>114</v>
      </c>
      <c r="J39" s="179">
        <v>10</v>
      </c>
      <c r="K39" s="179">
        <v>1</v>
      </c>
      <c r="L39" s="103" t="s">
        <v>28</v>
      </c>
      <c r="M39" s="169">
        <v>235</v>
      </c>
      <c r="N39" s="193">
        <f t="shared" si="4"/>
        <v>2350</v>
      </c>
      <c r="O39" s="107"/>
    </row>
    <row r="40" spans="1:15" ht="16" customHeight="1" x14ac:dyDescent="0.25">
      <c r="A40" s="186" t="s">
        <v>30</v>
      </c>
      <c r="B40" s="185" t="s">
        <v>113</v>
      </c>
      <c r="C40" s="69"/>
      <c r="D40" s="27">
        <v>9</v>
      </c>
      <c r="E40" s="28" t="s">
        <v>98</v>
      </c>
      <c r="F40" s="29">
        <v>21</v>
      </c>
      <c r="G40" s="28" t="s">
        <v>99</v>
      </c>
      <c r="H40" s="10" t="s">
        <v>100</v>
      </c>
      <c r="I40" s="28" t="s">
        <v>114</v>
      </c>
      <c r="J40" s="30"/>
      <c r="K40" s="30">
        <v>1</v>
      </c>
      <c r="L40" s="121" t="s">
        <v>28</v>
      </c>
      <c r="M40" s="164">
        <f>1766.89/90</f>
        <v>19.632111111111112</v>
      </c>
      <c r="N40" s="194">
        <f t="shared" si="4"/>
        <v>0</v>
      </c>
      <c r="O40" s="123" t="s">
        <v>192</v>
      </c>
    </row>
    <row r="41" spans="1:15" ht="16" customHeight="1" thickBot="1" x14ac:dyDescent="0.3">
      <c r="A41" s="71" t="s">
        <v>110</v>
      </c>
      <c r="B41" s="72"/>
      <c r="C41" s="72"/>
      <c r="D41" s="72"/>
      <c r="E41" s="72"/>
      <c r="F41" s="72"/>
      <c r="G41" s="72"/>
      <c r="H41" s="72"/>
      <c r="I41" s="72"/>
      <c r="J41" s="31"/>
      <c r="K41" s="31"/>
      <c r="L41" s="31"/>
      <c r="M41" s="165"/>
      <c r="N41" s="166">
        <f>SUM(N36:N40)</f>
        <v>2350</v>
      </c>
      <c r="O41" s="125"/>
    </row>
    <row r="42" spans="1:15" ht="16" customHeight="1" x14ac:dyDescent="0.25">
      <c r="A42" s="32" t="s">
        <v>152</v>
      </c>
      <c r="B42" s="177" t="s">
        <v>78</v>
      </c>
      <c r="C42" s="228" t="s">
        <v>75</v>
      </c>
      <c r="D42" s="229"/>
      <c r="E42" s="229"/>
      <c r="F42" s="229"/>
      <c r="G42" s="229"/>
      <c r="H42" s="229"/>
      <c r="I42" s="229"/>
      <c r="J42" s="177" t="s">
        <v>57</v>
      </c>
      <c r="K42" s="177" t="s">
        <v>23</v>
      </c>
      <c r="L42" s="178" t="s">
        <v>155</v>
      </c>
      <c r="M42" s="126" t="s">
        <v>95</v>
      </c>
      <c r="N42" s="177" t="s">
        <v>22</v>
      </c>
      <c r="O42" s="127" t="s">
        <v>0</v>
      </c>
    </row>
    <row r="43" spans="1:15" ht="16" customHeight="1" x14ac:dyDescent="0.25">
      <c r="A43" s="74" t="s">
        <v>31</v>
      </c>
      <c r="B43" s="75" t="s">
        <v>115</v>
      </c>
      <c r="C43" s="75"/>
      <c r="D43" s="75"/>
      <c r="E43" s="75"/>
      <c r="F43" s="75"/>
      <c r="G43" s="75"/>
      <c r="H43" s="75"/>
      <c r="I43" s="75"/>
      <c r="J43" s="33"/>
      <c r="K43" s="33"/>
      <c r="L43" s="33"/>
      <c r="M43" s="128"/>
      <c r="N43" s="75"/>
      <c r="O43" s="129"/>
    </row>
    <row r="44" spans="1:15" ht="16" customHeight="1" x14ac:dyDescent="0.25">
      <c r="A44" s="272" t="s">
        <v>32</v>
      </c>
      <c r="B44" s="274" t="s">
        <v>116</v>
      </c>
      <c r="C44" s="276" t="s">
        <v>117</v>
      </c>
      <c r="D44" s="277"/>
      <c r="E44" s="277"/>
      <c r="F44" s="277"/>
      <c r="G44" s="277"/>
      <c r="H44" s="277"/>
      <c r="I44" s="278"/>
      <c r="J44" s="34"/>
      <c r="K44" s="35"/>
      <c r="L44" s="130" t="s">
        <v>156</v>
      </c>
      <c r="M44" s="131"/>
      <c r="N44" s="76">
        <f>J44*K44*M44</f>
        <v>0</v>
      </c>
      <c r="O44" s="132"/>
    </row>
    <row r="45" spans="1:15" ht="16" customHeight="1" x14ac:dyDescent="0.25">
      <c r="A45" s="272"/>
      <c r="B45" s="274"/>
      <c r="C45" s="279" t="s">
        <v>118</v>
      </c>
      <c r="D45" s="280"/>
      <c r="E45" s="280"/>
      <c r="F45" s="280"/>
      <c r="G45" s="280"/>
      <c r="H45" s="280"/>
      <c r="I45" s="281"/>
      <c r="J45" s="179"/>
      <c r="K45" s="179"/>
      <c r="L45" s="133" t="s">
        <v>156</v>
      </c>
      <c r="M45" s="104"/>
      <c r="N45" s="61">
        <f t="shared" ref="N45:N48" si="5">J45*K45*M45</f>
        <v>0</v>
      </c>
      <c r="O45" s="107"/>
    </row>
    <row r="46" spans="1:15" ht="16" customHeight="1" x14ac:dyDescent="0.25">
      <c r="A46" s="272"/>
      <c r="B46" s="274"/>
      <c r="C46" s="279" t="s">
        <v>33</v>
      </c>
      <c r="D46" s="280"/>
      <c r="E46" s="280"/>
      <c r="F46" s="280"/>
      <c r="G46" s="280"/>
      <c r="H46" s="280"/>
      <c r="I46" s="281"/>
      <c r="J46" s="179"/>
      <c r="K46" s="179"/>
      <c r="L46" s="133" t="s">
        <v>156</v>
      </c>
      <c r="M46" s="104"/>
      <c r="N46" s="61">
        <f t="shared" si="5"/>
        <v>0</v>
      </c>
      <c r="O46" s="107"/>
    </row>
    <row r="47" spans="1:15" ht="16" customHeight="1" x14ac:dyDescent="0.25">
      <c r="A47" s="272"/>
      <c r="B47" s="274"/>
      <c r="C47" s="279" t="s">
        <v>172</v>
      </c>
      <c r="D47" s="280"/>
      <c r="E47" s="280"/>
      <c r="F47" s="280"/>
      <c r="G47" s="280"/>
      <c r="H47" s="280"/>
      <c r="I47" s="281"/>
      <c r="J47" s="179"/>
      <c r="K47" s="179"/>
      <c r="L47" s="133" t="s">
        <v>156</v>
      </c>
      <c r="M47" s="104"/>
      <c r="N47" s="61">
        <f t="shared" si="5"/>
        <v>0</v>
      </c>
      <c r="O47" s="107"/>
    </row>
    <row r="48" spans="1:15" ht="16" customHeight="1" x14ac:dyDescent="0.25">
      <c r="A48" s="273"/>
      <c r="B48" s="275"/>
      <c r="C48" s="282" t="s">
        <v>119</v>
      </c>
      <c r="D48" s="283"/>
      <c r="E48" s="283"/>
      <c r="F48" s="283"/>
      <c r="G48" s="283"/>
      <c r="H48" s="283"/>
      <c r="I48" s="284"/>
      <c r="J48" s="36"/>
      <c r="K48" s="30"/>
      <c r="L48" s="134" t="s">
        <v>156</v>
      </c>
      <c r="M48" s="122"/>
      <c r="N48" s="70">
        <f t="shared" si="5"/>
        <v>0</v>
      </c>
      <c r="O48" s="123"/>
    </row>
    <row r="49" spans="1:15" ht="16" customHeight="1" x14ac:dyDescent="0.25">
      <c r="A49" s="272" t="s">
        <v>36</v>
      </c>
      <c r="B49" s="274" t="s">
        <v>120</v>
      </c>
      <c r="C49" s="276" t="s">
        <v>117</v>
      </c>
      <c r="D49" s="277"/>
      <c r="E49" s="277"/>
      <c r="F49" s="277"/>
      <c r="G49" s="277"/>
      <c r="H49" s="277"/>
      <c r="I49" s="278"/>
      <c r="J49" s="34">
        <v>2</v>
      </c>
      <c r="K49" s="35">
        <v>1</v>
      </c>
      <c r="L49" s="135" t="s">
        <v>157</v>
      </c>
      <c r="M49" s="131">
        <v>350</v>
      </c>
      <c r="N49" s="195">
        <f>J49*K49*M49</f>
        <v>700</v>
      </c>
      <c r="O49" s="132" t="s">
        <v>176</v>
      </c>
    </row>
    <row r="50" spans="1:15" ht="16" customHeight="1" x14ac:dyDescent="0.25">
      <c r="A50" s="272"/>
      <c r="B50" s="274"/>
      <c r="C50" s="279" t="s">
        <v>118</v>
      </c>
      <c r="D50" s="280"/>
      <c r="E50" s="280"/>
      <c r="F50" s="280"/>
      <c r="G50" s="280"/>
      <c r="H50" s="280"/>
      <c r="I50" s="281"/>
      <c r="J50" s="179">
        <v>4</v>
      </c>
      <c r="K50" s="179">
        <v>1</v>
      </c>
      <c r="L50" s="133" t="s">
        <v>157</v>
      </c>
      <c r="M50" s="104">
        <v>300</v>
      </c>
      <c r="N50" s="196">
        <f t="shared" ref="N50:N53" si="6">J50*K50*M50</f>
        <v>1200</v>
      </c>
      <c r="O50" s="132" t="s">
        <v>176</v>
      </c>
    </row>
    <row r="51" spans="1:15" ht="16" customHeight="1" x14ac:dyDescent="0.25">
      <c r="A51" s="272"/>
      <c r="B51" s="274"/>
      <c r="C51" s="276" t="s">
        <v>193</v>
      </c>
      <c r="D51" s="277"/>
      <c r="E51" s="277"/>
      <c r="F51" s="277"/>
      <c r="G51" s="277"/>
      <c r="H51" s="277"/>
      <c r="I51" s="278"/>
      <c r="J51" s="179"/>
      <c r="K51" s="179"/>
      <c r="L51" s="133" t="s">
        <v>157</v>
      </c>
      <c r="M51" s="104"/>
      <c r="N51" s="196">
        <f t="shared" si="6"/>
        <v>0</v>
      </c>
      <c r="O51" s="107" t="s">
        <v>197</v>
      </c>
    </row>
    <row r="52" spans="1:15" ht="16" customHeight="1" x14ac:dyDescent="0.25">
      <c r="A52" s="272"/>
      <c r="B52" s="274"/>
      <c r="C52" s="276" t="s">
        <v>194</v>
      </c>
      <c r="D52" s="277"/>
      <c r="E52" s="277"/>
      <c r="F52" s="277"/>
      <c r="G52" s="277"/>
      <c r="H52" s="277"/>
      <c r="I52" s="278"/>
      <c r="J52" s="179"/>
      <c r="K52" s="179"/>
      <c r="L52" s="133" t="s">
        <v>195</v>
      </c>
      <c r="M52" s="104"/>
      <c r="N52" s="196">
        <f t="shared" si="6"/>
        <v>0</v>
      </c>
      <c r="O52" s="107" t="s">
        <v>196</v>
      </c>
    </row>
    <row r="53" spans="1:15" ht="16" customHeight="1" x14ac:dyDescent="0.25">
      <c r="A53" s="273"/>
      <c r="B53" s="275"/>
      <c r="C53" s="282" t="s">
        <v>119</v>
      </c>
      <c r="D53" s="283"/>
      <c r="E53" s="283"/>
      <c r="F53" s="283"/>
      <c r="G53" s="283"/>
      <c r="H53" s="283"/>
      <c r="I53" s="284"/>
      <c r="J53" s="36"/>
      <c r="K53" s="30"/>
      <c r="L53" s="136" t="s">
        <v>157</v>
      </c>
      <c r="M53" s="122"/>
      <c r="N53" s="70">
        <f t="shared" si="6"/>
        <v>0</v>
      </c>
      <c r="O53" s="123"/>
    </row>
    <row r="54" spans="1:15" ht="16" customHeight="1" x14ac:dyDescent="0.25">
      <c r="A54" s="272" t="s">
        <v>37</v>
      </c>
      <c r="B54" s="274" t="s">
        <v>121</v>
      </c>
      <c r="C54" s="276" t="s">
        <v>117</v>
      </c>
      <c r="D54" s="277"/>
      <c r="E54" s="277"/>
      <c r="F54" s="277"/>
      <c r="G54" s="277"/>
      <c r="H54" s="277"/>
      <c r="I54" s="278"/>
      <c r="J54" s="34"/>
      <c r="K54" s="35"/>
      <c r="L54" s="130" t="s">
        <v>156</v>
      </c>
      <c r="M54" s="131"/>
      <c r="N54" s="76">
        <f>J54*K54*M54</f>
        <v>0</v>
      </c>
      <c r="O54" s="132"/>
    </row>
    <row r="55" spans="1:15" ht="16" customHeight="1" x14ac:dyDescent="0.25">
      <c r="A55" s="272"/>
      <c r="B55" s="274"/>
      <c r="C55" s="279" t="s">
        <v>118</v>
      </c>
      <c r="D55" s="280"/>
      <c r="E55" s="280"/>
      <c r="F55" s="280"/>
      <c r="G55" s="280"/>
      <c r="H55" s="280"/>
      <c r="I55" s="281"/>
      <c r="J55" s="179"/>
      <c r="K55" s="179"/>
      <c r="L55" s="133" t="s">
        <v>156</v>
      </c>
      <c r="M55" s="104"/>
      <c r="N55" s="61">
        <f t="shared" ref="N55:N61" si="7">J55*K55*M55</f>
        <v>0</v>
      </c>
      <c r="O55" s="107"/>
    </row>
    <row r="56" spans="1:15" ht="16" customHeight="1" x14ac:dyDescent="0.25">
      <c r="A56" s="272"/>
      <c r="B56" s="274"/>
      <c r="C56" s="279" t="s">
        <v>33</v>
      </c>
      <c r="D56" s="280"/>
      <c r="E56" s="280"/>
      <c r="F56" s="280"/>
      <c r="G56" s="280"/>
      <c r="H56" s="280"/>
      <c r="I56" s="281"/>
      <c r="J56" s="179"/>
      <c r="K56" s="179"/>
      <c r="L56" s="133" t="s">
        <v>156</v>
      </c>
      <c r="M56" s="104"/>
      <c r="N56" s="61">
        <f t="shared" si="7"/>
        <v>0</v>
      </c>
      <c r="O56" s="107"/>
    </row>
    <row r="57" spans="1:15" ht="16" customHeight="1" x14ac:dyDescent="0.25">
      <c r="A57" s="272"/>
      <c r="B57" s="274"/>
      <c r="C57" s="279" t="s">
        <v>34</v>
      </c>
      <c r="D57" s="280"/>
      <c r="E57" s="280"/>
      <c r="F57" s="280"/>
      <c r="G57" s="280"/>
      <c r="H57" s="280"/>
      <c r="I57" s="281"/>
      <c r="J57" s="179"/>
      <c r="K57" s="179"/>
      <c r="L57" s="133" t="s">
        <v>156</v>
      </c>
      <c r="M57" s="104"/>
      <c r="N57" s="61">
        <f t="shared" si="7"/>
        <v>0</v>
      </c>
      <c r="O57" s="107"/>
    </row>
    <row r="58" spans="1:15" ht="16" customHeight="1" x14ac:dyDescent="0.25">
      <c r="A58" s="273"/>
      <c r="B58" s="275"/>
      <c r="C58" s="282" t="s">
        <v>119</v>
      </c>
      <c r="D58" s="283"/>
      <c r="E58" s="283"/>
      <c r="F58" s="283"/>
      <c r="G58" s="283"/>
      <c r="H58" s="283"/>
      <c r="I58" s="284"/>
      <c r="J58" s="36"/>
      <c r="K58" s="30"/>
      <c r="L58" s="134" t="s">
        <v>156</v>
      </c>
      <c r="M58" s="122"/>
      <c r="N58" s="70">
        <f t="shared" si="7"/>
        <v>0</v>
      </c>
      <c r="O58" s="123"/>
    </row>
    <row r="59" spans="1:15" ht="16" customHeight="1" x14ac:dyDescent="0.25">
      <c r="A59" s="264" t="s">
        <v>38</v>
      </c>
      <c r="B59" s="267" t="s">
        <v>122</v>
      </c>
      <c r="C59" s="270" t="s">
        <v>123</v>
      </c>
      <c r="D59" s="270"/>
      <c r="E59" s="270"/>
      <c r="F59" s="270"/>
      <c r="G59" s="270"/>
      <c r="H59" s="77"/>
      <c r="I59" s="11" t="s">
        <v>124</v>
      </c>
      <c r="J59" s="180">
        <v>8</v>
      </c>
      <c r="K59" s="180">
        <v>1</v>
      </c>
      <c r="L59" s="130" t="s">
        <v>158</v>
      </c>
      <c r="M59" s="170">
        <f>2439/8</f>
        <v>304.875</v>
      </c>
      <c r="N59" s="171">
        <f t="shared" si="7"/>
        <v>2439</v>
      </c>
      <c r="O59" s="137"/>
    </row>
    <row r="60" spans="1:15" ht="16" customHeight="1" x14ac:dyDescent="0.25">
      <c r="A60" s="265"/>
      <c r="B60" s="268"/>
      <c r="C60" s="254" t="s">
        <v>123</v>
      </c>
      <c r="D60" s="254"/>
      <c r="E60" s="254"/>
      <c r="F60" s="254"/>
      <c r="G60" s="254"/>
      <c r="H60" s="77"/>
      <c r="I60" s="14" t="s">
        <v>124</v>
      </c>
      <c r="J60" s="179"/>
      <c r="K60" s="179"/>
      <c r="L60" s="133" t="s">
        <v>158</v>
      </c>
      <c r="M60" s="169"/>
      <c r="N60" s="172">
        <f t="shared" si="7"/>
        <v>0</v>
      </c>
      <c r="O60" s="107"/>
    </row>
    <row r="61" spans="1:15" ht="16" customHeight="1" x14ac:dyDescent="0.25">
      <c r="A61" s="266"/>
      <c r="B61" s="269"/>
      <c r="C61" s="271" t="s">
        <v>123</v>
      </c>
      <c r="D61" s="271"/>
      <c r="E61" s="271"/>
      <c r="F61" s="271"/>
      <c r="G61" s="271"/>
      <c r="H61" s="77"/>
      <c r="I61" s="37" t="s">
        <v>124</v>
      </c>
      <c r="J61" s="36"/>
      <c r="K61" s="36"/>
      <c r="L61" s="134" t="s">
        <v>158</v>
      </c>
      <c r="M61" s="189"/>
      <c r="N61" s="190">
        <f t="shared" si="7"/>
        <v>0</v>
      </c>
      <c r="O61" s="139"/>
    </row>
    <row r="62" spans="1:15" ht="16" customHeight="1" thickBot="1" x14ac:dyDescent="0.3">
      <c r="A62" s="71" t="s">
        <v>110</v>
      </c>
      <c r="B62" s="72"/>
      <c r="C62" s="72"/>
      <c r="D62" s="72"/>
      <c r="E62" s="72"/>
      <c r="F62" s="72"/>
      <c r="G62" s="72"/>
      <c r="H62" s="72"/>
      <c r="I62" s="72"/>
      <c r="J62" s="31"/>
      <c r="K62" s="31"/>
      <c r="L62" s="31"/>
      <c r="M62" s="165"/>
      <c r="N62" s="166">
        <f>SUM(N44:N61)</f>
        <v>4339</v>
      </c>
      <c r="O62" s="125"/>
    </row>
    <row r="63" spans="1:15" ht="16" customHeight="1" x14ac:dyDescent="0.25">
      <c r="A63" s="32" t="s">
        <v>152</v>
      </c>
      <c r="B63" s="177" t="s">
        <v>78</v>
      </c>
      <c r="C63" s="228" t="s">
        <v>75</v>
      </c>
      <c r="D63" s="229"/>
      <c r="E63" s="229"/>
      <c r="F63" s="229"/>
      <c r="G63" s="229"/>
      <c r="H63" s="229"/>
      <c r="I63" s="229"/>
      <c r="J63" s="230" t="s">
        <v>76</v>
      </c>
      <c r="K63" s="228"/>
      <c r="L63" s="178" t="s">
        <v>155</v>
      </c>
      <c r="M63" s="126" t="s">
        <v>95</v>
      </c>
      <c r="N63" s="177" t="s">
        <v>22</v>
      </c>
      <c r="O63" s="127" t="s">
        <v>0</v>
      </c>
    </row>
    <row r="64" spans="1:15" ht="16" customHeight="1" x14ac:dyDescent="0.25">
      <c r="A64" s="74" t="s">
        <v>39</v>
      </c>
      <c r="B64" s="75" t="s">
        <v>89</v>
      </c>
      <c r="C64" s="75"/>
      <c r="D64" s="75"/>
      <c r="E64" s="75"/>
      <c r="F64" s="75"/>
      <c r="G64" s="75"/>
      <c r="H64" s="75"/>
      <c r="I64" s="75"/>
      <c r="J64" s="33"/>
      <c r="K64" s="33"/>
      <c r="L64" s="33"/>
      <c r="M64" s="128"/>
      <c r="N64" s="75"/>
      <c r="O64" s="129"/>
    </row>
    <row r="65" spans="1:15" ht="16" customHeight="1" x14ac:dyDescent="0.25">
      <c r="A65" s="78" t="s">
        <v>40</v>
      </c>
      <c r="B65" s="184" t="s">
        <v>88</v>
      </c>
      <c r="C65" s="259" t="s">
        <v>125</v>
      </c>
      <c r="D65" s="260"/>
      <c r="E65" s="260"/>
      <c r="F65" s="260"/>
      <c r="G65" s="260"/>
      <c r="H65" s="260"/>
      <c r="I65" s="261"/>
      <c r="J65" s="262"/>
      <c r="K65" s="263"/>
      <c r="L65" s="135" t="s">
        <v>159</v>
      </c>
      <c r="M65" s="119"/>
      <c r="N65" s="67">
        <f>J65*M65</f>
        <v>0</v>
      </c>
      <c r="O65" s="137"/>
    </row>
    <row r="66" spans="1:15" ht="16" customHeight="1" x14ac:dyDescent="0.25">
      <c r="A66" s="79" t="s">
        <v>41</v>
      </c>
      <c r="B66" s="26" t="s">
        <v>71</v>
      </c>
      <c r="C66" s="242" t="s">
        <v>126</v>
      </c>
      <c r="D66" s="243"/>
      <c r="E66" s="243"/>
      <c r="F66" s="243"/>
      <c r="G66" s="243"/>
      <c r="H66" s="243"/>
      <c r="I66" s="244"/>
      <c r="J66" s="231"/>
      <c r="K66" s="233"/>
      <c r="L66" s="133" t="s">
        <v>28</v>
      </c>
      <c r="M66" s="104"/>
      <c r="N66" s="67">
        <f t="shared" ref="N66:N75" si="8">J66*M66</f>
        <v>0</v>
      </c>
      <c r="O66" s="107"/>
    </row>
    <row r="67" spans="1:15" ht="16" customHeight="1" x14ac:dyDescent="0.25">
      <c r="A67" s="79" t="s">
        <v>43</v>
      </c>
      <c r="B67" s="26" t="s">
        <v>42</v>
      </c>
      <c r="C67" s="242" t="s">
        <v>83</v>
      </c>
      <c r="D67" s="243"/>
      <c r="E67" s="243"/>
      <c r="F67" s="243"/>
      <c r="G67" s="243"/>
      <c r="H67" s="243"/>
      <c r="I67" s="244"/>
      <c r="J67" s="231"/>
      <c r="K67" s="233"/>
      <c r="L67" s="133" t="s">
        <v>28</v>
      </c>
      <c r="M67" s="104"/>
      <c r="N67" s="67">
        <f t="shared" si="8"/>
        <v>0</v>
      </c>
      <c r="O67" s="107"/>
    </row>
    <row r="68" spans="1:15" ht="16" customHeight="1" x14ac:dyDescent="0.25">
      <c r="A68" s="79" t="s">
        <v>46</v>
      </c>
      <c r="B68" s="26" t="s">
        <v>49</v>
      </c>
      <c r="C68" s="242" t="s">
        <v>127</v>
      </c>
      <c r="D68" s="243"/>
      <c r="E68" s="243"/>
      <c r="F68" s="243"/>
      <c r="G68" s="243"/>
      <c r="H68" s="243"/>
      <c r="I68" s="244"/>
      <c r="J68" s="231"/>
      <c r="K68" s="233"/>
      <c r="L68" s="133" t="s">
        <v>50</v>
      </c>
      <c r="M68" s="104"/>
      <c r="N68" s="197">
        <f t="shared" si="8"/>
        <v>0</v>
      </c>
      <c r="O68" s="107"/>
    </row>
    <row r="69" spans="1:15" ht="16" customHeight="1" x14ac:dyDescent="0.25">
      <c r="A69" s="79" t="s">
        <v>48</v>
      </c>
      <c r="B69" s="26" t="s">
        <v>47</v>
      </c>
      <c r="C69" s="242"/>
      <c r="D69" s="243"/>
      <c r="E69" s="243"/>
      <c r="F69" s="243"/>
      <c r="G69" s="243"/>
      <c r="H69" s="243"/>
      <c r="I69" s="244"/>
      <c r="J69" s="231"/>
      <c r="K69" s="233"/>
      <c r="L69" s="133" t="s">
        <v>23</v>
      </c>
      <c r="M69" s="104"/>
      <c r="N69" s="197">
        <f t="shared" si="8"/>
        <v>0</v>
      </c>
      <c r="O69" s="107"/>
    </row>
    <row r="70" spans="1:15" ht="16" customHeight="1" x14ac:dyDescent="0.25">
      <c r="A70" s="79" t="s">
        <v>51</v>
      </c>
      <c r="B70" s="26" t="s">
        <v>198</v>
      </c>
      <c r="C70" s="242"/>
      <c r="D70" s="243"/>
      <c r="E70" s="243"/>
      <c r="F70" s="243"/>
      <c r="G70" s="243"/>
      <c r="H70" s="243"/>
      <c r="I70" s="244"/>
      <c r="J70" s="231"/>
      <c r="K70" s="233"/>
      <c r="L70" s="133" t="s">
        <v>199</v>
      </c>
      <c r="M70" s="104"/>
      <c r="N70" s="197">
        <f t="shared" si="8"/>
        <v>0</v>
      </c>
      <c r="O70" s="107"/>
    </row>
    <row r="71" spans="1:15" ht="16" customHeight="1" x14ac:dyDescent="0.25">
      <c r="A71" s="79" t="s">
        <v>52</v>
      </c>
      <c r="B71" s="26" t="s">
        <v>200</v>
      </c>
      <c r="C71" s="242"/>
      <c r="D71" s="243"/>
      <c r="E71" s="243"/>
      <c r="F71" s="243"/>
      <c r="G71" s="243"/>
      <c r="H71" s="243"/>
      <c r="I71" s="244"/>
      <c r="J71" s="231"/>
      <c r="K71" s="233"/>
      <c r="L71" s="133" t="s">
        <v>201</v>
      </c>
      <c r="M71" s="104"/>
      <c r="N71" s="197">
        <f t="shared" si="8"/>
        <v>0</v>
      </c>
      <c r="O71" s="107"/>
    </row>
    <row r="72" spans="1:15" ht="16" customHeight="1" x14ac:dyDescent="0.25">
      <c r="A72" s="79" t="s">
        <v>54</v>
      </c>
      <c r="B72" s="26" t="s">
        <v>202</v>
      </c>
      <c r="C72" s="242"/>
      <c r="D72" s="243"/>
      <c r="E72" s="243"/>
      <c r="F72" s="243"/>
      <c r="G72" s="243"/>
      <c r="H72" s="243"/>
      <c r="I72" s="244"/>
      <c r="J72" s="231"/>
      <c r="K72" s="233"/>
      <c r="L72" s="133" t="s">
        <v>201</v>
      </c>
      <c r="M72" s="104"/>
      <c r="N72" s="197">
        <f t="shared" si="8"/>
        <v>0</v>
      </c>
      <c r="O72" s="107"/>
    </row>
    <row r="73" spans="1:15" ht="16" customHeight="1" x14ac:dyDescent="0.25">
      <c r="A73" s="79" t="s">
        <v>55</v>
      </c>
      <c r="B73" s="26"/>
      <c r="C73" s="242"/>
      <c r="D73" s="243"/>
      <c r="E73" s="243"/>
      <c r="F73" s="243"/>
      <c r="G73" s="243"/>
      <c r="H73" s="243"/>
      <c r="I73" s="244"/>
      <c r="J73" s="231"/>
      <c r="K73" s="233"/>
      <c r="L73" s="133" t="s">
        <v>53</v>
      </c>
      <c r="M73" s="104"/>
      <c r="N73" s="197">
        <f t="shared" si="8"/>
        <v>0</v>
      </c>
      <c r="O73" s="107"/>
    </row>
    <row r="74" spans="1:15" ht="16" customHeight="1" x14ac:dyDescent="0.25">
      <c r="A74" s="79" t="s">
        <v>56</v>
      </c>
      <c r="B74" s="26" t="s">
        <v>44</v>
      </c>
      <c r="C74" s="242"/>
      <c r="D74" s="243"/>
      <c r="E74" s="243"/>
      <c r="F74" s="243"/>
      <c r="G74" s="243"/>
      <c r="H74" s="243"/>
      <c r="I74" s="244"/>
      <c r="J74" s="231"/>
      <c r="K74" s="233"/>
      <c r="L74" s="133" t="s">
        <v>45</v>
      </c>
      <c r="M74" s="104"/>
      <c r="N74" s="197">
        <f t="shared" si="8"/>
        <v>0</v>
      </c>
      <c r="O74" s="107"/>
    </row>
    <row r="75" spans="1:15" ht="16" customHeight="1" x14ac:dyDescent="0.25">
      <c r="A75" s="80" t="s">
        <v>90</v>
      </c>
      <c r="B75" s="38" t="s">
        <v>72</v>
      </c>
      <c r="C75" s="245"/>
      <c r="D75" s="246"/>
      <c r="E75" s="246"/>
      <c r="F75" s="246"/>
      <c r="G75" s="246"/>
      <c r="H75" s="246"/>
      <c r="I75" s="247"/>
      <c r="J75" s="234"/>
      <c r="K75" s="236"/>
      <c r="L75" s="134" t="s">
        <v>84</v>
      </c>
      <c r="M75" s="138"/>
      <c r="N75" s="85">
        <f t="shared" si="8"/>
        <v>0</v>
      </c>
      <c r="O75" s="139"/>
    </row>
    <row r="76" spans="1:15" ht="16" customHeight="1" thickBot="1" x14ac:dyDescent="0.3">
      <c r="A76" s="71" t="s">
        <v>110</v>
      </c>
      <c r="B76" s="72"/>
      <c r="C76" s="72"/>
      <c r="D76" s="72"/>
      <c r="E76" s="72"/>
      <c r="F76" s="72"/>
      <c r="G76" s="72"/>
      <c r="H76" s="72"/>
      <c r="I76" s="72"/>
      <c r="J76" s="31"/>
      <c r="K76" s="31"/>
      <c r="L76" s="31"/>
      <c r="M76" s="124"/>
      <c r="N76" s="73">
        <f>SUM(N65:N75)</f>
        <v>0</v>
      </c>
      <c r="O76" s="125"/>
    </row>
    <row r="77" spans="1:15" ht="16" customHeight="1" x14ac:dyDescent="0.25">
      <c r="A77" s="32" t="s">
        <v>152</v>
      </c>
      <c r="B77" s="177" t="s">
        <v>78</v>
      </c>
      <c r="C77" s="228" t="s">
        <v>75</v>
      </c>
      <c r="D77" s="229"/>
      <c r="E77" s="229"/>
      <c r="F77" s="229"/>
      <c r="G77" s="229"/>
      <c r="H77" s="229"/>
      <c r="I77" s="229"/>
      <c r="J77" s="177" t="s">
        <v>57</v>
      </c>
      <c r="K77" s="177" t="s">
        <v>58</v>
      </c>
      <c r="L77" s="178" t="s">
        <v>155</v>
      </c>
      <c r="M77" s="126" t="s">
        <v>95</v>
      </c>
      <c r="N77" s="177" t="s">
        <v>22</v>
      </c>
      <c r="O77" s="127" t="s">
        <v>0</v>
      </c>
    </row>
    <row r="78" spans="1:15" ht="16" customHeight="1" x14ac:dyDescent="0.25">
      <c r="A78" s="64" t="s">
        <v>128</v>
      </c>
      <c r="B78" s="65" t="s">
        <v>150</v>
      </c>
      <c r="C78" s="65"/>
      <c r="D78" s="65"/>
      <c r="E78" s="65"/>
      <c r="F78" s="65"/>
      <c r="G78" s="65"/>
      <c r="H78" s="65"/>
      <c r="I78" s="65"/>
      <c r="J78" s="22"/>
      <c r="K78" s="22"/>
      <c r="L78" s="22"/>
      <c r="M78" s="116"/>
      <c r="N78" s="65"/>
      <c r="O78" s="117"/>
    </row>
    <row r="79" spans="1:15" ht="16" customHeight="1" x14ac:dyDescent="0.25">
      <c r="A79" s="3" t="s">
        <v>59</v>
      </c>
      <c r="B79" s="39" t="s">
        <v>129</v>
      </c>
      <c r="C79" s="248"/>
      <c r="D79" s="249"/>
      <c r="E79" s="249"/>
      <c r="F79" s="249"/>
      <c r="G79" s="249"/>
      <c r="H79" s="249"/>
      <c r="I79" s="250"/>
      <c r="J79" s="25"/>
      <c r="K79" s="25"/>
      <c r="L79" s="118" t="s">
        <v>19</v>
      </c>
      <c r="M79" s="119"/>
      <c r="N79" s="197">
        <f>J79*K79*M79</f>
        <v>0</v>
      </c>
      <c r="O79" s="159" t="s">
        <v>186</v>
      </c>
    </row>
    <row r="80" spans="1:15" ht="16" customHeight="1" x14ac:dyDescent="0.25">
      <c r="A80" s="182" t="s">
        <v>60</v>
      </c>
      <c r="B80" s="40" t="s">
        <v>93</v>
      </c>
      <c r="C80" s="231"/>
      <c r="D80" s="232"/>
      <c r="E80" s="232"/>
      <c r="F80" s="232"/>
      <c r="G80" s="232"/>
      <c r="H80" s="232"/>
      <c r="I80" s="233"/>
      <c r="J80" s="179"/>
      <c r="K80" s="179"/>
      <c r="L80" s="103" t="s">
        <v>19</v>
      </c>
      <c r="M80" s="104"/>
      <c r="N80" s="196">
        <f t="shared" ref="N80:N82" si="9">J80*K80*M80</f>
        <v>0</v>
      </c>
      <c r="O80" s="107"/>
    </row>
    <row r="81" spans="1:15" ht="16" customHeight="1" x14ac:dyDescent="0.25">
      <c r="A81" s="182" t="s">
        <v>85</v>
      </c>
      <c r="B81" s="40" t="s">
        <v>91</v>
      </c>
      <c r="C81" s="231"/>
      <c r="D81" s="232"/>
      <c r="E81" s="232"/>
      <c r="F81" s="232"/>
      <c r="G81" s="232"/>
      <c r="H81" s="232"/>
      <c r="I81" s="233"/>
      <c r="J81" s="179"/>
      <c r="K81" s="179"/>
      <c r="L81" s="103" t="s">
        <v>19</v>
      </c>
      <c r="M81" s="104"/>
      <c r="N81" s="196">
        <f t="shared" si="9"/>
        <v>0</v>
      </c>
      <c r="O81" s="107"/>
    </row>
    <row r="82" spans="1:15" ht="16" customHeight="1" x14ac:dyDescent="0.25">
      <c r="A82" s="183" t="s">
        <v>92</v>
      </c>
      <c r="B82" s="41" t="s">
        <v>73</v>
      </c>
      <c r="C82" s="234"/>
      <c r="D82" s="235"/>
      <c r="E82" s="235"/>
      <c r="F82" s="235"/>
      <c r="G82" s="235"/>
      <c r="H82" s="235"/>
      <c r="I82" s="236"/>
      <c r="J82" s="36"/>
      <c r="K82" s="36"/>
      <c r="L82" s="140" t="s">
        <v>19</v>
      </c>
      <c r="M82" s="138"/>
      <c r="N82" s="198">
        <f t="shared" si="9"/>
        <v>0</v>
      </c>
      <c r="O82" s="139" t="s">
        <v>191</v>
      </c>
    </row>
    <row r="83" spans="1:15" ht="16" customHeight="1" x14ac:dyDescent="0.25">
      <c r="A83" s="74" t="s">
        <v>110</v>
      </c>
      <c r="B83" s="75"/>
      <c r="C83" s="75"/>
      <c r="D83" s="75"/>
      <c r="E83" s="75"/>
      <c r="F83" s="75"/>
      <c r="G83" s="75"/>
      <c r="H83" s="75"/>
      <c r="I83" s="75"/>
      <c r="J83" s="33"/>
      <c r="K83" s="33"/>
      <c r="L83" s="33"/>
      <c r="M83" s="128"/>
      <c r="N83" s="81">
        <f>SUM(N79:N82)</f>
        <v>0</v>
      </c>
      <c r="O83" s="129"/>
    </row>
    <row r="84" spans="1:15" ht="16" customHeight="1" thickBot="1" x14ac:dyDescent="0.3">
      <c r="A84" s="82" t="s">
        <v>130</v>
      </c>
      <c r="B84" s="83"/>
      <c r="C84" s="83"/>
      <c r="D84" s="83"/>
      <c r="E84" s="83"/>
      <c r="F84" s="83"/>
      <c r="G84" s="83"/>
      <c r="H84" s="83"/>
      <c r="I84" s="83"/>
      <c r="J84" s="42"/>
      <c r="K84" s="42"/>
      <c r="L84" s="42"/>
      <c r="M84" s="141"/>
      <c r="N84" s="84">
        <f>SUM(N33,N41,N62,N76,N83)</f>
        <v>12719</v>
      </c>
      <c r="O84" s="142"/>
    </row>
    <row r="85" spans="1:15" ht="16" customHeight="1" x14ac:dyDescent="0.25">
      <c r="A85" s="32" t="s">
        <v>152</v>
      </c>
      <c r="B85" s="177" t="s">
        <v>78</v>
      </c>
      <c r="C85" s="228" t="s">
        <v>75</v>
      </c>
      <c r="D85" s="229"/>
      <c r="E85" s="229"/>
      <c r="F85" s="229"/>
      <c r="G85" s="229"/>
      <c r="H85" s="229"/>
      <c r="I85" s="229"/>
      <c r="J85" s="230" t="s">
        <v>76</v>
      </c>
      <c r="K85" s="228"/>
      <c r="L85" s="178" t="s">
        <v>155</v>
      </c>
      <c r="M85" s="126" t="s">
        <v>95</v>
      </c>
      <c r="N85" s="177" t="s">
        <v>22</v>
      </c>
      <c r="O85" s="127" t="s">
        <v>0</v>
      </c>
    </row>
    <row r="86" spans="1:15" ht="16" customHeight="1" x14ac:dyDescent="0.25">
      <c r="A86" s="43" t="s">
        <v>131</v>
      </c>
      <c r="B86" s="65" t="s">
        <v>61</v>
      </c>
      <c r="C86" s="65"/>
      <c r="D86" s="65"/>
      <c r="E86" s="65"/>
      <c r="F86" s="65"/>
      <c r="G86" s="65"/>
      <c r="H86" s="65"/>
      <c r="I86" s="65"/>
      <c r="J86" s="22"/>
      <c r="K86" s="22"/>
      <c r="L86" s="22"/>
      <c r="M86" s="116"/>
      <c r="N86" s="65"/>
      <c r="O86" s="117"/>
    </row>
    <row r="87" spans="1:15" ht="16" customHeight="1" x14ac:dyDescent="0.25">
      <c r="A87" s="2" t="s">
        <v>62</v>
      </c>
      <c r="B87" s="44" t="s">
        <v>61</v>
      </c>
      <c r="C87" s="237" t="s">
        <v>132</v>
      </c>
      <c r="D87" s="238"/>
      <c r="E87" s="238"/>
      <c r="F87" s="238"/>
      <c r="G87" s="238"/>
      <c r="H87" s="238"/>
      <c r="I87" s="239"/>
      <c r="J87" s="301">
        <f>N84</f>
        <v>12719</v>
      </c>
      <c r="K87" s="302"/>
      <c r="L87" s="143"/>
      <c r="M87" s="144">
        <v>0.08</v>
      </c>
      <c r="N87" s="85">
        <f>J87*M87</f>
        <v>1017.52</v>
      </c>
      <c r="O87" s="145"/>
    </row>
    <row r="88" spans="1:15" ht="16" customHeight="1" thickBot="1" x14ac:dyDescent="0.3">
      <c r="A88" s="86" t="s">
        <v>110</v>
      </c>
      <c r="B88" s="87"/>
      <c r="C88" s="87"/>
      <c r="D88" s="87"/>
      <c r="E88" s="87"/>
      <c r="F88" s="87"/>
      <c r="G88" s="87"/>
      <c r="H88" s="87"/>
      <c r="I88" s="87"/>
      <c r="J88" s="45"/>
      <c r="K88" s="45"/>
      <c r="L88" s="45"/>
      <c r="M88" s="146"/>
      <c r="N88" s="88">
        <f>SUM(N87:N87)</f>
        <v>1017.52</v>
      </c>
      <c r="O88" s="147"/>
    </row>
    <row r="89" spans="1:15" ht="16" customHeight="1" x14ac:dyDescent="0.25">
      <c r="A89" s="32" t="s">
        <v>152</v>
      </c>
      <c r="B89" s="177" t="s">
        <v>78</v>
      </c>
      <c r="C89" s="228" t="s">
        <v>75</v>
      </c>
      <c r="D89" s="229"/>
      <c r="E89" s="229"/>
      <c r="F89" s="229"/>
      <c r="G89" s="229"/>
      <c r="H89" s="229"/>
      <c r="I89" s="229"/>
      <c r="J89" s="177" t="s">
        <v>57</v>
      </c>
      <c r="K89" s="177" t="s">
        <v>58</v>
      </c>
      <c r="L89" s="178" t="s">
        <v>155</v>
      </c>
      <c r="M89" s="126" t="s">
        <v>95</v>
      </c>
      <c r="N89" s="177" t="s">
        <v>22</v>
      </c>
      <c r="O89" s="127" t="s">
        <v>0</v>
      </c>
    </row>
    <row r="90" spans="1:15" ht="16" customHeight="1" x14ac:dyDescent="0.25">
      <c r="A90" s="43" t="s">
        <v>133</v>
      </c>
      <c r="B90" s="65" t="s">
        <v>134</v>
      </c>
      <c r="C90" s="65"/>
      <c r="D90" s="65"/>
      <c r="E90" s="65"/>
      <c r="F90" s="65"/>
      <c r="G90" s="65"/>
      <c r="H90" s="65"/>
      <c r="I90" s="65"/>
      <c r="J90" s="22"/>
      <c r="K90" s="22"/>
      <c r="L90" s="22"/>
      <c r="M90" s="116"/>
      <c r="N90" s="65"/>
      <c r="O90" s="117"/>
    </row>
    <row r="91" spans="1:15" ht="16" customHeight="1" x14ac:dyDescent="0.25">
      <c r="A91" s="2" t="s">
        <v>63</v>
      </c>
      <c r="B91" s="44" t="s">
        <v>135</v>
      </c>
      <c r="C91" s="237" t="s">
        <v>64</v>
      </c>
      <c r="D91" s="238"/>
      <c r="E91" s="238"/>
      <c r="F91" s="238"/>
      <c r="G91" s="238"/>
      <c r="H91" s="238"/>
      <c r="I91" s="239"/>
      <c r="J91" s="46"/>
      <c r="K91" s="46"/>
      <c r="L91" s="143" t="s">
        <v>19</v>
      </c>
      <c r="M91" s="148"/>
      <c r="N91" s="199">
        <f>J91*K91*M91</f>
        <v>0</v>
      </c>
      <c r="O91" s="145" t="s">
        <v>190</v>
      </c>
    </row>
    <row r="92" spans="1:15" ht="16" customHeight="1" thickBot="1" x14ac:dyDescent="0.3">
      <c r="A92" s="86" t="s">
        <v>110</v>
      </c>
      <c r="B92" s="87"/>
      <c r="C92" s="87"/>
      <c r="D92" s="87"/>
      <c r="E92" s="87"/>
      <c r="F92" s="87"/>
      <c r="G92" s="87"/>
      <c r="H92" s="87"/>
      <c r="I92" s="87"/>
      <c r="J92" s="45"/>
      <c r="K92" s="45"/>
      <c r="L92" s="45"/>
      <c r="M92" s="146"/>
      <c r="N92" s="88">
        <f>SUM(N91:N91)</f>
        <v>0</v>
      </c>
      <c r="O92" s="147"/>
    </row>
    <row r="93" spans="1:15" ht="16" customHeight="1" x14ac:dyDescent="0.25">
      <c r="A93" s="32" t="s">
        <v>152</v>
      </c>
      <c r="B93" s="177" t="s">
        <v>78</v>
      </c>
      <c r="C93" s="230" t="s">
        <v>75</v>
      </c>
      <c r="D93" s="256"/>
      <c r="E93" s="256"/>
      <c r="F93" s="256"/>
      <c r="G93" s="228"/>
      <c r="H93" s="177" t="s">
        <v>136</v>
      </c>
      <c r="I93" s="177" t="s">
        <v>137</v>
      </c>
      <c r="J93" s="230" t="s">
        <v>57</v>
      </c>
      <c r="K93" s="228"/>
      <c r="L93" s="178" t="s">
        <v>155</v>
      </c>
      <c r="M93" s="126" t="s">
        <v>95</v>
      </c>
      <c r="N93" s="177" t="s">
        <v>22</v>
      </c>
      <c r="O93" s="127" t="s">
        <v>0</v>
      </c>
    </row>
    <row r="94" spans="1:15" ht="16" customHeight="1" x14ac:dyDescent="0.25">
      <c r="A94" s="64" t="s">
        <v>65</v>
      </c>
      <c r="B94" s="65" t="s">
        <v>66</v>
      </c>
      <c r="C94" s="65"/>
      <c r="D94" s="65"/>
      <c r="E94" s="65"/>
      <c r="F94" s="65"/>
      <c r="G94" s="65"/>
      <c r="H94" s="65"/>
      <c r="I94" s="65"/>
      <c r="J94" s="22"/>
      <c r="K94" s="22"/>
      <c r="L94" s="22"/>
      <c r="M94" s="116"/>
      <c r="N94" s="65"/>
      <c r="O94" s="117"/>
    </row>
    <row r="95" spans="1:15" ht="16" customHeight="1" x14ac:dyDescent="0.25">
      <c r="A95" s="181" t="s">
        <v>67</v>
      </c>
      <c r="B95" s="47" t="s">
        <v>138</v>
      </c>
      <c r="C95" s="257" t="s">
        <v>139</v>
      </c>
      <c r="D95" s="257"/>
      <c r="E95" s="257"/>
      <c r="F95" s="257"/>
      <c r="G95" s="257"/>
      <c r="H95" s="77" t="s">
        <v>162</v>
      </c>
      <c r="I95" s="77" t="s">
        <v>163</v>
      </c>
      <c r="J95" s="258"/>
      <c r="K95" s="258"/>
      <c r="L95" s="100" t="s">
        <v>77</v>
      </c>
      <c r="M95" s="170"/>
      <c r="N95" s="171">
        <f>J95*M95</f>
        <v>0</v>
      </c>
      <c r="O95" s="155" t="s">
        <v>66</v>
      </c>
    </row>
    <row r="96" spans="1:15" ht="16" customHeight="1" x14ac:dyDescent="0.25">
      <c r="A96" s="182" t="s">
        <v>140</v>
      </c>
      <c r="B96" s="40" t="s">
        <v>141</v>
      </c>
      <c r="C96" s="254" t="s">
        <v>139</v>
      </c>
      <c r="D96" s="254"/>
      <c r="E96" s="254"/>
      <c r="F96" s="254"/>
      <c r="G96" s="254"/>
      <c r="H96" s="68"/>
      <c r="I96" s="68"/>
      <c r="J96" s="255"/>
      <c r="K96" s="255"/>
      <c r="L96" s="103" t="s">
        <v>77</v>
      </c>
      <c r="M96" s="169"/>
      <c r="N96" s="172">
        <f t="shared" ref="N96:N98" si="10">J96*M96</f>
        <v>0</v>
      </c>
      <c r="O96" s="107"/>
    </row>
    <row r="97" spans="1:15" ht="16" customHeight="1" x14ac:dyDescent="0.25">
      <c r="A97" s="182" t="s">
        <v>142</v>
      </c>
      <c r="B97" s="40" t="s">
        <v>143</v>
      </c>
      <c r="C97" s="254" t="s">
        <v>139</v>
      </c>
      <c r="D97" s="254"/>
      <c r="E97" s="254"/>
      <c r="F97" s="254"/>
      <c r="G97" s="254"/>
      <c r="H97" s="68"/>
      <c r="I97" s="68"/>
      <c r="J97" s="255"/>
      <c r="K97" s="255"/>
      <c r="L97" s="103" t="s">
        <v>77</v>
      </c>
      <c r="M97" s="169"/>
      <c r="N97" s="172">
        <f t="shared" si="10"/>
        <v>0</v>
      </c>
      <c r="O97" s="107"/>
    </row>
    <row r="98" spans="1:15" ht="16" customHeight="1" x14ac:dyDescent="0.25">
      <c r="A98" s="182" t="s">
        <v>144</v>
      </c>
      <c r="B98" s="40" t="s">
        <v>145</v>
      </c>
      <c r="C98" s="254" t="s">
        <v>139</v>
      </c>
      <c r="D98" s="254"/>
      <c r="E98" s="254"/>
      <c r="F98" s="254"/>
      <c r="G98" s="254"/>
      <c r="H98" s="68"/>
      <c r="I98" s="68"/>
      <c r="J98" s="255"/>
      <c r="K98" s="255"/>
      <c r="L98" s="103" t="s">
        <v>77</v>
      </c>
      <c r="M98" s="169"/>
      <c r="N98" s="172">
        <f t="shared" si="10"/>
        <v>0</v>
      </c>
      <c r="O98" s="107"/>
    </row>
    <row r="99" spans="1:15" ht="16" customHeight="1" x14ac:dyDescent="0.25">
      <c r="A99" s="186"/>
      <c r="B99" s="48" t="s">
        <v>61</v>
      </c>
      <c r="C99" s="227" t="s">
        <v>146</v>
      </c>
      <c r="D99" s="227"/>
      <c r="E99" s="227"/>
      <c r="F99" s="227"/>
      <c r="G99" s="227"/>
      <c r="H99" s="227"/>
      <c r="I99" s="227"/>
      <c r="J99" s="227"/>
      <c r="K99" s="227"/>
      <c r="L99" s="227"/>
      <c r="M99" s="173">
        <v>0.03</v>
      </c>
      <c r="N99" s="174">
        <f>SUM(N95,N98)*M99</f>
        <v>0</v>
      </c>
      <c r="O99" s="123"/>
    </row>
    <row r="100" spans="1:15" ht="16" customHeight="1" thickBot="1" x14ac:dyDescent="0.3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45"/>
      <c r="K100" s="45"/>
      <c r="L100" s="45"/>
      <c r="M100" s="175"/>
      <c r="N100" s="176">
        <f>SUM(N95:N99)</f>
        <v>0</v>
      </c>
      <c r="O100" s="147"/>
    </row>
    <row r="101" spans="1:15" ht="16" customHeight="1" x14ac:dyDescent="0.25">
      <c r="A101" s="32" t="s">
        <v>152</v>
      </c>
      <c r="B101" s="177" t="s">
        <v>78</v>
      </c>
      <c r="C101" s="228" t="s">
        <v>75</v>
      </c>
      <c r="D101" s="229"/>
      <c r="E101" s="229"/>
      <c r="F101" s="229"/>
      <c r="G101" s="229"/>
      <c r="H101" s="229"/>
      <c r="I101" s="229"/>
      <c r="J101" s="230" t="s">
        <v>76</v>
      </c>
      <c r="K101" s="228"/>
      <c r="L101" s="178" t="s">
        <v>155</v>
      </c>
      <c r="M101" s="126" t="s">
        <v>95</v>
      </c>
      <c r="N101" s="177" t="s">
        <v>22</v>
      </c>
      <c r="O101" s="127" t="s">
        <v>0</v>
      </c>
    </row>
    <row r="102" spans="1:15" ht="16" customHeight="1" x14ac:dyDescent="0.25">
      <c r="A102" s="43" t="s">
        <v>68</v>
      </c>
      <c r="B102" s="65" t="s">
        <v>69</v>
      </c>
      <c r="C102" s="65"/>
      <c r="D102" s="65"/>
      <c r="E102" s="65"/>
      <c r="F102" s="65"/>
      <c r="G102" s="65"/>
      <c r="H102" s="65"/>
      <c r="I102" s="65"/>
      <c r="J102" s="22"/>
      <c r="K102" s="22"/>
      <c r="L102" s="22"/>
      <c r="M102" s="116"/>
      <c r="N102" s="65"/>
      <c r="O102" s="117"/>
    </row>
    <row r="103" spans="1:15" ht="16" customHeight="1" x14ac:dyDescent="0.25">
      <c r="A103" s="2" t="s">
        <v>70</v>
      </c>
      <c r="B103" s="44" t="s">
        <v>69</v>
      </c>
      <c r="C103" s="251"/>
      <c r="D103" s="252"/>
      <c r="E103" s="252"/>
      <c r="F103" s="252"/>
      <c r="G103" s="252"/>
      <c r="H103" s="252"/>
      <c r="I103" s="253"/>
      <c r="J103" s="301">
        <f>SUM(N84,N88,N92,N100)</f>
        <v>13736.52</v>
      </c>
      <c r="K103" s="302"/>
      <c r="L103" s="143"/>
      <c r="M103" s="144">
        <v>0.06</v>
      </c>
      <c r="N103" s="201">
        <f>J103*M103</f>
        <v>824.19119999999998</v>
      </c>
      <c r="O103" s="145"/>
    </row>
    <row r="104" spans="1:15" ht="16" customHeight="1" x14ac:dyDescent="0.25">
      <c r="A104" s="82" t="s">
        <v>110</v>
      </c>
      <c r="B104" s="83"/>
      <c r="C104" s="83"/>
      <c r="D104" s="83"/>
      <c r="E104" s="83"/>
      <c r="F104" s="83"/>
      <c r="G104" s="83"/>
      <c r="H104" s="83"/>
      <c r="I104" s="83"/>
      <c r="J104" s="42"/>
      <c r="K104" s="42"/>
      <c r="L104" s="42"/>
      <c r="M104" s="141"/>
      <c r="N104" s="202">
        <f>SUM(N103,J103)</f>
        <v>14560.7112</v>
      </c>
      <c r="O104" s="142"/>
    </row>
    <row r="105" spans="1:15" ht="16" customHeight="1" thickBot="1" x14ac:dyDescent="0.3">
      <c r="A105" s="62"/>
      <c r="B105" s="63" t="s">
        <v>149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49"/>
      <c r="N105" s="150"/>
      <c r="O105" s="151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56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2"/>
      <c r="B129" s="152"/>
      <c r="C129" s="152"/>
      <c r="D129" s="153"/>
      <c r="E129" s="154"/>
    </row>
    <row r="130" spans="1:5" ht="15" customHeight="1" x14ac:dyDescent="0.25">
      <c r="A130" s="152" t="s">
        <v>160</v>
      </c>
      <c r="B130" s="152" t="s">
        <v>161</v>
      </c>
      <c r="C130" s="152" t="s">
        <v>162</v>
      </c>
      <c r="D130" s="153" t="s">
        <v>163</v>
      </c>
      <c r="E130" s="154" t="s">
        <v>164</v>
      </c>
    </row>
    <row r="131" spans="1:5" ht="15" customHeight="1" x14ac:dyDescent="0.25">
      <c r="A131" s="152" t="s">
        <v>100</v>
      </c>
      <c r="B131" s="152" t="s">
        <v>165</v>
      </c>
      <c r="C131" s="152" t="s">
        <v>166</v>
      </c>
      <c r="D131" s="153" t="s">
        <v>167</v>
      </c>
      <c r="E131" s="154" t="s">
        <v>168</v>
      </c>
    </row>
    <row r="132" spans="1:5" ht="15" customHeight="1" x14ac:dyDescent="0.25">
      <c r="A132" s="152"/>
      <c r="B132" s="152" t="s">
        <v>169</v>
      </c>
      <c r="C132" s="152" t="s">
        <v>170</v>
      </c>
      <c r="D132" s="153"/>
      <c r="E132" s="154" t="s">
        <v>171</v>
      </c>
    </row>
    <row r="133" spans="1:5" ht="15" customHeight="1" x14ac:dyDescent="0.25">
      <c r="A133" s="152">
        <v>1</v>
      </c>
      <c r="B133" s="152"/>
    </row>
    <row r="134" spans="1:5" ht="15" customHeight="1" x14ac:dyDescent="0.25">
      <c r="A134" s="152">
        <f>A133+1</f>
        <v>2</v>
      </c>
      <c r="B134" s="152"/>
    </row>
    <row r="135" spans="1:5" ht="15" customHeight="1" x14ac:dyDescent="0.25">
      <c r="A135" s="152">
        <f t="shared" ref="A135:A163" si="11">A134+1</f>
        <v>3</v>
      </c>
      <c r="B135" s="152"/>
    </row>
    <row r="136" spans="1:5" ht="15" customHeight="1" x14ac:dyDescent="0.25">
      <c r="A136" s="152">
        <f t="shared" si="11"/>
        <v>4</v>
      </c>
      <c r="B136" s="152"/>
    </row>
    <row r="137" spans="1:5" ht="15" customHeight="1" x14ac:dyDescent="0.25">
      <c r="A137" s="152">
        <f t="shared" si="11"/>
        <v>5</v>
      </c>
      <c r="B137" s="152"/>
    </row>
    <row r="138" spans="1:5" ht="15" customHeight="1" x14ac:dyDescent="0.25">
      <c r="A138" s="152">
        <f t="shared" si="11"/>
        <v>6</v>
      </c>
      <c r="B138" s="152"/>
    </row>
    <row r="139" spans="1:5" ht="15" customHeight="1" x14ac:dyDescent="0.25">
      <c r="A139" s="152">
        <f t="shared" si="11"/>
        <v>7</v>
      </c>
      <c r="B139" s="152"/>
    </row>
    <row r="140" spans="1:5" ht="15" customHeight="1" x14ac:dyDescent="0.25">
      <c r="A140" s="152">
        <f t="shared" si="11"/>
        <v>8</v>
      </c>
      <c r="B140" s="152"/>
    </row>
    <row r="141" spans="1:5" ht="15" customHeight="1" x14ac:dyDescent="0.25">
      <c r="A141" s="152">
        <f t="shared" si="11"/>
        <v>9</v>
      </c>
      <c r="B141" s="152"/>
    </row>
    <row r="142" spans="1:5" ht="15" customHeight="1" x14ac:dyDescent="0.25">
      <c r="A142" s="152">
        <f t="shared" si="11"/>
        <v>10</v>
      </c>
      <c r="B142" s="152"/>
    </row>
    <row r="143" spans="1:5" ht="15" customHeight="1" x14ac:dyDescent="0.25">
      <c r="A143" s="152">
        <f t="shared" si="11"/>
        <v>11</v>
      </c>
      <c r="B143" s="152"/>
    </row>
    <row r="144" spans="1:5" ht="15" customHeight="1" x14ac:dyDescent="0.25">
      <c r="A144" s="152">
        <f t="shared" si="11"/>
        <v>12</v>
      </c>
      <c r="B144" s="152"/>
    </row>
    <row r="145" spans="1:2" ht="15" customHeight="1" x14ac:dyDescent="0.25">
      <c r="A145" s="152">
        <f t="shared" si="11"/>
        <v>13</v>
      </c>
      <c r="B145" s="152"/>
    </row>
    <row r="146" spans="1:2" ht="15" customHeight="1" x14ac:dyDescent="0.25">
      <c r="A146" s="152">
        <f t="shared" si="11"/>
        <v>14</v>
      </c>
      <c r="B146" s="152"/>
    </row>
    <row r="147" spans="1:2" ht="15" customHeight="1" x14ac:dyDescent="0.25">
      <c r="A147" s="152">
        <f t="shared" si="11"/>
        <v>15</v>
      </c>
      <c r="B147" s="152"/>
    </row>
    <row r="148" spans="1:2" ht="15" customHeight="1" x14ac:dyDescent="0.25">
      <c r="A148" s="152">
        <f t="shared" si="11"/>
        <v>16</v>
      </c>
      <c r="B148" s="152"/>
    </row>
    <row r="149" spans="1:2" ht="15" customHeight="1" x14ac:dyDescent="0.25">
      <c r="A149" s="152">
        <f t="shared" si="11"/>
        <v>17</v>
      </c>
      <c r="B149" s="152"/>
    </row>
    <row r="150" spans="1:2" ht="15" customHeight="1" x14ac:dyDescent="0.25">
      <c r="A150" s="152">
        <f t="shared" si="11"/>
        <v>18</v>
      </c>
      <c r="B150" s="152"/>
    </row>
    <row r="151" spans="1:2" ht="15" customHeight="1" x14ac:dyDescent="0.25">
      <c r="A151" s="152">
        <f t="shared" si="11"/>
        <v>19</v>
      </c>
      <c r="B151" s="152"/>
    </row>
    <row r="152" spans="1:2" ht="15" customHeight="1" x14ac:dyDescent="0.25">
      <c r="A152" s="152">
        <f t="shared" si="11"/>
        <v>20</v>
      </c>
      <c r="B152" s="152"/>
    </row>
    <row r="153" spans="1:2" ht="15" customHeight="1" x14ac:dyDescent="0.25">
      <c r="A153" s="152">
        <f t="shared" si="11"/>
        <v>21</v>
      </c>
      <c r="B153" s="152"/>
    </row>
    <row r="154" spans="1:2" ht="15" customHeight="1" x14ac:dyDescent="0.25">
      <c r="A154" s="152">
        <f t="shared" si="11"/>
        <v>22</v>
      </c>
      <c r="B154" s="152"/>
    </row>
    <row r="155" spans="1:2" ht="15" customHeight="1" x14ac:dyDescent="0.25">
      <c r="A155" s="152">
        <f t="shared" si="11"/>
        <v>23</v>
      </c>
      <c r="B155" s="152"/>
    </row>
    <row r="156" spans="1:2" ht="15" customHeight="1" x14ac:dyDescent="0.25">
      <c r="A156" s="152">
        <f t="shared" si="11"/>
        <v>24</v>
      </c>
      <c r="B156" s="152"/>
    </row>
    <row r="157" spans="1:2" ht="15" customHeight="1" x14ac:dyDescent="0.25">
      <c r="A157" s="152">
        <f t="shared" si="11"/>
        <v>25</v>
      </c>
      <c r="B157" s="152"/>
    </row>
    <row r="158" spans="1:2" ht="15" customHeight="1" x14ac:dyDescent="0.25">
      <c r="A158" s="152">
        <f t="shared" si="11"/>
        <v>26</v>
      </c>
      <c r="B158" s="152"/>
    </row>
    <row r="159" spans="1:2" ht="15" customHeight="1" x14ac:dyDescent="0.25">
      <c r="A159" s="152">
        <f t="shared" si="11"/>
        <v>27</v>
      </c>
      <c r="B159" s="152"/>
    </row>
    <row r="160" spans="1:2" ht="15" customHeight="1" x14ac:dyDescent="0.25">
      <c r="A160" s="152">
        <f t="shared" si="11"/>
        <v>28</v>
      </c>
      <c r="B160" s="152"/>
    </row>
    <row r="161" spans="1:2" ht="15" customHeight="1" x14ac:dyDescent="0.25">
      <c r="A161" s="152">
        <f t="shared" si="11"/>
        <v>29</v>
      </c>
      <c r="B161" s="152"/>
    </row>
    <row r="162" spans="1:2" ht="15" customHeight="1" x14ac:dyDescent="0.25">
      <c r="A162" s="152">
        <f t="shared" si="11"/>
        <v>30</v>
      </c>
      <c r="B162" s="152"/>
    </row>
    <row r="163" spans="1:2" ht="15" customHeight="1" x14ac:dyDescent="0.25">
      <c r="A163" s="152">
        <f t="shared" si="11"/>
        <v>31</v>
      </c>
      <c r="B163" s="152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19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76" zoomScale="110" zoomScaleNormal="110" workbookViewId="0">
      <selection activeCell="N103" sqref="N103:N104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0" width="8.36328125" style="5" customWidth="1"/>
    <col min="11" max="11" width="5.7265625" style="5" customWidth="1"/>
    <col min="12" max="12" width="7.08984375" style="5" customWidth="1"/>
    <col min="13" max="13" width="9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s="51" customFormat="1" ht="15" customHeight="1" x14ac:dyDescent="0.25">
      <c r="A2" s="226" t="s">
        <v>151</v>
      </c>
      <c r="B2" s="226"/>
      <c r="C2" s="221" t="s">
        <v>175</v>
      </c>
      <c r="D2" s="221"/>
      <c r="E2" s="221"/>
      <c r="F2" s="49" t="s">
        <v>148</v>
      </c>
      <c r="G2" s="52"/>
      <c r="H2" s="52"/>
      <c r="I2" s="222" t="s">
        <v>174</v>
      </c>
      <c r="J2" s="222"/>
      <c r="K2" s="50"/>
      <c r="L2" s="223" t="s">
        <v>1</v>
      </c>
      <c r="M2" s="223"/>
      <c r="N2" s="218" t="s">
        <v>181</v>
      </c>
      <c r="O2" s="218"/>
    </row>
    <row r="3" spans="1:15" s="51" customFormat="1" ht="15" customHeight="1" x14ac:dyDescent="0.25">
      <c r="A3" s="226" t="s">
        <v>2</v>
      </c>
      <c r="B3" s="226"/>
      <c r="C3" s="221" t="s">
        <v>173</v>
      </c>
      <c r="D3" s="221"/>
      <c r="E3" s="221"/>
      <c r="F3" s="49" t="s">
        <v>147</v>
      </c>
      <c r="G3" s="52"/>
      <c r="H3" s="52"/>
      <c r="I3" s="222" t="s">
        <v>177</v>
      </c>
      <c r="J3" s="222"/>
      <c r="K3" s="50"/>
      <c r="L3" s="223" t="s">
        <v>3</v>
      </c>
      <c r="M3" s="223"/>
      <c r="N3" s="218" t="s">
        <v>182</v>
      </c>
      <c r="O3" s="218"/>
    </row>
    <row r="4" spans="1:15" s="51" customFormat="1" ht="15" customHeight="1" x14ac:dyDescent="0.25">
      <c r="A4" s="226" t="s">
        <v>4</v>
      </c>
      <c r="B4" s="226"/>
      <c r="C4" s="221" t="s">
        <v>178</v>
      </c>
      <c r="D4" s="221"/>
      <c r="E4" s="221"/>
      <c r="F4" s="53"/>
      <c r="G4" s="52"/>
      <c r="H4" s="54"/>
      <c r="I4" s="54"/>
      <c r="J4" s="54"/>
      <c r="K4" s="54"/>
      <c r="L4" s="223" t="s">
        <v>5</v>
      </c>
      <c r="M4" s="223"/>
      <c r="N4" s="219">
        <v>43346</v>
      </c>
      <c r="O4" s="218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4" t="s">
        <v>80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ht="16" customHeight="1" x14ac:dyDescent="0.25">
      <c r="A7" s="288" t="s">
        <v>78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 t="s">
        <v>94</v>
      </c>
      <c r="N7" s="229"/>
      <c r="O7" s="289"/>
    </row>
    <row r="8" spans="1:15" ht="16" customHeight="1" x14ac:dyDescent="0.25">
      <c r="A8" s="6" t="s">
        <v>152</v>
      </c>
      <c r="B8" s="188" t="s">
        <v>78</v>
      </c>
      <c r="C8" s="290" t="s">
        <v>75</v>
      </c>
      <c r="D8" s="291"/>
      <c r="E8" s="291"/>
      <c r="F8" s="291"/>
      <c r="G8" s="291"/>
      <c r="H8" s="291"/>
      <c r="I8" s="291"/>
      <c r="J8" s="188" t="s">
        <v>153</v>
      </c>
      <c r="K8" s="188" t="s">
        <v>154</v>
      </c>
      <c r="L8" s="188" t="s">
        <v>155</v>
      </c>
      <c r="M8" s="188" t="s">
        <v>95</v>
      </c>
      <c r="N8" s="188" t="s">
        <v>74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292" t="s">
        <v>8</v>
      </c>
      <c r="B10" s="294" t="s">
        <v>180</v>
      </c>
      <c r="C10" s="11" t="s">
        <v>97</v>
      </c>
      <c r="D10" s="10">
        <v>9</v>
      </c>
      <c r="E10" s="11" t="s">
        <v>98</v>
      </c>
      <c r="F10" s="10">
        <v>20</v>
      </c>
      <c r="G10" s="11" t="s">
        <v>99</v>
      </c>
      <c r="H10" s="10">
        <v>1</v>
      </c>
      <c r="I10" s="11" t="s">
        <v>100</v>
      </c>
      <c r="J10" s="12">
        <v>2</v>
      </c>
      <c r="K10" s="11">
        <v>1</v>
      </c>
      <c r="L10" s="100" t="s">
        <v>79</v>
      </c>
      <c r="M10" s="101">
        <v>530</v>
      </c>
      <c r="N10" s="191">
        <f>J10*K10*M10</f>
        <v>1060</v>
      </c>
      <c r="O10" s="102"/>
    </row>
    <row r="11" spans="1:15" ht="16" customHeight="1" x14ac:dyDescent="0.25">
      <c r="A11" s="293"/>
      <c r="B11" s="295"/>
      <c r="C11" s="14" t="s">
        <v>101</v>
      </c>
      <c r="D11" s="13">
        <v>9</v>
      </c>
      <c r="E11" s="14" t="s">
        <v>98</v>
      </c>
      <c r="F11" s="13">
        <v>20</v>
      </c>
      <c r="G11" s="14" t="s">
        <v>99</v>
      </c>
      <c r="H11" s="13">
        <v>1</v>
      </c>
      <c r="I11" s="14" t="s">
        <v>100</v>
      </c>
      <c r="J11" s="163">
        <v>2</v>
      </c>
      <c r="K11" s="14">
        <v>1</v>
      </c>
      <c r="L11" s="103" t="s">
        <v>79</v>
      </c>
      <c r="M11" s="104">
        <v>580</v>
      </c>
      <c r="N11" s="192">
        <f t="shared" ref="N11:N14" si="0">J11*K11*M11</f>
        <v>1160</v>
      </c>
      <c r="O11" s="105"/>
    </row>
    <row r="12" spans="1:15" ht="16" customHeight="1" x14ac:dyDescent="0.25">
      <c r="A12" s="293"/>
      <c r="B12" s="295"/>
      <c r="C12" s="14" t="s">
        <v>97</v>
      </c>
      <c r="D12" s="10">
        <v>9</v>
      </c>
      <c r="E12" s="14" t="s">
        <v>98</v>
      </c>
      <c r="F12" s="13">
        <v>21</v>
      </c>
      <c r="G12" s="14" t="s">
        <v>99</v>
      </c>
      <c r="H12" s="13">
        <v>1</v>
      </c>
      <c r="I12" s="14" t="s">
        <v>100</v>
      </c>
      <c r="J12" s="163">
        <v>1</v>
      </c>
      <c r="K12" s="14">
        <v>1</v>
      </c>
      <c r="L12" s="103" t="s">
        <v>79</v>
      </c>
      <c r="M12" s="104">
        <v>530</v>
      </c>
      <c r="N12" s="192">
        <f t="shared" si="0"/>
        <v>530</v>
      </c>
      <c r="O12" s="105"/>
    </row>
    <row r="13" spans="1:15" ht="16" customHeight="1" x14ac:dyDescent="0.25">
      <c r="A13" s="293"/>
      <c r="B13" s="295"/>
      <c r="C13" s="14" t="s">
        <v>101</v>
      </c>
      <c r="D13" s="13">
        <v>9</v>
      </c>
      <c r="E13" s="14" t="s">
        <v>98</v>
      </c>
      <c r="F13" s="13">
        <v>21</v>
      </c>
      <c r="G13" s="14" t="s">
        <v>99</v>
      </c>
      <c r="H13" s="13">
        <v>1</v>
      </c>
      <c r="I13" s="14" t="s">
        <v>100</v>
      </c>
      <c r="J13" s="163">
        <v>2</v>
      </c>
      <c r="K13" s="14">
        <v>1</v>
      </c>
      <c r="L13" s="103" t="s">
        <v>79</v>
      </c>
      <c r="M13" s="104">
        <v>580</v>
      </c>
      <c r="N13" s="192">
        <f t="shared" si="0"/>
        <v>1160</v>
      </c>
      <c r="O13" s="105"/>
    </row>
    <row r="14" spans="1:15" ht="16" customHeight="1" x14ac:dyDescent="0.25">
      <c r="A14" s="293"/>
      <c r="B14" s="295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3" t="s">
        <v>79</v>
      </c>
      <c r="M14" s="104"/>
      <c r="N14" s="192">
        <f t="shared" si="0"/>
        <v>0</v>
      </c>
      <c r="O14" s="105"/>
    </row>
    <row r="15" spans="1:15" ht="16" customHeight="1" x14ac:dyDescent="0.25">
      <c r="A15" s="293" t="s">
        <v>9</v>
      </c>
      <c r="B15" s="296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3" t="s">
        <v>79</v>
      </c>
      <c r="M15" s="104"/>
      <c r="N15" s="192">
        <f>J15*K15*M15</f>
        <v>0</v>
      </c>
      <c r="O15" s="105"/>
    </row>
    <row r="16" spans="1:15" ht="16" customHeight="1" x14ac:dyDescent="0.25">
      <c r="A16" s="293"/>
      <c r="B16" s="296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3" t="s">
        <v>79</v>
      </c>
      <c r="M16" s="104"/>
      <c r="N16" s="192">
        <f t="shared" ref="N16" si="1">J16*K16*M16</f>
        <v>0</v>
      </c>
      <c r="O16" s="105"/>
    </row>
    <row r="17" spans="1:15" ht="16" customHeight="1" x14ac:dyDescent="0.25">
      <c r="A17" s="293" t="s">
        <v>20</v>
      </c>
      <c r="B17" s="296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3" t="s">
        <v>79</v>
      </c>
      <c r="M17" s="104"/>
      <c r="N17" s="192">
        <f>J17*K17*M17</f>
        <v>0</v>
      </c>
      <c r="O17" s="105"/>
    </row>
    <row r="18" spans="1:15" ht="16" customHeight="1" x14ac:dyDescent="0.25">
      <c r="A18" s="293"/>
      <c r="B18" s="296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3" t="s">
        <v>79</v>
      </c>
      <c r="M18" s="104"/>
      <c r="N18" s="192">
        <f t="shared" ref="N18" si="2">J18*K18*M18</f>
        <v>0</v>
      </c>
      <c r="O18" s="105"/>
    </row>
    <row r="19" spans="1:15" ht="16" customHeight="1" x14ac:dyDescent="0.25">
      <c r="A19" s="293" t="s">
        <v>82</v>
      </c>
      <c r="B19" s="296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3" t="s">
        <v>79</v>
      </c>
      <c r="M19" s="104"/>
      <c r="N19" s="192">
        <f>J19*K19*M19</f>
        <v>0</v>
      </c>
      <c r="O19" s="105"/>
    </row>
    <row r="20" spans="1:15" ht="16" customHeight="1" x14ac:dyDescent="0.25">
      <c r="A20" s="293"/>
      <c r="B20" s="296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3" t="s">
        <v>79</v>
      </c>
      <c r="M20" s="104"/>
      <c r="N20" s="192">
        <f t="shared" ref="N20:N32" si="3">J20*K20*M20</f>
        <v>0</v>
      </c>
      <c r="O20" s="105"/>
    </row>
    <row r="21" spans="1:15" ht="48.5" customHeight="1" x14ac:dyDescent="0.25">
      <c r="A21" s="293" t="s">
        <v>86</v>
      </c>
      <c r="B21" s="16" t="s">
        <v>10</v>
      </c>
      <c r="C21" s="298" t="s">
        <v>106</v>
      </c>
      <c r="D21" s="298"/>
      <c r="E21" s="298"/>
      <c r="F21" s="298"/>
      <c r="G21" s="298"/>
      <c r="H21" s="298"/>
      <c r="I21" s="298"/>
      <c r="J21" s="13">
        <v>1</v>
      </c>
      <c r="K21" s="13">
        <v>1</v>
      </c>
      <c r="L21" s="106" t="s">
        <v>81</v>
      </c>
      <c r="M21" s="104">
        <v>0</v>
      </c>
      <c r="N21" s="192">
        <f t="shared" si="3"/>
        <v>0</v>
      </c>
      <c r="O21" s="157" t="s">
        <v>184</v>
      </c>
    </row>
    <row r="22" spans="1:15" ht="16" customHeight="1" x14ac:dyDescent="0.25">
      <c r="A22" s="293"/>
      <c r="B22" s="16" t="s">
        <v>11</v>
      </c>
      <c r="C22" s="300" t="s">
        <v>187</v>
      </c>
      <c r="D22" s="285"/>
      <c r="E22" s="285"/>
      <c r="F22" s="285"/>
      <c r="G22" s="285"/>
      <c r="H22" s="285"/>
      <c r="I22" s="285"/>
      <c r="J22" s="13">
        <v>1</v>
      </c>
      <c r="K22" s="13">
        <v>1</v>
      </c>
      <c r="L22" s="106" t="s">
        <v>18</v>
      </c>
      <c r="M22" s="104">
        <v>0</v>
      </c>
      <c r="N22" s="192">
        <f t="shared" si="3"/>
        <v>0</v>
      </c>
      <c r="O22" s="107" t="s">
        <v>203</v>
      </c>
    </row>
    <row r="23" spans="1:15" ht="16" customHeight="1" x14ac:dyDescent="0.25">
      <c r="A23" s="293"/>
      <c r="B23" s="16" t="s">
        <v>13</v>
      </c>
      <c r="C23" s="285"/>
      <c r="D23" s="285"/>
      <c r="E23" s="285"/>
      <c r="F23" s="285"/>
      <c r="G23" s="285"/>
      <c r="H23" s="285"/>
      <c r="I23" s="285"/>
      <c r="J23" s="13"/>
      <c r="K23" s="13"/>
      <c r="L23" s="106" t="s">
        <v>19</v>
      </c>
      <c r="M23" s="104"/>
      <c r="N23" s="192">
        <f t="shared" si="3"/>
        <v>0</v>
      </c>
      <c r="O23" s="107"/>
    </row>
    <row r="24" spans="1:15" ht="16" customHeight="1" x14ac:dyDescent="0.25">
      <c r="A24" s="293"/>
      <c r="B24" s="16" t="s">
        <v>14</v>
      </c>
      <c r="C24" s="285" t="s">
        <v>107</v>
      </c>
      <c r="D24" s="285"/>
      <c r="E24" s="285"/>
      <c r="F24" s="285"/>
      <c r="G24" s="285"/>
      <c r="H24" s="285"/>
      <c r="I24" s="285"/>
      <c r="J24" s="13"/>
      <c r="K24" s="13"/>
      <c r="L24" s="106" t="s">
        <v>15</v>
      </c>
      <c r="M24" s="104"/>
      <c r="N24" s="192">
        <f t="shared" si="3"/>
        <v>0</v>
      </c>
      <c r="O24" s="107"/>
    </row>
    <row r="25" spans="1:15" ht="16" customHeight="1" x14ac:dyDescent="0.25">
      <c r="A25" s="293"/>
      <c r="B25" s="17" t="s">
        <v>16</v>
      </c>
      <c r="C25" s="285" t="s">
        <v>17</v>
      </c>
      <c r="D25" s="285"/>
      <c r="E25" s="285"/>
      <c r="F25" s="285"/>
      <c r="G25" s="285"/>
      <c r="H25" s="285"/>
      <c r="I25" s="285"/>
      <c r="J25" s="13"/>
      <c r="K25" s="13"/>
      <c r="L25" s="106" t="s">
        <v>18</v>
      </c>
      <c r="M25" s="104"/>
      <c r="N25" s="160">
        <f t="shared" si="3"/>
        <v>0</v>
      </c>
      <c r="O25" s="107"/>
    </row>
    <row r="26" spans="1:15" ht="16" customHeight="1" x14ac:dyDescent="0.25">
      <c r="A26" s="293"/>
      <c r="B26" s="17" t="s">
        <v>35</v>
      </c>
      <c r="C26" s="285" t="s">
        <v>108</v>
      </c>
      <c r="D26" s="285"/>
      <c r="E26" s="285"/>
      <c r="F26" s="285"/>
      <c r="G26" s="285"/>
      <c r="H26" s="285"/>
      <c r="I26" s="285"/>
      <c r="J26" s="13"/>
      <c r="K26" s="13"/>
      <c r="L26" s="106"/>
      <c r="M26" s="104"/>
      <c r="N26" s="160">
        <f t="shared" si="3"/>
        <v>0</v>
      </c>
      <c r="O26" s="107"/>
    </row>
    <row r="27" spans="1:15" ht="16" customHeight="1" x14ac:dyDescent="0.25">
      <c r="A27" s="293" t="s">
        <v>87</v>
      </c>
      <c r="B27" s="16" t="s">
        <v>21</v>
      </c>
      <c r="C27" s="298" t="s">
        <v>106</v>
      </c>
      <c r="D27" s="298"/>
      <c r="E27" s="298"/>
      <c r="F27" s="298"/>
      <c r="G27" s="298"/>
      <c r="H27" s="298"/>
      <c r="I27" s="298"/>
      <c r="J27" s="13"/>
      <c r="K27" s="13"/>
      <c r="L27" s="106" t="s">
        <v>81</v>
      </c>
      <c r="M27" s="104"/>
      <c r="N27" s="160">
        <f t="shared" si="3"/>
        <v>0</v>
      </c>
      <c r="O27" s="107"/>
    </row>
    <row r="28" spans="1:15" ht="16" customHeight="1" x14ac:dyDescent="0.25">
      <c r="A28" s="293"/>
      <c r="B28" s="16" t="s">
        <v>11</v>
      </c>
      <c r="C28" s="285" t="s">
        <v>12</v>
      </c>
      <c r="D28" s="285"/>
      <c r="E28" s="285"/>
      <c r="F28" s="285"/>
      <c r="G28" s="285"/>
      <c r="H28" s="285"/>
      <c r="I28" s="285"/>
      <c r="J28" s="13"/>
      <c r="K28" s="13"/>
      <c r="L28" s="106" t="s">
        <v>18</v>
      </c>
      <c r="M28" s="104"/>
      <c r="N28" s="160">
        <f t="shared" si="3"/>
        <v>0</v>
      </c>
      <c r="O28" s="107"/>
    </row>
    <row r="29" spans="1:15" ht="16" customHeight="1" x14ac:dyDescent="0.25">
      <c r="A29" s="293"/>
      <c r="B29" s="16" t="s">
        <v>13</v>
      </c>
      <c r="C29" s="285"/>
      <c r="D29" s="285"/>
      <c r="E29" s="285"/>
      <c r="F29" s="285"/>
      <c r="G29" s="285"/>
      <c r="H29" s="285"/>
      <c r="I29" s="285"/>
      <c r="J29" s="13"/>
      <c r="K29" s="13"/>
      <c r="L29" s="106" t="s">
        <v>19</v>
      </c>
      <c r="M29" s="104"/>
      <c r="N29" s="192">
        <f>J29*K29*M29</f>
        <v>0</v>
      </c>
      <c r="O29" s="158" t="s">
        <v>183</v>
      </c>
    </row>
    <row r="30" spans="1:15" ht="16" customHeight="1" x14ac:dyDescent="0.25">
      <c r="A30" s="293"/>
      <c r="B30" s="16" t="s">
        <v>14</v>
      </c>
      <c r="C30" s="285" t="s">
        <v>109</v>
      </c>
      <c r="D30" s="285"/>
      <c r="E30" s="285"/>
      <c r="F30" s="285"/>
      <c r="G30" s="285"/>
      <c r="H30" s="285"/>
      <c r="I30" s="285"/>
      <c r="J30" s="13"/>
      <c r="K30" s="13"/>
      <c r="L30" s="106" t="s">
        <v>15</v>
      </c>
      <c r="M30" s="104"/>
      <c r="N30" s="160">
        <f t="shared" si="3"/>
        <v>0</v>
      </c>
      <c r="O30" s="107"/>
    </row>
    <row r="31" spans="1:15" ht="16" customHeight="1" x14ac:dyDescent="0.25">
      <c r="A31" s="293"/>
      <c r="B31" s="17" t="s">
        <v>16</v>
      </c>
      <c r="C31" s="285" t="s">
        <v>17</v>
      </c>
      <c r="D31" s="285"/>
      <c r="E31" s="285"/>
      <c r="F31" s="285"/>
      <c r="G31" s="285"/>
      <c r="H31" s="285"/>
      <c r="I31" s="285"/>
      <c r="J31" s="13"/>
      <c r="K31" s="13"/>
      <c r="L31" s="106" t="s">
        <v>18</v>
      </c>
      <c r="M31" s="104"/>
      <c r="N31" s="160">
        <f t="shared" si="3"/>
        <v>0</v>
      </c>
      <c r="O31" s="107"/>
    </row>
    <row r="32" spans="1:15" ht="16" customHeight="1" x14ac:dyDescent="0.25">
      <c r="A32" s="297"/>
      <c r="B32" s="18" t="s">
        <v>35</v>
      </c>
      <c r="C32" s="299" t="s">
        <v>108</v>
      </c>
      <c r="D32" s="299"/>
      <c r="E32" s="299"/>
      <c r="F32" s="299"/>
      <c r="G32" s="299"/>
      <c r="H32" s="299"/>
      <c r="I32" s="299"/>
      <c r="J32" s="19"/>
      <c r="K32" s="19"/>
      <c r="L32" s="108"/>
      <c r="M32" s="109"/>
      <c r="N32" s="161">
        <f t="shared" si="3"/>
        <v>0</v>
      </c>
      <c r="O32" s="110"/>
    </row>
    <row r="33" spans="1:15" ht="16" customHeight="1" thickBot="1" x14ac:dyDescent="0.3">
      <c r="A33" s="62" t="s">
        <v>110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1"/>
      <c r="N33" s="162">
        <f>SUM(N10:N32)</f>
        <v>3910</v>
      </c>
      <c r="O33" s="112"/>
    </row>
    <row r="34" spans="1:15" ht="16" customHeight="1" x14ac:dyDescent="0.25">
      <c r="A34" s="21" t="s">
        <v>152</v>
      </c>
      <c r="B34" s="187" t="s">
        <v>78</v>
      </c>
      <c r="C34" s="286" t="s">
        <v>75</v>
      </c>
      <c r="D34" s="287"/>
      <c r="E34" s="287"/>
      <c r="F34" s="287"/>
      <c r="G34" s="287"/>
      <c r="H34" s="287"/>
      <c r="I34" s="287"/>
      <c r="J34" s="187" t="s">
        <v>57</v>
      </c>
      <c r="K34" s="187" t="s">
        <v>111</v>
      </c>
      <c r="L34" s="113" t="s">
        <v>155</v>
      </c>
      <c r="M34" s="114" t="s">
        <v>95</v>
      </c>
      <c r="N34" s="187" t="s">
        <v>22</v>
      </c>
      <c r="O34" s="115" t="s">
        <v>0</v>
      </c>
    </row>
    <row r="35" spans="1:15" ht="16" customHeight="1" x14ac:dyDescent="0.25">
      <c r="A35" s="64" t="s">
        <v>24</v>
      </c>
      <c r="B35" s="65" t="s">
        <v>112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 x14ac:dyDescent="0.25">
      <c r="A36" s="3" t="s">
        <v>25</v>
      </c>
      <c r="B36" s="184" t="s">
        <v>113</v>
      </c>
      <c r="C36" s="66"/>
      <c r="D36" s="23"/>
      <c r="E36" s="24"/>
      <c r="F36" s="23"/>
      <c r="G36" s="24"/>
      <c r="H36" s="10"/>
      <c r="I36" s="24"/>
      <c r="J36" s="25"/>
      <c r="K36" s="25"/>
      <c r="L36" s="118" t="s">
        <v>28</v>
      </c>
      <c r="M36" s="167">
        <v>0</v>
      </c>
      <c r="N36" s="168">
        <f>J36*K36*M36</f>
        <v>0</v>
      </c>
      <c r="O36" s="120"/>
    </row>
    <row r="37" spans="1:15" ht="16" customHeight="1" x14ac:dyDescent="0.25">
      <c r="A37" s="182" t="s">
        <v>26</v>
      </c>
      <c r="B37" s="26" t="s">
        <v>113</v>
      </c>
      <c r="C37" s="68"/>
      <c r="D37" s="13">
        <v>9</v>
      </c>
      <c r="E37" s="14" t="s">
        <v>98</v>
      </c>
      <c r="F37" s="13">
        <v>20</v>
      </c>
      <c r="G37" s="14" t="s">
        <v>99</v>
      </c>
      <c r="H37" s="10" t="s">
        <v>100</v>
      </c>
      <c r="I37" s="14" t="s">
        <v>114</v>
      </c>
      <c r="J37" s="179"/>
      <c r="K37" s="179">
        <v>1</v>
      </c>
      <c r="L37" s="103" t="s">
        <v>28</v>
      </c>
      <c r="M37" s="169">
        <v>158</v>
      </c>
      <c r="N37" s="193">
        <f t="shared" ref="N37:N40" si="4">J37*K37*M37</f>
        <v>0</v>
      </c>
      <c r="O37" s="107" t="s">
        <v>179</v>
      </c>
    </row>
    <row r="38" spans="1:15" ht="16" customHeight="1" x14ac:dyDescent="0.25">
      <c r="A38" s="182" t="s">
        <v>27</v>
      </c>
      <c r="B38" s="26" t="s">
        <v>113</v>
      </c>
      <c r="C38" s="68"/>
      <c r="D38" s="13">
        <v>9</v>
      </c>
      <c r="E38" s="14" t="s">
        <v>98</v>
      </c>
      <c r="F38" s="13">
        <v>21</v>
      </c>
      <c r="G38" s="14" t="s">
        <v>99</v>
      </c>
      <c r="H38" s="10" t="s">
        <v>160</v>
      </c>
      <c r="I38" s="14" t="s">
        <v>114</v>
      </c>
      <c r="J38" s="179">
        <v>4</v>
      </c>
      <c r="K38" s="179">
        <v>1</v>
      </c>
      <c r="L38" s="103" t="s">
        <v>28</v>
      </c>
      <c r="M38" s="169">
        <v>138</v>
      </c>
      <c r="N38" s="193">
        <f t="shared" si="4"/>
        <v>552</v>
      </c>
      <c r="O38" s="107" t="s">
        <v>179</v>
      </c>
    </row>
    <row r="39" spans="1:15" ht="16" customHeight="1" x14ac:dyDescent="0.25">
      <c r="A39" s="182" t="s">
        <v>29</v>
      </c>
      <c r="B39" s="26" t="s">
        <v>113</v>
      </c>
      <c r="C39" s="68"/>
      <c r="D39" s="13">
        <v>9</v>
      </c>
      <c r="E39" s="14" t="s">
        <v>98</v>
      </c>
      <c r="F39" s="13">
        <v>21</v>
      </c>
      <c r="G39" s="14" t="s">
        <v>99</v>
      </c>
      <c r="H39" s="10" t="s">
        <v>100</v>
      </c>
      <c r="I39" s="14" t="s">
        <v>114</v>
      </c>
      <c r="J39" s="179"/>
      <c r="K39" s="179">
        <v>1</v>
      </c>
      <c r="L39" s="103" t="s">
        <v>28</v>
      </c>
      <c r="M39" s="169">
        <v>235</v>
      </c>
      <c r="N39" s="193">
        <f t="shared" si="4"/>
        <v>0</v>
      </c>
      <c r="O39" s="107"/>
    </row>
    <row r="40" spans="1:15" ht="16" customHeight="1" x14ac:dyDescent="0.25">
      <c r="A40" s="186" t="s">
        <v>30</v>
      </c>
      <c r="B40" s="185" t="s">
        <v>113</v>
      </c>
      <c r="C40" s="69"/>
      <c r="D40" s="27">
        <v>9</v>
      </c>
      <c r="E40" s="28" t="s">
        <v>98</v>
      </c>
      <c r="F40" s="29">
        <v>21</v>
      </c>
      <c r="G40" s="28" t="s">
        <v>99</v>
      </c>
      <c r="H40" s="10" t="s">
        <v>100</v>
      </c>
      <c r="I40" s="28" t="s">
        <v>114</v>
      </c>
      <c r="J40" s="30"/>
      <c r="K40" s="30">
        <v>1</v>
      </c>
      <c r="L40" s="121" t="s">
        <v>28</v>
      </c>
      <c r="M40" s="164">
        <f>1766.89/90</f>
        <v>19.632111111111112</v>
      </c>
      <c r="N40" s="194">
        <f t="shared" si="4"/>
        <v>0</v>
      </c>
      <c r="O40" s="123" t="s">
        <v>192</v>
      </c>
    </row>
    <row r="41" spans="1:15" ht="16" customHeight="1" thickBot="1" x14ac:dyDescent="0.3">
      <c r="A41" s="71" t="s">
        <v>110</v>
      </c>
      <c r="B41" s="72"/>
      <c r="C41" s="72"/>
      <c r="D41" s="72"/>
      <c r="E41" s="72"/>
      <c r="F41" s="72"/>
      <c r="G41" s="72"/>
      <c r="H41" s="72"/>
      <c r="I41" s="72"/>
      <c r="J41" s="31"/>
      <c r="K41" s="31"/>
      <c r="L41" s="31"/>
      <c r="M41" s="165"/>
      <c r="N41" s="166">
        <f>SUM(N36:N40)</f>
        <v>552</v>
      </c>
      <c r="O41" s="125"/>
    </row>
    <row r="42" spans="1:15" ht="16" customHeight="1" x14ac:dyDescent="0.25">
      <c r="A42" s="32" t="s">
        <v>152</v>
      </c>
      <c r="B42" s="177" t="s">
        <v>78</v>
      </c>
      <c r="C42" s="228" t="s">
        <v>75</v>
      </c>
      <c r="D42" s="229"/>
      <c r="E42" s="229"/>
      <c r="F42" s="229"/>
      <c r="G42" s="229"/>
      <c r="H42" s="229"/>
      <c r="I42" s="229"/>
      <c r="J42" s="177" t="s">
        <v>57</v>
      </c>
      <c r="K42" s="177" t="s">
        <v>23</v>
      </c>
      <c r="L42" s="178" t="s">
        <v>155</v>
      </c>
      <c r="M42" s="126" t="s">
        <v>95</v>
      </c>
      <c r="N42" s="177" t="s">
        <v>22</v>
      </c>
      <c r="O42" s="127" t="s">
        <v>0</v>
      </c>
    </row>
    <row r="43" spans="1:15" ht="16" customHeight="1" x14ac:dyDescent="0.25">
      <c r="A43" s="74" t="s">
        <v>31</v>
      </c>
      <c r="B43" s="75" t="s">
        <v>115</v>
      </c>
      <c r="C43" s="75"/>
      <c r="D43" s="75"/>
      <c r="E43" s="75"/>
      <c r="F43" s="75"/>
      <c r="G43" s="75"/>
      <c r="H43" s="75"/>
      <c r="I43" s="75"/>
      <c r="J43" s="33"/>
      <c r="K43" s="33"/>
      <c r="L43" s="33"/>
      <c r="M43" s="128"/>
      <c r="N43" s="75"/>
      <c r="O43" s="129"/>
    </row>
    <row r="44" spans="1:15" ht="16" customHeight="1" x14ac:dyDescent="0.25">
      <c r="A44" s="272" t="s">
        <v>32</v>
      </c>
      <c r="B44" s="274" t="s">
        <v>116</v>
      </c>
      <c r="C44" s="276" t="s">
        <v>117</v>
      </c>
      <c r="D44" s="277"/>
      <c r="E44" s="277"/>
      <c r="F44" s="277"/>
      <c r="G44" s="277"/>
      <c r="H44" s="277"/>
      <c r="I44" s="278"/>
      <c r="J44" s="34"/>
      <c r="K44" s="35"/>
      <c r="L44" s="130" t="s">
        <v>156</v>
      </c>
      <c r="M44" s="131"/>
      <c r="N44" s="76">
        <f>J44*K44*M44</f>
        <v>0</v>
      </c>
      <c r="O44" s="132"/>
    </row>
    <row r="45" spans="1:15" ht="16" customHeight="1" x14ac:dyDescent="0.25">
      <c r="A45" s="272"/>
      <c r="B45" s="274"/>
      <c r="C45" s="279" t="s">
        <v>118</v>
      </c>
      <c r="D45" s="280"/>
      <c r="E45" s="280"/>
      <c r="F45" s="280"/>
      <c r="G45" s="280"/>
      <c r="H45" s="280"/>
      <c r="I45" s="281"/>
      <c r="J45" s="179"/>
      <c r="K45" s="179"/>
      <c r="L45" s="133" t="s">
        <v>156</v>
      </c>
      <c r="M45" s="104"/>
      <c r="N45" s="61">
        <f t="shared" ref="N45:N48" si="5">J45*K45*M45</f>
        <v>0</v>
      </c>
      <c r="O45" s="107"/>
    </row>
    <row r="46" spans="1:15" ht="16" customHeight="1" x14ac:dyDescent="0.25">
      <c r="A46" s="272"/>
      <c r="B46" s="274"/>
      <c r="C46" s="279" t="s">
        <v>33</v>
      </c>
      <c r="D46" s="280"/>
      <c r="E46" s="280"/>
      <c r="F46" s="280"/>
      <c r="G46" s="280"/>
      <c r="H46" s="280"/>
      <c r="I46" s="281"/>
      <c r="J46" s="179"/>
      <c r="K46" s="179"/>
      <c r="L46" s="133" t="s">
        <v>156</v>
      </c>
      <c r="M46" s="104"/>
      <c r="N46" s="61">
        <f t="shared" si="5"/>
        <v>0</v>
      </c>
      <c r="O46" s="107"/>
    </row>
    <row r="47" spans="1:15" ht="16" customHeight="1" x14ac:dyDescent="0.25">
      <c r="A47" s="272"/>
      <c r="B47" s="274"/>
      <c r="C47" s="279" t="s">
        <v>172</v>
      </c>
      <c r="D47" s="280"/>
      <c r="E47" s="280"/>
      <c r="F47" s="280"/>
      <c r="G47" s="280"/>
      <c r="H47" s="280"/>
      <c r="I47" s="281"/>
      <c r="J47" s="179"/>
      <c r="K47" s="179"/>
      <c r="L47" s="133" t="s">
        <v>156</v>
      </c>
      <c r="M47" s="104"/>
      <c r="N47" s="61">
        <f t="shared" si="5"/>
        <v>0</v>
      </c>
      <c r="O47" s="107"/>
    </row>
    <row r="48" spans="1:15" ht="16" customHeight="1" x14ac:dyDescent="0.25">
      <c r="A48" s="273"/>
      <c r="B48" s="275"/>
      <c r="C48" s="282" t="s">
        <v>119</v>
      </c>
      <c r="D48" s="283"/>
      <c r="E48" s="283"/>
      <c r="F48" s="283"/>
      <c r="G48" s="283"/>
      <c r="H48" s="283"/>
      <c r="I48" s="284"/>
      <c r="J48" s="36"/>
      <c r="K48" s="30"/>
      <c r="L48" s="134" t="s">
        <v>156</v>
      </c>
      <c r="M48" s="122"/>
      <c r="N48" s="70">
        <f t="shared" si="5"/>
        <v>0</v>
      </c>
      <c r="O48" s="123"/>
    </row>
    <row r="49" spans="1:15" ht="16" customHeight="1" x14ac:dyDescent="0.25">
      <c r="A49" s="272" t="s">
        <v>36</v>
      </c>
      <c r="B49" s="274" t="s">
        <v>120</v>
      </c>
      <c r="C49" s="276" t="s">
        <v>117</v>
      </c>
      <c r="D49" s="277"/>
      <c r="E49" s="277"/>
      <c r="F49" s="277"/>
      <c r="G49" s="277"/>
      <c r="H49" s="277"/>
      <c r="I49" s="278"/>
      <c r="J49" s="34">
        <v>2</v>
      </c>
      <c r="K49" s="35"/>
      <c r="L49" s="135" t="s">
        <v>157</v>
      </c>
      <c r="M49" s="131">
        <v>350</v>
      </c>
      <c r="N49" s="195">
        <f>J49*K49*M49</f>
        <v>0</v>
      </c>
      <c r="O49" s="132" t="s">
        <v>176</v>
      </c>
    </row>
    <row r="50" spans="1:15" ht="16" customHeight="1" x14ac:dyDescent="0.25">
      <c r="A50" s="272"/>
      <c r="B50" s="274"/>
      <c r="C50" s="279" t="s">
        <v>118</v>
      </c>
      <c r="D50" s="280"/>
      <c r="E50" s="280"/>
      <c r="F50" s="280"/>
      <c r="G50" s="280"/>
      <c r="H50" s="280"/>
      <c r="I50" s="281"/>
      <c r="J50" s="179"/>
      <c r="K50" s="179"/>
      <c r="L50" s="133" t="s">
        <v>157</v>
      </c>
      <c r="M50" s="104">
        <v>300</v>
      </c>
      <c r="N50" s="196">
        <f t="shared" ref="N50:N53" si="6">J50*K50*M50</f>
        <v>0</v>
      </c>
      <c r="O50" s="132" t="s">
        <v>176</v>
      </c>
    </row>
    <row r="51" spans="1:15" ht="16" customHeight="1" x14ac:dyDescent="0.25">
      <c r="A51" s="272"/>
      <c r="B51" s="274"/>
      <c r="C51" s="276" t="s">
        <v>193</v>
      </c>
      <c r="D51" s="277"/>
      <c r="E51" s="277"/>
      <c r="F51" s="277"/>
      <c r="G51" s="277"/>
      <c r="H51" s="277"/>
      <c r="I51" s="278"/>
      <c r="J51" s="179"/>
      <c r="K51" s="179"/>
      <c r="L51" s="133" t="s">
        <v>157</v>
      </c>
      <c r="M51" s="104"/>
      <c r="N51" s="196">
        <f t="shared" si="6"/>
        <v>0</v>
      </c>
      <c r="O51" s="107" t="s">
        <v>197</v>
      </c>
    </row>
    <row r="52" spans="1:15" ht="16" customHeight="1" x14ac:dyDescent="0.25">
      <c r="A52" s="272"/>
      <c r="B52" s="274"/>
      <c r="C52" s="276" t="s">
        <v>194</v>
      </c>
      <c r="D52" s="277"/>
      <c r="E52" s="277"/>
      <c r="F52" s="277"/>
      <c r="G52" s="277"/>
      <c r="H52" s="277"/>
      <c r="I52" s="278"/>
      <c r="J52" s="179"/>
      <c r="K52" s="179"/>
      <c r="L52" s="133" t="s">
        <v>195</v>
      </c>
      <c r="M52" s="104"/>
      <c r="N52" s="196">
        <f t="shared" si="6"/>
        <v>0</v>
      </c>
      <c r="O52" s="107" t="s">
        <v>196</v>
      </c>
    </row>
    <row r="53" spans="1:15" ht="16" customHeight="1" x14ac:dyDescent="0.25">
      <c r="A53" s="273"/>
      <c r="B53" s="275"/>
      <c r="C53" s="282" t="s">
        <v>119</v>
      </c>
      <c r="D53" s="283"/>
      <c r="E53" s="283"/>
      <c r="F53" s="283"/>
      <c r="G53" s="283"/>
      <c r="H53" s="283"/>
      <c r="I53" s="284"/>
      <c r="J53" s="36"/>
      <c r="K53" s="30"/>
      <c r="L53" s="136" t="s">
        <v>157</v>
      </c>
      <c r="M53" s="122"/>
      <c r="N53" s="70">
        <f t="shared" si="6"/>
        <v>0</v>
      </c>
      <c r="O53" s="123"/>
    </row>
    <row r="54" spans="1:15" ht="16" customHeight="1" x14ac:dyDescent="0.25">
      <c r="A54" s="272" t="s">
        <v>37</v>
      </c>
      <c r="B54" s="274" t="s">
        <v>121</v>
      </c>
      <c r="C54" s="276" t="s">
        <v>117</v>
      </c>
      <c r="D54" s="277"/>
      <c r="E54" s="277"/>
      <c r="F54" s="277"/>
      <c r="G54" s="277"/>
      <c r="H54" s="277"/>
      <c r="I54" s="278"/>
      <c r="J54" s="34"/>
      <c r="K54" s="35"/>
      <c r="L54" s="130" t="s">
        <v>156</v>
      </c>
      <c r="M54" s="131"/>
      <c r="N54" s="76">
        <f>J54*K54*M54</f>
        <v>0</v>
      </c>
      <c r="O54" s="132"/>
    </row>
    <row r="55" spans="1:15" ht="16" customHeight="1" x14ac:dyDescent="0.25">
      <c r="A55" s="272"/>
      <c r="B55" s="274"/>
      <c r="C55" s="279" t="s">
        <v>118</v>
      </c>
      <c r="D55" s="280"/>
      <c r="E55" s="280"/>
      <c r="F55" s="280"/>
      <c r="G55" s="280"/>
      <c r="H55" s="280"/>
      <c r="I55" s="281"/>
      <c r="J55" s="179"/>
      <c r="K55" s="179"/>
      <c r="L55" s="133" t="s">
        <v>156</v>
      </c>
      <c r="M55" s="104"/>
      <c r="N55" s="61">
        <f t="shared" ref="N55:N61" si="7">J55*K55*M55</f>
        <v>0</v>
      </c>
      <c r="O55" s="107"/>
    </row>
    <row r="56" spans="1:15" ht="16" customHeight="1" x14ac:dyDescent="0.25">
      <c r="A56" s="272"/>
      <c r="B56" s="274"/>
      <c r="C56" s="279" t="s">
        <v>33</v>
      </c>
      <c r="D56" s="280"/>
      <c r="E56" s="280"/>
      <c r="F56" s="280"/>
      <c r="G56" s="280"/>
      <c r="H56" s="280"/>
      <c r="I56" s="281"/>
      <c r="J56" s="179"/>
      <c r="K56" s="179"/>
      <c r="L56" s="133" t="s">
        <v>156</v>
      </c>
      <c r="M56" s="104"/>
      <c r="N56" s="61">
        <f t="shared" si="7"/>
        <v>0</v>
      </c>
      <c r="O56" s="107"/>
    </row>
    <row r="57" spans="1:15" ht="16" customHeight="1" x14ac:dyDescent="0.25">
      <c r="A57" s="272"/>
      <c r="B57" s="274"/>
      <c r="C57" s="279" t="s">
        <v>34</v>
      </c>
      <c r="D57" s="280"/>
      <c r="E57" s="280"/>
      <c r="F57" s="280"/>
      <c r="G57" s="280"/>
      <c r="H57" s="280"/>
      <c r="I57" s="281"/>
      <c r="J57" s="179"/>
      <c r="K57" s="179"/>
      <c r="L57" s="133" t="s">
        <v>156</v>
      </c>
      <c r="M57" s="104"/>
      <c r="N57" s="61">
        <f t="shared" si="7"/>
        <v>0</v>
      </c>
      <c r="O57" s="107"/>
    </row>
    <row r="58" spans="1:15" ht="16" customHeight="1" x14ac:dyDescent="0.25">
      <c r="A58" s="273"/>
      <c r="B58" s="275"/>
      <c r="C58" s="282" t="s">
        <v>119</v>
      </c>
      <c r="D58" s="283"/>
      <c r="E58" s="283"/>
      <c r="F58" s="283"/>
      <c r="G58" s="283"/>
      <c r="H58" s="283"/>
      <c r="I58" s="284"/>
      <c r="J58" s="36"/>
      <c r="K58" s="30"/>
      <c r="L58" s="134" t="s">
        <v>156</v>
      </c>
      <c r="M58" s="122"/>
      <c r="N58" s="70">
        <f t="shared" si="7"/>
        <v>0</v>
      </c>
      <c r="O58" s="123"/>
    </row>
    <row r="59" spans="1:15" ht="16" customHeight="1" x14ac:dyDescent="0.25">
      <c r="A59" s="264" t="s">
        <v>38</v>
      </c>
      <c r="B59" s="267" t="s">
        <v>122</v>
      </c>
      <c r="C59" s="270" t="s">
        <v>123</v>
      </c>
      <c r="D59" s="270"/>
      <c r="E59" s="270"/>
      <c r="F59" s="270"/>
      <c r="G59" s="270"/>
      <c r="H59" s="77"/>
      <c r="I59" s="11" t="s">
        <v>124</v>
      </c>
      <c r="J59" s="180"/>
      <c r="K59" s="180"/>
      <c r="L59" s="130" t="s">
        <v>158</v>
      </c>
      <c r="M59" s="170"/>
      <c r="N59" s="171">
        <f t="shared" si="7"/>
        <v>0</v>
      </c>
      <c r="O59" s="137"/>
    </row>
    <row r="60" spans="1:15" ht="16" customHeight="1" x14ac:dyDescent="0.25">
      <c r="A60" s="265"/>
      <c r="B60" s="268"/>
      <c r="C60" s="254" t="s">
        <v>123</v>
      </c>
      <c r="D60" s="254"/>
      <c r="E60" s="254"/>
      <c r="F60" s="254"/>
      <c r="G60" s="254"/>
      <c r="H60" s="77"/>
      <c r="I60" s="14" t="s">
        <v>124</v>
      </c>
      <c r="J60" s="179"/>
      <c r="K60" s="179"/>
      <c r="L60" s="133" t="s">
        <v>158</v>
      </c>
      <c r="M60" s="169"/>
      <c r="N60" s="172">
        <f t="shared" si="7"/>
        <v>0</v>
      </c>
      <c r="O60" s="107"/>
    </row>
    <row r="61" spans="1:15" ht="16" customHeight="1" x14ac:dyDescent="0.25">
      <c r="A61" s="266"/>
      <c r="B61" s="269"/>
      <c r="C61" s="271" t="s">
        <v>123</v>
      </c>
      <c r="D61" s="271"/>
      <c r="E61" s="271"/>
      <c r="F61" s="271"/>
      <c r="G61" s="271"/>
      <c r="H61" s="77"/>
      <c r="I61" s="37" t="s">
        <v>124</v>
      </c>
      <c r="J61" s="36"/>
      <c r="K61" s="36"/>
      <c r="L61" s="134" t="s">
        <v>158</v>
      </c>
      <c r="M61" s="189"/>
      <c r="N61" s="190">
        <f t="shared" si="7"/>
        <v>0</v>
      </c>
      <c r="O61" s="139"/>
    </row>
    <row r="62" spans="1:15" ht="16" customHeight="1" thickBot="1" x14ac:dyDescent="0.3">
      <c r="A62" s="71" t="s">
        <v>110</v>
      </c>
      <c r="B62" s="72"/>
      <c r="C62" s="72"/>
      <c r="D62" s="72"/>
      <c r="E62" s="72"/>
      <c r="F62" s="72"/>
      <c r="G62" s="72"/>
      <c r="H62" s="72"/>
      <c r="I62" s="72"/>
      <c r="J62" s="31"/>
      <c r="K62" s="31"/>
      <c r="L62" s="31"/>
      <c r="M62" s="165"/>
      <c r="N62" s="166">
        <f>SUM(N44:N61)</f>
        <v>0</v>
      </c>
      <c r="O62" s="125"/>
    </row>
    <row r="63" spans="1:15" ht="16" customHeight="1" x14ac:dyDescent="0.25">
      <c r="A63" s="32" t="s">
        <v>152</v>
      </c>
      <c r="B63" s="177" t="s">
        <v>78</v>
      </c>
      <c r="C63" s="228" t="s">
        <v>75</v>
      </c>
      <c r="D63" s="229"/>
      <c r="E63" s="229"/>
      <c r="F63" s="229"/>
      <c r="G63" s="229"/>
      <c r="H63" s="229"/>
      <c r="I63" s="229"/>
      <c r="J63" s="230" t="s">
        <v>76</v>
      </c>
      <c r="K63" s="228"/>
      <c r="L63" s="178" t="s">
        <v>155</v>
      </c>
      <c r="M63" s="126" t="s">
        <v>95</v>
      </c>
      <c r="N63" s="177" t="s">
        <v>22</v>
      </c>
      <c r="O63" s="127" t="s">
        <v>0</v>
      </c>
    </row>
    <row r="64" spans="1:15" ht="16" customHeight="1" x14ac:dyDescent="0.25">
      <c r="A64" s="74" t="s">
        <v>39</v>
      </c>
      <c r="B64" s="75" t="s">
        <v>89</v>
      </c>
      <c r="C64" s="75"/>
      <c r="D64" s="75"/>
      <c r="E64" s="75"/>
      <c r="F64" s="75"/>
      <c r="G64" s="75"/>
      <c r="H64" s="75"/>
      <c r="I64" s="75"/>
      <c r="J64" s="33"/>
      <c r="K64" s="33"/>
      <c r="L64" s="33"/>
      <c r="M64" s="128"/>
      <c r="N64" s="75"/>
      <c r="O64" s="129"/>
    </row>
    <row r="65" spans="1:15" ht="16" customHeight="1" x14ac:dyDescent="0.25">
      <c r="A65" s="78" t="s">
        <v>40</v>
      </c>
      <c r="B65" s="184" t="s">
        <v>88</v>
      </c>
      <c r="C65" s="259" t="s">
        <v>125</v>
      </c>
      <c r="D65" s="260"/>
      <c r="E65" s="260"/>
      <c r="F65" s="260"/>
      <c r="G65" s="260"/>
      <c r="H65" s="260"/>
      <c r="I65" s="261"/>
      <c r="J65" s="262"/>
      <c r="K65" s="263"/>
      <c r="L65" s="135" t="s">
        <v>159</v>
      </c>
      <c r="M65" s="119"/>
      <c r="N65" s="67">
        <f>J65*M65</f>
        <v>0</v>
      </c>
      <c r="O65" s="137"/>
    </row>
    <row r="66" spans="1:15" ht="16" customHeight="1" x14ac:dyDescent="0.25">
      <c r="A66" s="79" t="s">
        <v>41</v>
      </c>
      <c r="B66" s="26" t="s">
        <v>71</v>
      </c>
      <c r="C66" s="242" t="s">
        <v>126</v>
      </c>
      <c r="D66" s="243"/>
      <c r="E66" s="243"/>
      <c r="F66" s="243"/>
      <c r="G66" s="243"/>
      <c r="H66" s="243"/>
      <c r="I66" s="244"/>
      <c r="J66" s="231"/>
      <c r="K66" s="233"/>
      <c r="L66" s="133" t="s">
        <v>28</v>
      </c>
      <c r="M66" s="104"/>
      <c r="N66" s="67">
        <f t="shared" ref="N66:N75" si="8">J66*M66</f>
        <v>0</v>
      </c>
      <c r="O66" s="107"/>
    </row>
    <row r="67" spans="1:15" ht="16" customHeight="1" x14ac:dyDescent="0.25">
      <c r="A67" s="79" t="s">
        <v>43</v>
      </c>
      <c r="B67" s="26" t="s">
        <v>42</v>
      </c>
      <c r="C67" s="242" t="s">
        <v>83</v>
      </c>
      <c r="D67" s="243"/>
      <c r="E67" s="243"/>
      <c r="F67" s="243"/>
      <c r="G67" s="243"/>
      <c r="H67" s="243"/>
      <c r="I67" s="244"/>
      <c r="J67" s="231"/>
      <c r="K67" s="233"/>
      <c r="L67" s="133" t="s">
        <v>28</v>
      </c>
      <c r="M67" s="104"/>
      <c r="N67" s="67">
        <f t="shared" si="8"/>
        <v>0</v>
      </c>
      <c r="O67" s="107"/>
    </row>
    <row r="68" spans="1:15" ht="16" customHeight="1" x14ac:dyDescent="0.25">
      <c r="A68" s="79" t="s">
        <v>46</v>
      </c>
      <c r="B68" s="26" t="s">
        <v>49</v>
      </c>
      <c r="C68" s="242" t="s">
        <v>127</v>
      </c>
      <c r="D68" s="243"/>
      <c r="E68" s="243"/>
      <c r="F68" s="243"/>
      <c r="G68" s="243"/>
      <c r="H68" s="243"/>
      <c r="I68" s="244"/>
      <c r="J68" s="231"/>
      <c r="K68" s="233"/>
      <c r="L68" s="133" t="s">
        <v>50</v>
      </c>
      <c r="M68" s="104"/>
      <c r="N68" s="197">
        <f t="shared" si="8"/>
        <v>0</v>
      </c>
      <c r="O68" s="107"/>
    </row>
    <row r="69" spans="1:15" ht="16" customHeight="1" x14ac:dyDescent="0.25">
      <c r="A69" s="79" t="s">
        <v>48</v>
      </c>
      <c r="B69" s="26" t="s">
        <v>47</v>
      </c>
      <c r="C69" s="242"/>
      <c r="D69" s="243"/>
      <c r="E69" s="243"/>
      <c r="F69" s="243"/>
      <c r="G69" s="243"/>
      <c r="H69" s="243"/>
      <c r="I69" s="244"/>
      <c r="J69" s="231"/>
      <c r="K69" s="233"/>
      <c r="L69" s="133" t="s">
        <v>23</v>
      </c>
      <c r="M69" s="104"/>
      <c r="N69" s="197">
        <f t="shared" si="8"/>
        <v>0</v>
      </c>
      <c r="O69" s="107"/>
    </row>
    <row r="70" spans="1:15" ht="16" customHeight="1" x14ac:dyDescent="0.25">
      <c r="A70" s="79" t="s">
        <v>51</v>
      </c>
      <c r="B70" s="26" t="s">
        <v>198</v>
      </c>
      <c r="C70" s="242"/>
      <c r="D70" s="243"/>
      <c r="E70" s="243"/>
      <c r="F70" s="243"/>
      <c r="G70" s="243"/>
      <c r="H70" s="243"/>
      <c r="I70" s="244"/>
      <c r="J70" s="231"/>
      <c r="K70" s="233"/>
      <c r="L70" s="133" t="s">
        <v>199</v>
      </c>
      <c r="M70" s="104"/>
      <c r="N70" s="197">
        <f t="shared" si="8"/>
        <v>0</v>
      </c>
      <c r="O70" s="107"/>
    </row>
    <row r="71" spans="1:15" ht="16" customHeight="1" x14ac:dyDescent="0.25">
      <c r="A71" s="79" t="s">
        <v>52</v>
      </c>
      <c r="B71" s="26" t="s">
        <v>200</v>
      </c>
      <c r="C71" s="242"/>
      <c r="D71" s="243"/>
      <c r="E71" s="243"/>
      <c r="F71" s="243"/>
      <c r="G71" s="243"/>
      <c r="H71" s="243"/>
      <c r="I71" s="244"/>
      <c r="J71" s="231"/>
      <c r="K71" s="233"/>
      <c r="L71" s="133" t="s">
        <v>201</v>
      </c>
      <c r="M71" s="104"/>
      <c r="N71" s="197">
        <f t="shared" si="8"/>
        <v>0</v>
      </c>
      <c r="O71" s="107"/>
    </row>
    <row r="72" spans="1:15" ht="16" customHeight="1" x14ac:dyDescent="0.25">
      <c r="A72" s="79" t="s">
        <v>54</v>
      </c>
      <c r="B72" s="26" t="s">
        <v>202</v>
      </c>
      <c r="C72" s="242"/>
      <c r="D72" s="243"/>
      <c r="E72" s="243"/>
      <c r="F72" s="243"/>
      <c r="G72" s="243"/>
      <c r="H72" s="243"/>
      <c r="I72" s="244"/>
      <c r="J72" s="231"/>
      <c r="K72" s="233"/>
      <c r="L72" s="133" t="s">
        <v>201</v>
      </c>
      <c r="M72" s="104"/>
      <c r="N72" s="197">
        <f t="shared" si="8"/>
        <v>0</v>
      </c>
      <c r="O72" s="107"/>
    </row>
    <row r="73" spans="1:15" ht="16" customHeight="1" x14ac:dyDescent="0.25">
      <c r="A73" s="79" t="s">
        <v>55</v>
      </c>
      <c r="B73" s="26"/>
      <c r="C73" s="242"/>
      <c r="D73" s="243"/>
      <c r="E73" s="243"/>
      <c r="F73" s="243"/>
      <c r="G73" s="243"/>
      <c r="H73" s="243"/>
      <c r="I73" s="244"/>
      <c r="J73" s="231"/>
      <c r="K73" s="233"/>
      <c r="L73" s="133" t="s">
        <v>53</v>
      </c>
      <c r="M73" s="104"/>
      <c r="N73" s="197">
        <f t="shared" si="8"/>
        <v>0</v>
      </c>
      <c r="O73" s="107"/>
    </row>
    <row r="74" spans="1:15" ht="16" customHeight="1" x14ac:dyDescent="0.25">
      <c r="A74" s="79" t="s">
        <v>56</v>
      </c>
      <c r="B74" s="26" t="s">
        <v>44</v>
      </c>
      <c r="C74" s="242"/>
      <c r="D74" s="243"/>
      <c r="E74" s="243"/>
      <c r="F74" s="243"/>
      <c r="G74" s="243"/>
      <c r="H74" s="243"/>
      <c r="I74" s="244"/>
      <c r="J74" s="231"/>
      <c r="K74" s="233"/>
      <c r="L74" s="133" t="s">
        <v>45</v>
      </c>
      <c r="M74" s="104"/>
      <c r="N74" s="197">
        <f t="shared" si="8"/>
        <v>0</v>
      </c>
      <c r="O74" s="107"/>
    </row>
    <row r="75" spans="1:15" ht="16" customHeight="1" x14ac:dyDescent="0.25">
      <c r="A75" s="80" t="s">
        <v>90</v>
      </c>
      <c r="B75" s="38" t="s">
        <v>72</v>
      </c>
      <c r="C75" s="245"/>
      <c r="D75" s="246"/>
      <c r="E75" s="246"/>
      <c r="F75" s="246"/>
      <c r="G75" s="246"/>
      <c r="H75" s="246"/>
      <c r="I75" s="247"/>
      <c r="J75" s="234"/>
      <c r="K75" s="236"/>
      <c r="L75" s="134" t="s">
        <v>84</v>
      </c>
      <c r="M75" s="138"/>
      <c r="N75" s="85">
        <f t="shared" si="8"/>
        <v>0</v>
      </c>
      <c r="O75" s="139"/>
    </row>
    <row r="76" spans="1:15" ht="16" customHeight="1" thickBot="1" x14ac:dyDescent="0.3">
      <c r="A76" s="71" t="s">
        <v>110</v>
      </c>
      <c r="B76" s="72"/>
      <c r="C76" s="72"/>
      <c r="D76" s="72"/>
      <c r="E76" s="72"/>
      <c r="F76" s="72"/>
      <c r="G76" s="72"/>
      <c r="H76" s="72"/>
      <c r="I76" s="72"/>
      <c r="J76" s="31"/>
      <c r="K76" s="31"/>
      <c r="L76" s="31"/>
      <c r="M76" s="124"/>
      <c r="N76" s="73">
        <f>SUM(N65:N75)</f>
        <v>0</v>
      </c>
      <c r="O76" s="125"/>
    </row>
    <row r="77" spans="1:15" ht="16" customHeight="1" x14ac:dyDescent="0.25">
      <c r="A77" s="32" t="s">
        <v>152</v>
      </c>
      <c r="B77" s="177" t="s">
        <v>78</v>
      </c>
      <c r="C77" s="228" t="s">
        <v>75</v>
      </c>
      <c r="D77" s="229"/>
      <c r="E77" s="229"/>
      <c r="F77" s="229"/>
      <c r="G77" s="229"/>
      <c r="H77" s="229"/>
      <c r="I77" s="229"/>
      <c r="J77" s="177" t="s">
        <v>57</v>
      </c>
      <c r="K77" s="177" t="s">
        <v>58</v>
      </c>
      <c r="L77" s="178" t="s">
        <v>155</v>
      </c>
      <c r="M77" s="126" t="s">
        <v>95</v>
      </c>
      <c r="N77" s="177" t="s">
        <v>22</v>
      </c>
      <c r="O77" s="127" t="s">
        <v>0</v>
      </c>
    </row>
    <row r="78" spans="1:15" ht="16" customHeight="1" x14ac:dyDescent="0.25">
      <c r="A78" s="64" t="s">
        <v>128</v>
      </c>
      <c r="B78" s="65" t="s">
        <v>150</v>
      </c>
      <c r="C78" s="65"/>
      <c r="D78" s="65"/>
      <c r="E78" s="65"/>
      <c r="F78" s="65"/>
      <c r="G78" s="65"/>
      <c r="H78" s="65"/>
      <c r="I78" s="65"/>
      <c r="J78" s="22"/>
      <c r="K78" s="22"/>
      <c r="L78" s="22"/>
      <c r="M78" s="116"/>
      <c r="N78" s="65"/>
      <c r="O78" s="117"/>
    </row>
    <row r="79" spans="1:15" ht="16" customHeight="1" x14ac:dyDescent="0.25">
      <c r="A79" s="3" t="s">
        <v>59</v>
      </c>
      <c r="B79" s="39" t="s">
        <v>129</v>
      </c>
      <c r="C79" s="248"/>
      <c r="D79" s="249"/>
      <c r="E79" s="249"/>
      <c r="F79" s="249"/>
      <c r="G79" s="249"/>
      <c r="H79" s="249"/>
      <c r="I79" s="250"/>
      <c r="J79" s="25"/>
      <c r="K79" s="25"/>
      <c r="L79" s="118" t="s">
        <v>19</v>
      </c>
      <c r="M79" s="119"/>
      <c r="N79" s="197">
        <f>J79*K79*M79</f>
        <v>0</v>
      </c>
      <c r="O79" s="159" t="s">
        <v>186</v>
      </c>
    </row>
    <row r="80" spans="1:15" ht="16" customHeight="1" x14ac:dyDescent="0.25">
      <c r="A80" s="182" t="s">
        <v>60</v>
      </c>
      <c r="B80" s="40" t="s">
        <v>93</v>
      </c>
      <c r="C80" s="231"/>
      <c r="D80" s="232"/>
      <c r="E80" s="232"/>
      <c r="F80" s="232"/>
      <c r="G80" s="232"/>
      <c r="H80" s="232"/>
      <c r="I80" s="233"/>
      <c r="J80" s="179"/>
      <c r="K80" s="179"/>
      <c r="L80" s="103" t="s">
        <v>19</v>
      </c>
      <c r="M80" s="104"/>
      <c r="N80" s="196">
        <f t="shared" ref="N80:N82" si="9">J80*K80*M80</f>
        <v>0</v>
      </c>
      <c r="O80" s="107"/>
    </row>
    <row r="81" spans="1:15" ht="16" customHeight="1" x14ac:dyDescent="0.25">
      <c r="A81" s="182" t="s">
        <v>85</v>
      </c>
      <c r="B81" s="40" t="s">
        <v>91</v>
      </c>
      <c r="C81" s="231"/>
      <c r="D81" s="232"/>
      <c r="E81" s="232"/>
      <c r="F81" s="232"/>
      <c r="G81" s="232"/>
      <c r="H81" s="232"/>
      <c r="I81" s="233"/>
      <c r="J81" s="179"/>
      <c r="K81" s="179"/>
      <c r="L81" s="103" t="s">
        <v>19</v>
      </c>
      <c r="M81" s="104"/>
      <c r="N81" s="196">
        <f t="shared" si="9"/>
        <v>0</v>
      </c>
      <c r="O81" s="107"/>
    </row>
    <row r="82" spans="1:15" ht="16" customHeight="1" x14ac:dyDescent="0.25">
      <c r="A82" s="183" t="s">
        <v>92</v>
      </c>
      <c r="B82" s="41" t="s">
        <v>73</v>
      </c>
      <c r="C82" s="234"/>
      <c r="D82" s="235"/>
      <c r="E82" s="235"/>
      <c r="F82" s="235"/>
      <c r="G82" s="235"/>
      <c r="H82" s="235"/>
      <c r="I82" s="236"/>
      <c r="J82" s="36"/>
      <c r="K82" s="36"/>
      <c r="L82" s="140" t="s">
        <v>19</v>
      </c>
      <c r="M82" s="138"/>
      <c r="N82" s="198">
        <f t="shared" si="9"/>
        <v>0</v>
      </c>
      <c r="O82" s="139" t="s">
        <v>191</v>
      </c>
    </row>
    <row r="83" spans="1:15" ht="16" customHeight="1" x14ac:dyDescent="0.25">
      <c r="A83" s="74" t="s">
        <v>110</v>
      </c>
      <c r="B83" s="75"/>
      <c r="C83" s="75"/>
      <c r="D83" s="75"/>
      <c r="E83" s="75"/>
      <c r="F83" s="75"/>
      <c r="G83" s="75"/>
      <c r="H83" s="75"/>
      <c r="I83" s="75"/>
      <c r="J83" s="33"/>
      <c r="K83" s="33"/>
      <c r="L83" s="33"/>
      <c r="M83" s="128"/>
      <c r="N83" s="81">
        <f>SUM(N79:N82)</f>
        <v>0</v>
      </c>
      <c r="O83" s="129"/>
    </row>
    <row r="84" spans="1:15" ht="16" customHeight="1" thickBot="1" x14ac:dyDescent="0.3">
      <c r="A84" s="82" t="s">
        <v>130</v>
      </c>
      <c r="B84" s="83"/>
      <c r="C84" s="83"/>
      <c r="D84" s="83"/>
      <c r="E84" s="83"/>
      <c r="F84" s="83"/>
      <c r="G84" s="83"/>
      <c r="H84" s="83"/>
      <c r="I84" s="83"/>
      <c r="J84" s="42"/>
      <c r="K84" s="42"/>
      <c r="L84" s="42"/>
      <c r="M84" s="141"/>
      <c r="N84" s="84">
        <f>SUM(N33,N41,N62,N76,N83)</f>
        <v>4462</v>
      </c>
      <c r="O84" s="142"/>
    </row>
    <row r="85" spans="1:15" ht="16" customHeight="1" x14ac:dyDescent="0.25">
      <c r="A85" s="32" t="s">
        <v>152</v>
      </c>
      <c r="B85" s="177" t="s">
        <v>78</v>
      </c>
      <c r="C85" s="228" t="s">
        <v>75</v>
      </c>
      <c r="D85" s="229"/>
      <c r="E85" s="229"/>
      <c r="F85" s="229"/>
      <c r="G85" s="229"/>
      <c r="H85" s="229"/>
      <c r="I85" s="229"/>
      <c r="J85" s="230" t="s">
        <v>76</v>
      </c>
      <c r="K85" s="228"/>
      <c r="L85" s="178" t="s">
        <v>155</v>
      </c>
      <c r="M85" s="126" t="s">
        <v>95</v>
      </c>
      <c r="N85" s="177" t="s">
        <v>22</v>
      </c>
      <c r="O85" s="127" t="s">
        <v>0</v>
      </c>
    </row>
    <row r="86" spans="1:15" ht="16" customHeight="1" x14ac:dyDescent="0.25">
      <c r="A86" s="43" t="s">
        <v>131</v>
      </c>
      <c r="B86" s="65" t="s">
        <v>61</v>
      </c>
      <c r="C86" s="65"/>
      <c r="D86" s="65"/>
      <c r="E86" s="65"/>
      <c r="F86" s="65"/>
      <c r="G86" s="65"/>
      <c r="H86" s="65"/>
      <c r="I86" s="65"/>
      <c r="J86" s="22"/>
      <c r="K86" s="22"/>
      <c r="L86" s="22"/>
      <c r="M86" s="116"/>
      <c r="N86" s="65"/>
      <c r="O86" s="117"/>
    </row>
    <row r="87" spans="1:15" ht="16" customHeight="1" x14ac:dyDescent="0.25">
      <c r="A87" s="2" t="s">
        <v>62</v>
      </c>
      <c r="B87" s="44" t="s">
        <v>61</v>
      </c>
      <c r="C87" s="237" t="s">
        <v>132</v>
      </c>
      <c r="D87" s="238"/>
      <c r="E87" s="238"/>
      <c r="F87" s="238"/>
      <c r="G87" s="238"/>
      <c r="H87" s="238"/>
      <c r="I87" s="239"/>
      <c r="J87" s="301">
        <f>N84</f>
        <v>4462</v>
      </c>
      <c r="K87" s="302"/>
      <c r="L87" s="143"/>
      <c r="M87" s="144">
        <v>0.08</v>
      </c>
      <c r="N87" s="85">
        <f>J87*M87</f>
        <v>356.96</v>
      </c>
      <c r="O87" s="145"/>
    </row>
    <row r="88" spans="1:15" ht="16" customHeight="1" thickBot="1" x14ac:dyDescent="0.3">
      <c r="A88" s="86" t="s">
        <v>110</v>
      </c>
      <c r="B88" s="87"/>
      <c r="C88" s="87"/>
      <c r="D88" s="87"/>
      <c r="E88" s="87"/>
      <c r="F88" s="87"/>
      <c r="G88" s="87"/>
      <c r="H88" s="87"/>
      <c r="I88" s="87"/>
      <c r="J88" s="45"/>
      <c r="K88" s="45"/>
      <c r="L88" s="45"/>
      <c r="M88" s="146"/>
      <c r="N88" s="88">
        <f>SUM(N87:N87)</f>
        <v>356.96</v>
      </c>
      <c r="O88" s="147"/>
    </row>
    <row r="89" spans="1:15" ht="16" customHeight="1" x14ac:dyDescent="0.25">
      <c r="A89" s="32" t="s">
        <v>152</v>
      </c>
      <c r="B89" s="177" t="s">
        <v>78</v>
      </c>
      <c r="C89" s="228" t="s">
        <v>75</v>
      </c>
      <c r="D89" s="229"/>
      <c r="E89" s="229"/>
      <c r="F89" s="229"/>
      <c r="G89" s="229"/>
      <c r="H89" s="229"/>
      <c r="I89" s="229"/>
      <c r="J89" s="177" t="s">
        <v>57</v>
      </c>
      <c r="K89" s="177" t="s">
        <v>58</v>
      </c>
      <c r="L89" s="178" t="s">
        <v>155</v>
      </c>
      <c r="M89" s="126" t="s">
        <v>95</v>
      </c>
      <c r="N89" s="177" t="s">
        <v>22</v>
      </c>
      <c r="O89" s="127" t="s">
        <v>0</v>
      </c>
    </row>
    <row r="90" spans="1:15" ht="16" customHeight="1" x14ac:dyDescent="0.25">
      <c r="A90" s="43" t="s">
        <v>133</v>
      </c>
      <c r="B90" s="65" t="s">
        <v>134</v>
      </c>
      <c r="C90" s="65"/>
      <c r="D90" s="65"/>
      <c r="E90" s="65"/>
      <c r="F90" s="65"/>
      <c r="G90" s="65"/>
      <c r="H90" s="65"/>
      <c r="I90" s="65"/>
      <c r="J90" s="22"/>
      <c r="K90" s="22"/>
      <c r="L90" s="22"/>
      <c r="M90" s="116"/>
      <c r="N90" s="65"/>
      <c r="O90" s="117"/>
    </row>
    <row r="91" spans="1:15" ht="16" customHeight="1" x14ac:dyDescent="0.25">
      <c r="A91" s="2" t="s">
        <v>63</v>
      </c>
      <c r="B91" s="44" t="s">
        <v>135</v>
      </c>
      <c r="C91" s="237" t="s">
        <v>64</v>
      </c>
      <c r="D91" s="238"/>
      <c r="E91" s="238"/>
      <c r="F91" s="238"/>
      <c r="G91" s="238"/>
      <c r="H91" s="238"/>
      <c r="I91" s="239"/>
      <c r="J91" s="46"/>
      <c r="K91" s="46"/>
      <c r="L91" s="143" t="s">
        <v>19</v>
      </c>
      <c r="M91" s="148"/>
      <c r="N91" s="199">
        <f>J91*K91*M91</f>
        <v>0</v>
      </c>
      <c r="O91" s="145" t="s">
        <v>190</v>
      </c>
    </row>
    <row r="92" spans="1:15" ht="16" customHeight="1" thickBot="1" x14ac:dyDescent="0.3">
      <c r="A92" s="86" t="s">
        <v>110</v>
      </c>
      <c r="B92" s="87"/>
      <c r="C92" s="87"/>
      <c r="D92" s="87"/>
      <c r="E92" s="87"/>
      <c r="F92" s="87"/>
      <c r="G92" s="87"/>
      <c r="H92" s="87"/>
      <c r="I92" s="87"/>
      <c r="J92" s="45"/>
      <c r="K92" s="45"/>
      <c r="L92" s="45"/>
      <c r="M92" s="146"/>
      <c r="N92" s="88">
        <f>SUM(N91:N91)</f>
        <v>0</v>
      </c>
      <c r="O92" s="147"/>
    </row>
    <row r="93" spans="1:15" ht="16" customHeight="1" x14ac:dyDescent="0.25">
      <c r="A93" s="32" t="s">
        <v>152</v>
      </c>
      <c r="B93" s="177" t="s">
        <v>78</v>
      </c>
      <c r="C93" s="230" t="s">
        <v>75</v>
      </c>
      <c r="D93" s="256"/>
      <c r="E93" s="256"/>
      <c r="F93" s="256"/>
      <c r="G93" s="228"/>
      <c r="H93" s="177" t="s">
        <v>136</v>
      </c>
      <c r="I93" s="177" t="s">
        <v>137</v>
      </c>
      <c r="J93" s="230" t="s">
        <v>57</v>
      </c>
      <c r="K93" s="228"/>
      <c r="L93" s="178" t="s">
        <v>155</v>
      </c>
      <c r="M93" s="126" t="s">
        <v>95</v>
      </c>
      <c r="N93" s="177" t="s">
        <v>22</v>
      </c>
      <c r="O93" s="127" t="s">
        <v>0</v>
      </c>
    </row>
    <row r="94" spans="1:15" ht="16" customHeight="1" x14ac:dyDescent="0.25">
      <c r="A94" s="64" t="s">
        <v>65</v>
      </c>
      <c r="B94" s="65" t="s">
        <v>66</v>
      </c>
      <c r="C94" s="65"/>
      <c r="D94" s="65"/>
      <c r="E94" s="65"/>
      <c r="F94" s="65"/>
      <c r="G94" s="65"/>
      <c r="H94" s="65"/>
      <c r="I94" s="65"/>
      <c r="J94" s="22"/>
      <c r="K94" s="22"/>
      <c r="L94" s="22"/>
      <c r="M94" s="116"/>
      <c r="N94" s="65"/>
      <c r="O94" s="117"/>
    </row>
    <row r="95" spans="1:15" ht="16" customHeight="1" x14ac:dyDescent="0.25">
      <c r="A95" s="181" t="s">
        <v>67</v>
      </c>
      <c r="B95" s="47" t="s">
        <v>138</v>
      </c>
      <c r="C95" s="257" t="s">
        <v>139</v>
      </c>
      <c r="D95" s="257"/>
      <c r="E95" s="257"/>
      <c r="F95" s="257"/>
      <c r="G95" s="257"/>
      <c r="H95" s="77" t="s">
        <v>162</v>
      </c>
      <c r="I95" s="77" t="s">
        <v>163</v>
      </c>
      <c r="J95" s="258">
        <v>4</v>
      </c>
      <c r="K95" s="258"/>
      <c r="L95" s="100" t="s">
        <v>77</v>
      </c>
      <c r="M95" s="170">
        <f>5780/4</f>
        <v>1445</v>
      </c>
      <c r="N95" s="171">
        <f>J95*M95</f>
        <v>5780</v>
      </c>
      <c r="O95" s="155" t="s">
        <v>66</v>
      </c>
    </row>
    <row r="96" spans="1:15" ht="16" customHeight="1" x14ac:dyDescent="0.25">
      <c r="A96" s="182" t="s">
        <v>140</v>
      </c>
      <c r="B96" s="40" t="s">
        <v>141</v>
      </c>
      <c r="C96" s="254" t="s">
        <v>139</v>
      </c>
      <c r="D96" s="254"/>
      <c r="E96" s="254"/>
      <c r="F96" s="254"/>
      <c r="G96" s="254"/>
      <c r="H96" s="68"/>
      <c r="I96" s="68"/>
      <c r="J96" s="255"/>
      <c r="K96" s="255"/>
      <c r="L96" s="103" t="s">
        <v>77</v>
      </c>
      <c r="M96" s="169"/>
      <c r="N96" s="172">
        <f t="shared" ref="N96:N98" si="10">J96*M96</f>
        <v>0</v>
      </c>
      <c r="O96" s="107"/>
    </row>
    <row r="97" spans="1:15" ht="16" customHeight="1" x14ac:dyDescent="0.25">
      <c r="A97" s="182" t="s">
        <v>142</v>
      </c>
      <c r="B97" s="40" t="s">
        <v>143</v>
      </c>
      <c r="C97" s="254" t="s">
        <v>139</v>
      </c>
      <c r="D97" s="254"/>
      <c r="E97" s="254"/>
      <c r="F97" s="254"/>
      <c r="G97" s="254"/>
      <c r="H97" s="68"/>
      <c r="I97" s="68"/>
      <c r="J97" s="255"/>
      <c r="K97" s="255"/>
      <c r="L97" s="103" t="s">
        <v>77</v>
      </c>
      <c r="M97" s="169"/>
      <c r="N97" s="172">
        <f t="shared" si="10"/>
        <v>0</v>
      </c>
      <c r="O97" s="107"/>
    </row>
    <row r="98" spans="1:15" ht="16" customHeight="1" x14ac:dyDescent="0.25">
      <c r="A98" s="182" t="s">
        <v>144</v>
      </c>
      <c r="B98" s="40" t="s">
        <v>145</v>
      </c>
      <c r="C98" s="254" t="s">
        <v>139</v>
      </c>
      <c r="D98" s="254"/>
      <c r="E98" s="254"/>
      <c r="F98" s="254"/>
      <c r="G98" s="254"/>
      <c r="H98" s="68"/>
      <c r="I98" s="68"/>
      <c r="J98" s="255"/>
      <c r="K98" s="255"/>
      <c r="L98" s="103" t="s">
        <v>77</v>
      </c>
      <c r="M98" s="169"/>
      <c r="N98" s="172">
        <f t="shared" si="10"/>
        <v>0</v>
      </c>
      <c r="O98" s="107"/>
    </row>
    <row r="99" spans="1:15" ht="16" customHeight="1" x14ac:dyDescent="0.25">
      <c r="A99" s="186"/>
      <c r="B99" s="48" t="s">
        <v>61</v>
      </c>
      <c r="C99" s="227" t="s">
        <v>146</v>
      </c>
      <c r="D99" s="227"/>
      <c r="E99" s="227"/>
      <c r="F99" s="227"/>
      <c r="G99" s="227"/>
      <c r="H99" s="227"/>
      <c r="I99" s="227"/>
      <c r="J99" s="227"/>
      <c r="K99" s="227"/>
      <c r="L99" s="227"/>
      <c r="M99" s="173">
        <v>0.03</v>
      </c>
      <c r="N99" s="174">
        <f>SUM(N95,N98)*M99</f>
        <v>173.4</v>
      </c>
      <c r="O99" s="123"/>
    </row>
    <row r="100" spans="1:15" ht="16" customHeight="1" thickBot="1" x14ac:dyDescent="0.3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45"/>
      <c r="K100" s="45"/>
      <c r="L100" s="45"/>
      <c r="M100" s="175"/>
      <c r="N100" s="176">
        <f>SUM(N95:N99)</f>
        <v>5953.4</v>
      </c>
      <c r="O100" s="147"/>
    </row>
    <row r="101" spans="1:15" ht="16" customHeight="1" x14ac:dyDescent="0.25">
      <c r="A101" s="32" t="s">
        <v>152</v>
      </c>
      <c r="B101" s="177" t="s">
        <v>78</v>
      </c>
      <c r="C101" s="228" t="s">
        <v>75</v>
      </c>
      <c r="D101" s="229"/>
      <c r="E101" s="229"/>
      <c r="F101" s="229"/>
      <c r="G101" s="229"/>
      <c r="H101" s="229"/>
      <c r="I101" s="229"/>
      <c r="J101" s="230" t="s">
        <v>76</v>
      </c>
      <c r="K101" s="228"/>
      <c r="L101" s="178" t="s">
        <v>155</v>
      </c>
      <c r="M101" s="126" t="s">
        <v>95</v>
      </c>
      <c r="N101" s="177" t="s">
        <v>22</v>
      </c>
      <c r="O101" s="127" t="s">
        <v>0</v>
      </c>
    </row>
    <row r="102" spans="1:15" ht="16" customHeight="1" x14ac:dyDescent="0.25">
      <c r="A102" s="43" t="s">
        <v>68</v>
      </c>
      <c r="B102" s="65" t="s">
        <v>69</v>
      </c>
      <c r="C102" s="65"/>
      <c r="D102" s="65"/>
      <c r="E102" s="65"/>
      <c r="F102" s="65"/>
      <c r="G102" s="65"/>
      <c r="H102" s="65"/>
      <c r="I102" s="65"/>
      <c r="J102" s="22"/>
      <c r="K102" s="22"/>
      <c r="L102" s="22"/>
      <c r="M102" s="116"/>
      <c r="N102" s="65"/>
      <c r="O102" s="117"/>
    </row>
    <row r="103" spans="1:15" ht="16" customHeight="1" x14ac:dyDescent="0.25">
      <c r="A103" s="2" t="s">
        <v>70</v>
      </c>
      <c r="B103" s="44" t="s">
        <v>69</v>
      </c>
      <c r="C103" s="251"/>
      <c r="D103" s="252"/>
      <c r="E103" s="252"/>
      <c r="F103" s="252"/>
      <c r="G103" s="252"/>
      <c r="H103" s="252"/>
      <c r="I103" s="253"/>
      <c r="J103" s="301">
        <f>SUM(N84,N88,N92,N100)</f>
        <v>10772.36</v>
      </c>
      <c r="K103" s="302"/>
      <c r="L103" s="143"/>
      <c r="M103" s="144">
        <v>0.06</v>
      </c>
      <c r="N103" s="201">
        <f>J103*M103</f>
        <v>646.34159999999997</v>
      </c>
      <c r="O103" s="145"/>
    </row>
    <row r="104" spans="1:15" ht="16" customHeight="1" x14ac:dyDescent="0.25">
      <c r="A104" s="82" t="s">
        <v>110</v>
      </c>
      <c r="B104" s="83"/>
      <c r="C104" s="83"/>
      <c r="D104" s="83"/>
      <c r="E104" s="83"/>
      <c r="F104" s="83"/>
      <c r="G104" s="83"/>
      <c r="H104" s="83"/>
      <c r="I104" s="83"/>
      <c r="J104" s="42"/>
      <c r="K104" s="42"/>
      <c r="L104" s="42"/>
      <c r="M104" s="141"/>
      <c r="N104" s="202">
        <f>SUM(N103,J103)</f>
        <v>11418.7016</v>
      </c>
      <c r="O104" s="142"/>
    </row>
    <row r="105" spans="1:15" ht="16" customHeight="1" thickBot="1" x14ac:dyDescent="0.3">
      <c r="A105" s="62"/>
      <c r="B105" s="63" t="s">
        <v>149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49"/>
      <c r="N105" s="150"/>
      <c r="O105" s="151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56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2"/>
      <c r="B129" s="152"/>
      <c r="C129" s="152"/>
      <c r="D129" s="153"/>
      <c r="E129" s="154"/>
    </row>
    <row r="130" spans="1:5" ht="15" customHeight="1" x14ac:dyDescent="0.25">
      <c r="A130" s="152" t="s">
        <v>160</v>
      </c>
      <c r="B130" s="152" t="s">
        <v>161</v>
      </c>
      <c r="C130" s="152" t="s">
        <v>162</v>
      </c>
      <c r="D130" s="153" t="s">
        <v>163</v>
      </c>
      <c r="E130" s="154" t="s">
        <v>164</v>
      </c>
    </row>
    <row r="131" spans="1:5" ht="15" customHeight="1" x14ac:dyDescent="0.25">
      <c r="A131" s="152" t="s">
        <v>100</v>
      </c>
      <c r="B131" s="152" t="s">
        <v>165</v>
      </c>
      <c r="C131" s="152" t="s">
        <v>166</v>
      </c>
      <c r="D131" s="153" t="s">
        <v>167</v>
      </c>
      <c r="E131" s="154" t="s">
        <v>168</v>
      </c>
    </row>
    <row r="132" spans="1:5" ht="15" customHeight="1" x14ac:dyDescent="0.25">
      <c r="A132" s="152"/>
      <c r="B132" s="152" t="s">
        <v>169</v>
      </c>
      <c r="C132" s="152" t="s">
        <v>170</v>
      </c>
      <c r="D132" s="153"/>
      <c r="E132" s="154" t="s">
        <v>171</v>
      </c>
    </row>
    <row r="133" spans="1:5" ht="15" customHeight="1" x14ac:dyDescent="0.25">
      <c r="A133" s="152">
        <v>1</v>
      </c>
      <c r="B133" s="152"/>
    </row>
    <row r="134" spans="1:5" ht="15" customHeight="1" x14ac:dyDescent="0.25">
      <c r="A134" s="152">
        <f>A133+1</f>
        <v>2</v>
      </c>
      <c r="B134" s="152"/>
    </row>
    <row r="135" spans="1:5" ht="15" customHeight="1" x14ac:dyDescent="0.25">
      <c r="A135" s="152">
        <f t="shared" ref="A135:A163" si="11">A134+1</f>
        <v>3</v>
      </c>
      <c r="B135" s="152"/>
    </row>
    <row r="136" spans="1:5" ht="15" customHeight="1" x14ac:dyDescent="0.25">
      <c r="A136" s="152">
        <f t="shared" si="11"/>
        <v>4</v>
      </c>
      <c r="B136" s="152"/>
    </row>
    <row r="137" spans="1:5" ht="15" customHeight="1" x14ac:dyDescent="0.25">
      <c r="A137" s="152">
        <f t="shared" si="11"/>
        <v>5</v>
      </c>
      <c r="B137" s="152"/>
    </row>
    <row r="138" spans="1:5" ht="15" customHeight="1" x14ac:dyDescent="0.25">
      <c r="A138" s="152">
        <f t="shared" si="11"/>
        <v>6</v>
      </c>
      <c r="B138" s="152"/>
    </row>
    <row r="139" spans="1:5" ht="15" customHeight="1" x14ac:dyDescent="0.25">
      <c r="A139" s="152">
        <f t="shared" si="11"/>
        <v>7</v>
      </c>
      <c r="B139" s="152"/>
    </row>
    <row r="140" spans="1:5" ht="15" customHeight="1" x14ac:dyDescent="0.25">
      <c r="A140" s="152">
        <f t="shared" si="11"/>
        <v>8</v>
      </c>
      <c r="B140" s="152"/>
    </row>
    <row r="141" spans="1:5" ht="15" customHeight="1" x14ac:dyDescent="0.25">
      <c r="A141" s="152">
        <f t="shared" si="11"/>
        <v>9</v>
      </c>
      <c r="B141" s="152"/>
    </row>
    <row r="142" spans="1:5" ht="15" customHeight="1" x14ac:dyDescent="0.25">
      <c r="A142" s="152">
        <f t="shared" si="11"/>
        <v>10</v>
      </c>
      <c r="B142" s="152"/>
    </row>
    <row r="143" spans="1:5" ht="15" customHeight="1" x14ac:dyDescent="0.25">
      <c r="A143" s="152">
        <f t="shared" si="11"/>
        <v>11</v>
      </c>
      <c r="B143" s="152"/>
    </row>
    <row r="144" spans="1:5" ht="15" customHeight="1" x14ac:dyDescent="0.25">
      <c r="A144" s="152">
        <f t="shared" si="11"/>
        <v>12</v>
      </c>
      <c r="B144" s="152"/>
    </row>
    <row r="145" spans="1:2" ht="15" customHeight="1" x14ac:dyDescent="0.25">
      <c r="A145" s="152">
        <f t="shared" si="11"/>
        <v>13</v>
      </c>
      <c r="B145" s="152"/>
    </row>
    <row r="146" spans="1:2" ht="15" customHeight="1" x14ac:dyDescent="0.25">
      <c r="A146" s="152">
        <f t="shared" si="11"/>
        <v>14</v>
      </c>
      <c r="B146" s="152"/>
    </row>
    <row r="147" spans="1:2" ht="15" customHeight="1" x14ac:dyDescent="0.25">
      <c r="A147" s="152">
        <f t="shared" si="11"/>
        <v>15</v>
      </c>
      <c r="B147" s="152"/>
    </row>
    <row r="148" spans="1:2" ht="15" customHeight="1" x14ac:dyDescent="0.25">
      <c r="A148" s="152">
        <f t="shared" si="11"/>
        <v>16</v>
      </c>
      <c r="B148" s="152"/>
    </row>
    <row r="149" spans="1:2" ht="15" customHeight="1" x14ac:dyDescent="0.25">
      <c r="A149" s="152">
        <f t="shared" si="11"/>
        <v>17</v>
      </c>
      <c r="B149" s="152"/>
    </row>
    <row r="150" spans="1:2" ht="15" customHeight="1" x14ac:dyDescent="0.25">
      <c r="A150" s="152">
        <f t="shared" si="11"/>
        <v>18</v>
      </c>
      <c r="B150" s="152"/>
    </row>
    <row r="151" spans="1:2" ht="15" customHeight="1" x14ac:dyDescent="0.25">
      <c r="A151" s="152">
        <f t="shared" si="11"/>
        <v>19</v>
      </c>
      <c r="B151" s="152"/>
    </row>
    <row r="152" spans="1:2" ht="15" customHeight="1" x14ac:dyDescent="0.25">
      <c r="A152" s="152">
        <f t="shared" si="11"/>
        <v>20</v>
      </c>
      <c r="B152" s="152"/>
    </row>
    <row r="153" spans="1:2" ht="15" customHeight="1" x14ac:dyDescent="0.25">
      <c r="A153" s="152">
        <f t="shared" si="11"/>
        <v>21</v>
      </c>
      <c r="B153" s="152"/>
    </row>
    <row r="154" spans="1:2" ht="15" customHeight="1" x14ac:dyDescent="0.25">
      <c r="A154" s="152">
        <f t="shared" si="11"/>
        <v>22</v>
      </c>
      <c r="B154" s="152"/>
    </row>
    <row r="155" spans="1:2" ht="15" customHeight="1" x14ac:dyDescent="0.25">
      <c r="A155" s="152">
        <f t="shared" si="11"/>
        <v>23</v>
      </c>
      <c r="B155" s="152"/>
    </row>
    <row r="156" spans="1:2" ht="15" customHeight="1" x14ac:dyDescent="0.25">
      <c r="A156" s="152">
        <f t="shared" si="11"/>
        <v>24</v>
      </c>
      <c r="B156" s="152"/>
    </row>
    <row r="157" spans="1:2" ht="15" customHeight="1" x14ac:dyDescent="0.25">
      <c r="A157" s="152">
        <f t="shared" si="11"/>
        <v>25</v>
      </c>
      <c r="B157" s="152"/>
    </row>
    <row r="158" spans="1:2" ht="15" customHeight="1" x14ac:dyDescent="0.25">
      <c r="A158" s="152">
        <f t="shared" si="11"/>
        <v>26</v>
      </c>
      <c r="B158" s="152"/>
    </row>
    <row r="159" spans="1:2" ht="15" customHeight="1" x14ac:dyDescent="0.25">
      <c r="A159" s="152">
        <f t="shared" si="11"/>
        <v>27</v>
      </c>
      <c r="B159" s="152"/>
    </row>
    <row r="160" spans="1:2" ht="15" customHeight="1" x14ac:dyDescent="0.25">
      <c r="A160" s="152">
        <f t="shared" si="11"/>
        <v>28</v>
      </c>
      <c r="B160" s="152"/>
    </row>
    <row r="161" spans="1:2" ht="15" customHeight="1" x14ac:dyDescent="0.25">
      <c r="A161" s="152">
        <f t="shared" si="11"/>
        <v>29</v>
      </c>
      <c r="B161" s="152"/>
    </row>
    <row r="162" spans="1:2" ht="15" customHeight="1" x14ac:dyDescent="0.25">
      <c r="A162" s="152">
        <f t="shared" si="11"/>
        <v>30</v>
      </c>
      <c r="B162" s="152"/>
    </row>
    <row r="163" spans="1:2" ht="15" customHeight="1" x14ac:dyDescent="0.25">
      <c r="A163" s="152">
        <f t="shared" si="11"/>
        <v>31</v>
      </c>
      <c r="B163" s="152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75" zoomScale="110" zoomScaleNormal="110" workbookViewId="0">
      <selection activeCell="N103" sqref="N103:N104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0" width="8.36328125" style="5" customWidth="1"/>
    <col min="11" max="11" width="5.7265625" style="5" customWidth="1"/>
    <col min="12" max="12" width="7.08984375" style="5" customWidth="1"/>
    <col min="13" max="13" width="9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s="51" customFormat="1" ht="15" customHeight="1" x14ac:dyDescent="0.25">
      <c r="A2" s="226" t="s">
        <v>151</v>
      </c>
      <c r="B2" s="226"/>
      <c r="C2" s="221" t="s">
        <v>175</v>
      </c>
      <c r="D2" s="221"/>
      <c r="E2" s="221"/>
      <c r="F2" s="49" t="s">
        <v>148</v>
      </c>
      <c r="G2" s="52"/>
      <c r="H2" s="52"/>
      <c r="I2" s="222" t="s">
        <v>174</v>
      </c>
      <c r="J2" s="222"/>
      <c r="K2" s="50"/>
      <c r="L2" s="223" t="s">
        <v>1</v>
      </c>
      <c r="M2" s="223"/>
      <c r="N2" s="218" t="s">
        <v>181</v>
      </c>
      <c r="O2" s="218"/>
    </row>
    <row r="3" spans="1:15" s="51" customFormat="1" ht="15" customHeight="1" x14ac:dyDescent="0.25">
      <c r="A3" s="226" t="s">
        <v>2</v>
      </c>
      <c r="B3" s="226"/>
      <c r="C3" s="221" t="s">
        <v>173</v>
      </c>
      <c r="D3" s="221"/>
      <c r="E3" s="221"/>
      <c r="F3" s="49" t="s">
        <v>147</v>
      </c>
      <c r="G3" s="52"/>
      <c r="H3" s="52"/>
      <c r="I3" s="222" t="s">
        <v>177</v>
      </c>
      <c r="J3" s="222"/>
      <c r="K3" s="50"/>
      <c r="L3" s="223" t="s">
        <v>3</v>
      </c>
      <c r="M3" s="223"/>
      <c r="N3" s="218" t="s">
        <v>182</v>
      </c>
      <c r="O3" s="218"/>
    </row>
    <row r="4" spans="1:15" s="51" customFormat="1" ht="15" customHeight="1" x14ac:dyDescent="0.25">
      <c r="A4" s="226" t="s">
        <v>4</v>
      </c>
      <c r="B4" s="226"/>
      <c r="C4" s="221" t="s">
        <v>178</v>
      </c>
      <c r="D4" s="221"/>
      <c r="E4" s="221"/>
      <c r="F4" s="53"/>
      <c r="G4" s="52"/>
      <c r="H4" s="54"/>
      <c r="I4" s="54"/>
      <c r="J4" s="54"/>
      <c r="K4" s="54"/>
      <c r="L4" s="223" t="s">
        <v>5</v>
      </c>
      <c r="M4" s="223"/>
      <c r="N4" s="219">
        <v>43346</v>
      </c>
      <c r="O4" s="218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4" t="s">
        <v>80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ht="16" customHeight="1" x14ac:dyDescent="0.25">
      <c r="A7" s="288" t="s">
        <v>78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 t="s">
        <v>94</v>
      </c>
      <c r="N7" s="229"/>
      <c r="O7" s="289"/>
    </row>
    <row r="8" spans="1:15" ht="16" customHeight="1" x14ac:dyDescent="0.25">
      <c r="A8" s="6" t="s">
        <v>152</v>
      </c>
      <c r="B8" s="188" t="s">
        <v>78</v>
      </c>
      <c r="C8" s="290" t="s">
        <v>75</v>
      </c>
      <c r="D8" s="291"/>
      <c r="E8" s="291"/>
      <c r="F8" s="291"/>
      <c r="G8" s="291"/>
      <c r="H8" s="291"/>
      <c r="I8" s="291"/>
      <c r="J8" s="188" t="s">
        <v>153</v>
      </c>
      <c r="K8" s="188" t="s">
        <v>154</v>
      </c>
      <c r="L8" s="188" t="s">
        <v>155</v>
      </c>
      <c r="M8" s="188" t="s">
        <v>95</v>
      </c>
      <c r="N8" s="188" t="s">
        <v>74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292" t="s">
        <v>8</v>
      </c>
      <c r="B10" s="294" t="s">
        <v>180</v>
      </c>
      <c r="C10" s="11" t="s">
        <v>97</v>
      </c>
      <c r="D10" s="10">
        <v>9</v>
      </c>
      <c r="E10" s="11" t="s">
        <v>98</v>
      </c>
      <c r="F10" s="10">
        <v>20</v>
      </c>
      <c r="G10" s="11" t="s">
        <v>99</v>
      </c>
      <c r="H10" s="10">
        <v>1</v>
      </c>
      <c r="I10" s="11" t="s">
        <v>100</v>
      </c>
      <c r="J10" s="12">
        <v>2</v>
      </c>
      <c r="K10" s="11">
        <v>1</v>
      </c>
      <c r="L10" s="100" t="s">
        <v>79</v>
      </c>
      <c r="M10" s="101">
        <v>530</v>
      </c>
      <c r="N10" s="191">
        <f>J10*K10*M10</f>
        <v>1060</v>
      </c>
      <c r="O10" s="102"/>
    </row>
    <row r="11" spans="1:15" ht="16" customHeight="1" x14ac:dyDescent="0.25">
      <c r="A11" s="293"/>
      <c r="B11" s="295"/>
      <c r="C11" s="14" t="s">
        <v>101</v>
      </c>
      <c r="D11" s="13">
        <v>9</v>
      </c>
      <c r="E11" s="14" t="s">
        <v>98</v>
      </c>
      <c r="F11" s="13">
        <v>20</v>
      </c>
      <c r="G11" s="14" t="s">
        <v>99</v>
      </c>
      <c r="H11" s="13">
        <v>1</v>
      </c>
      <c r="I11" s="14" t="s">
        <v>100</v>
      </c>
      <c r="J11" s="163"/>
      <c r="K11" s="14">
        <v>1</v>
      </c>
      <c r="L11" s="103" t="s">
        <v>79</v>
      </c>
      <c r="M11" s="104">
        <v>580</v>
      </c>
      <c r="N11" s="192">
        <f t="shared" ref="N11:N14" si="0">J11*K11*M11</f>
        <v>0</v>
      </c>
      <c r="O11" s="105"/>
    </row>
    <row r="12" spans="1:15" ht="16" customHeight="1" x14ac:dyDescent="0.25">
      <c r="A12" s="293"/>
      <c r="B12" s="295"/>
      <c r="C12" s="14" t="s">
        <v>97</v>
      </c>
      <c r="D12" s="10">
        <v>9</v>
      </c>
      <c r="E12" s="14" t="s">
        <v>98</v>
      </c>
      <c r="F12" s="13">
        <v>21</v>
      </c>
      <c r="G12" s="14" t="s">
        <v>99</v>
      </c>
      <c r="H12" s="13">
        <v>1</v>
      </c>
      <c r="I12" s="14" t="s">
        <v>100</v>
      </c>
      <c r="J12" s="163">
        <v>1</v>
      </c>
      <c r="K12" s="14">
        <v>1</v>
      </c>
      <c r="L12" s="103" t="s">
        <v>79</v>
      </c>
      <c r="M12" s="104">
        <v>530</v>
      </c>
      <c r="N12" s="192">
        <f t="shared" si="0"/>
        <v>530</v>
      </c>
      <c r="O12" s="105"/>
    </row>
    <row r="13" spans="1:15" ht="16" customHeight="1" x14ac:dyDescent="0.25">
      <c r="A13" s="293"/>
      <c r="B13" s="295"/>
      <c r="C13" s="14" t="s">
        <v>101</v>
      </c>
      <c r="D13" s="13">
        <v>9</v>
      </c>
      <c r="E13" s="14" t="s">
        <v>98</v>
      </c>
      <c r="F13" s="13">
        <v>21</v>
      </c>
      <c r="G13" s="14" t="s">
        <v>99</v>
      </c>
      <c r="H13" s="13">
        <v>1</v>
      </c>
      <c r="I13" s="14" t="s">
        <v>100</v>
      </c>
      <c r="J13" s="163">
        <v>1</v>
      </c>
      <c r="K13" s="14">
        <v>1</v>
      </c>
      <c r="L13" s="103" t="s">
        <v>79</v>
      </c>
      <c r="M13" s="104">
        <v>580</v>
      </c>
      <c r="N13" s="192">
        <f t="shared" si="0"/>
        <v>580</v>
      </c>
      <c r="O13" s="105"/>
    </row>
    <row r="14" spans="1:15" ht="16" customHeight="1" x14ac:dyDescent="0.25">
      <c r="A14" s="293"/>
      <c r="B14" s="295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3" t="s">
        <v>79</v>
      </c>
      <c r="M14" s="104"/>
      <c r="N14" s="192">
        <f t="shared" si="0"/>
        <v>0</v>
      </c>
      <c r="O14" s="105"/>
    </row>
    <row r="15" spans="1:15" ht="16" customHeight="1" x14ac:dyDescent="0.25">
      <c r="A15" s="293" t="s">
        <v>9</v>
      </c>
      <c r="B15" s="296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3" t="s">
        <v>79</v>
      </c>
      <c r="M15" s="104"/>
      <c r="N15" s="192">
        <f>J15*K15*M15</f>
        <v>0</v>
      </c>
      <c r="O15" s="105"/>
    </row>
    <row r="16" spans="1:15" ht="16" customHeight="1" x14ac:dyDescent="0.25">
      <c r="A16" s="293"/>
      <c r="B16" s="296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3" t="s">
        <v>79</v>
      </c>
      <c r="M16" s="104"/>
      <c r="N16" s="192">
        <f t="shared" ref="N16" si="1">J16*K16*M16</f>
        <v>0</v>
      </c>
      <c r="O16" s="105"/>
    </row>
    <row r="17" spans="1:15" ht="16" customHeight="1" x14ac:dyDescent="0.25">
      <c r="A17" s="293" t="s">
        <v>20</v>
      </c>
      <c r="B17" s="296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3" t="s">
        <v>79</v>
      </c>
      <c r="M17" s="104"/>
      <c r="N17" s="192">
        <f>J17*K17*M17</f>
        <v>0</v>
      </c>
      <c r="O17" s="105"/>
    </row>
    <row r="18" spans="1:15" ht="16" customHeight="1" x14ac:dyDescent="0.25">
      <c r="A18" s="293"/>
      <c r="B18" s="296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3" t="s">
        <v>79</v>
      </c>
      <c r="M18" s="104"/>
      <c r="N18" s="192">
        <f t="shared" ref="N18" si="2">J18*K18*M18</f>
        <v>0</v>
      </c>
      <c r="O18" s="105"/>
    </row>
    <row r="19" spans="1:15" ht="16" customHeight="1" x14ac:dyDescent="0.25">
      <c r="A19" s="293" t="s">
        <v>82</v>
      </c>
      <c r="B19" s="296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3" t="s">
        <v>79</v>
      </c>
      <c r="M19" s="104"/>
      <c r="N19" s="192">
        <f>J19*K19*M19</f>
        <v>0</v>
      </c>
      <c r="O19" s="105"/>
    </row>
    <row r="20" spans="1:15" ht="16" customHeight="1" x14ac:dyDescent="0.25">
      <c r="A20" s="293"/>
      <c r="B20" s="296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3" t="s">
        <v>79</v>
      </c>
      <c r="M20" s="104"/>
      <c r="N20" s="192">
        <f t="shared" ref="N20:N32" si="3">J20*K20*M20</f>
        <v>0</v>
      </c>
      <c r="O20" s="105"/>
    </row>
    <row r="21" spans="1:15" ht="48.5" customHeight="1" x14ac:dyDescent="0.25">
      <c r="A21" s="293" t="s">
        <v>86</v>
      </c>
      <c r="B21" s="16" t="s">
        <v>10</v>
      </c>
      <c r="C21" s="298" t="s">
        <v>106</v>
      </c>
      <c r="D21" s="298"/>
      <c r="E21" s="298"/>
      <c r="F21" s="298"/>
      <c r="G21" s="298"/>
      <c r="H21" s="298"/>
      <c r="I21" s="298"/>
      <c r="J21" s="13">
        <v>1</v>
      </c>
      <c r="K21" s="13">
        <v>1</v>
      </c>
      <c r="L21" s="106" t="s">
        <v>81</v>
      </c>
      <c r="M21" s="104">
        <v>0</v>
      </c>
      <c r="N21" s="192">
        <f t="shared" si="3"/>
        <v>0</v>
      </c>
      <c r="O21" s="157" t="s">
        <v>184</v>
      </c>
    </row>
    <row r="22" spans="1:15" ht="16" customHeight="1" x14ac:dyDescent="0.25">
      <c r="A22" s="293"/>
      <c r="B22" s="16" t="s">
        <v>11</v>
      </c>
      <c r="C22" s="300" t="s">
        <v>187</v>
      </c>
      <c r="D22" s="285"/>
      <c r="E22" s="285"/>
      <c r="F22" s="285"/>
      <c r="G22" s="285"/>
      <c r="H22" s="285"/>
      <c r="I22" s="285"/>
      <c r="J22" s="13">
        <v>1</v>
      </c>
      <c r="K22" s="13">
        <v>1</v>
      </c>
      <c r="L22" s="106" t="s">
        <v>18</v>
      </c>
      <c r="M22" s="104">
        <v>0</v>
      </c>
      <c r="N22" s="192">
        <f t="shared" si="3"/>
        <v>0</v>
      </c>
      <c r="O22" s="107" t="s">
        <v>203</v>
      </c>
    </row>
    <row r="23" spans="1:15" ht="16" customHeight="1" x14ac:dyDescent="0.25">
      <c r="A23" s="293"/>
      <c r="B23" s="16" t="s">
        <v>13</v>
      </c>
      <c r="C23" s="285"/>
      <c r="D23" s="285"/>
      <c r="E23" s="285"/>
      <c r="F23" s="285"/>
      <c r="G23" s="285"/>
      <c r="H23" s="285"/>
      <c r="I23" s="285"/>
      <c r="J23" s="13"/>
      <c r="K23" s="13"/>
      <c r="L23" s="106" t="s">
        <v>19</v>
      </c>
      <c r="M23" s="104"/>
      <c r="N23" s="192">
        <f t="shared" si="3"/>
        <v>0</v>
      </c>
      <c r="O23" s="107"/>
    </row>
    <row r="24" spans="1:15" ht="16" customHeight="1" x14ac:dyDescent="0.25">
      <c r="A24" s="293"/>
      <c r="B24" s="16" t="s">
        <v>14</v>
      </c>
      <c r="C24" s="285" t="s">
        <v>107</v>
      </c>
      <c r="D24" s="285"/>
      <c r="E24" s="285"/>
      <c r="F24" s="285"/>
      <c r="G24" s="285"/>
      <c r="H24" s="285"/>
      <c r="I24" s="285"/>
      <c r="J24" s="13"/>
      <c r="K24" s="13"/>
      <c r="L24" s="106" t="s">
        <v>15</v>
      </c>
      <c r="M24" s="104"/>
      <c r="N24" s="192">
        <f t="shared" si="3"/>
        <v>0</v>
      </c>
      <c r="O24" s="107"/>
    </row>
    <row r="25" spans="1:15" ht="16" customHeight="1" x14ac:dyDescent="0.25">
      <c r="A25" s="293"/>
      <c r="B25" s="17" t="s">
        <v>16</v>
      </c>
      <c r="C25" s="285" t="s">
        <v>17</v>
      </c>
      <c r="D25" s="285"/>
      <c r="E25" s="285"/>
      <c r="F25" s="285"/>
      <c r="G25" s="285"/>
      <c r="H25" s="285"/>
      <c r="I25" s="285"/>
      <c r="J25" s="13"/>
      <c r="K25" s="13"/>
      <c r="L25" s="106" t="s">
        <v>18</v>
      </c>
      <c r="M25" s="104"/>
      <c r="N25" s="160">
        <f t="shared" si="3"/>
        <v>0</v>
      </c>
      <c r="O25" s="107"/>
    </row>
    <row r="26" spans="1:15" ht="16" customHeight="1" x14ac:dyDescent="0.25">
      <c r="A26" s="293"/>
      <c r="B26" s="17" t="s">
        <v>35</v>
      </c>
      <c r="C26" s="285" t="s">
        <v>108</v>
      </c>
      <c r="D26" s="285"/>
      <c r="E26" s="285"/>
      <c r="F26" s="285"/>
      <c r="G26" s="285"/>
      <c r="H26" s="285"/>
      <c r="I26" s="285"/>
      <c r="J26" s="13"/>
      <c r="K26" s="13"/>
      <c r="L26" s="106"/>
      <c r="M26" s="104"/>
      <c r="N26" s="160">
        <f t="shared" si="3"/>
        <v>0</v>
      </c>
      <c r="O26" s="107"/>
    </row>
    <row r="27" spans="1:15" ht="16" customHeight="1" x14ac:dyDescent="0.25">
      <c r="A27" s="293" t="s">
        <v>87</v>
      </c>
      <c r="B27" s="16" t="s">
        <v>21</v>
      </c>
      <c r="C27" s="298" t="s">
        <v>106</v>
      </c>
      <c r="D27" s="298"/>
      <c r="E27" s="298"/>
      <c r="F27" s="298"/>
      <c r="G27" s="298"/>
      <c r="H27" s="298"/>
      <c r="I27" s="298"/>
      <c r="J27" s="13"/>
      <c r="K27" s="13"/>
      <c r="L27" s="106" t="s">
        <v>81</v>
      </c>
      <c r="M27" s="104"/>
      <c r="N27" s="160">
        <f t="shared" si="3"/>
        <v>0</v>
      </c>
      <c r="O27" s="107"/>
    </row>
    <row r="28" spans="1:15" ht="16" customHeight="1" x14ac:dyDescent="0.25">
      <c r="A28" s="293"/>
      <c r="B28" s="16" t="s">
        <v>11</v>
      </c>
      <c r="C28" s="285" t="s">
        <v>12</v>
      </c>
      <c r="D28" s="285"/>
      <c r="E28" s="285"/>
      <c r="F28" s="285"/>
      <c r="G28" s="285"/>
      <c r="H28" s="285"/>
      <c r="I28" s="285"/>
      <c r="J28" s="13"/>
      <c r="K28" s="13"/>
      <c r="L28" s="106" t="s">
        <v>18</v>
      </c>
      <c r="M28" s="104"/>
      <c r="N28" s="160">
        <f t="shared" si="3"/>
        <v>0</v>
      </c>
      <c r="O28" s="107"/>
    </row>
    <row r="29" spans="1:15" ht="16" customHeight="1" x14ac:dyDescent="0.25">
      <c r="A29" s="293"/>
      <c r="B29" s="16" t="s">
        <v>13</v>
      </c>
      <c r="C29" s="285"/>
      <c r="D29" s="285"/>
      <c r="E29" s="285"/>
      <c r="F29" s="285"/>
      <c r="G29" s="285"/>
      <c r="H29" s="285"/>
      <c r="I29" s="285"/>
      <c r="J29" s="13"/>
      <c r="K29" s="13"/>
      <c r="L29" s="106" t="s">
        <v>19</v>
      </c>
      <c r="M29" s="104"/>
      <c r="N29" s="192">
        <f>J29*K29*M29</f>
        <v>0</v>
      </c>
      <c r="O29" s="158" t="s">
        <v>183</v>
      </c>
    </row>
    <row r="30" spans="1:15" ht="16" customHeight="1" x14ac:dyDescent="0.25">
      <c r="A30" s="293"/>
      <c r="B30" s="16" t="s">
        <v>14</v>
      </c>
      <c r="C30" s="285" t="s">
        <v>109</v>
      </c>
      <c r="D30" s="285"/>
      <c r="E30" s="285"/>
      <c r="F30" s="285"/>
      <c r="G30" s="285"/>
      <c r="H30" s="285"/>
      <c r="I30" s="285"/>
      <c r="J30" s="13"/>
      <c r="K30" s="13"/>
      <c r="L30" s="106" t="s">
        <v>15</v>
      </c>
      <c r="M30" s="104"/>
      <c r="N30" s="160">
        <f t="shared" si="3"/>
        <v>0</v>
      </c>
      <c r="O30" s="107"/>
    </row>
    <row r="31" spans="1:15" ht="16" customHeight="1" x14ac:dyDescent="0.25">
      <c r="A31" s="293"/>
      <c r="B31" s="17" t="s">
        <v>16</v>
      </c>
      <c r="C31" s="285" t="s">
        <v>17</v>
      </c>
      <c r="D31" s="285"/>
      <c r="E31" s="285"/>
      <c r="F31" s="285"/>
      <c r="G31" s="285"/>
      <c r="H31" s="285"/>
      <c r="I31" s="285"/>
      <c r="J31" s="13"/>
      <c r="K31" s="13"/>
      <c r="L31" s="106" t="s">
        <v>18</v>
      </c>
      <c r="M31" s="104"/>
      <c r="N31" s="160">
        <f t="shared" si="3"/>
        <v>0</v>
      </c>
      <c r="O31" s="107"/>
    </row>
    <row r="32" spans="1:15" ht="16" customHeight="1" x14ac:dyDescent="0.25">
      <c r="A32" s="297"/>
      <c r="B32" s="18" t="s">
        <v>35</v>
      </c>
      <c r="C32" s="299" t="s">
        <v>108</v>
      </c>
      <c r="D32" s="299"/>
      <c r="E32" s="299"/>
      <c r="F32" s="299"/>
      <c r="G32" s="299"/>
      <c r="H32" s="299"/>
      <c r="I32" s="299"/>
      <c r="J32" s="19"/>
      <c r="K32" s="19"/>
      <c r="L32" s="108"/>
      <c r="M32" s="109"/>
      <c r="N32" s="161">
        <f t="shared" si="3"/>
        <v>0</v>
      </c>
      <c r="O32" s="110"/>
    </row>
    <row r="33" spans="1:15" ht="16" customHeight="1" thickBot="1" x14ac:dyDescent="0.3">
      <c r="A33" s="62" t="s">
        <v>110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1"/>
      <c r="N33" s="162">
        <f>SUM(N10:N32)</f>
        <v>2170</v>
      </c>
      <c r="O33" s="112"/>
    </row>
    <row r="34" spans="1:15" ht="16" customHeight="1" x14ac:dyDescent="0.25">
      <c r="A34" s="21" t="s">
        <v>152</v>
      </c>
      <c r="B34" s="187" t="s">
        <v>78</v>
      </c>
      <c r="C34" s="286" t="s">
        <v>75</v>
      </c>
      <c r="D34" s="287"/>
      <c r="E34" s="287"/>
      <c r="F34" s="287"/>
      <c r="G34" s="287"/>
      <c r="H34" s="287"/>
      <c r="I34" s="287"/>
      <c r="J34" s="187" t="s">
        <v>57</v>
      </c>
      <c r="K34" s="187" t="s">
        <v>111</v>
      </c>
      <c r="L34" s="113" t="s">
        <v>155</v>
      </c>
      <c r="M34" s="114" t="s">
        <v>95</v>
      </c>
      <c r="N34" s="187" t="s">
        <v>22</v>
      </c>
      <c r="O34" s="115" t="s">
        <v>0</v>
      </c>
    </row>
    <row r="35" spans="1:15" ht="16" customHeight="1" x14ac:dyDescent="0.25">
      <c r="A35" s="64" t="s">
        <v>24</v>
      </c>
      <c r="B35" s="65" t="s">
        <v>112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 x14ac:dyDescent="0.25">
      <c r="A36" s="3" t="s">
        <v>25</v>
      </c>
      <c r="B36" s="184" t="s">
        <v>113</v>
      </c>
      <c r="C36" s="66"/>
      <c r="D36" s="23"/>
      <c r="E36" s="24"/>
      <c r="F36" s="23"/>
      <c r="G36" s="24"/>
      <c r="H36" s="10"/>
      <c r="I36" s="24"/>
      <c r="J36" s="25"/>
      <c r="K36" s="25"/>
      <c r="L36" s="118" t="s">
        <v>28</v>
      </c>
      <c r="M36" s="167">
        <v>0</v>
      </c>
      <c r="N36" s="168">
        <f>J36*K36*M36</f>
        <v>0</v>
      </c>
      <c r="O36" s="120"/>
    </row>
    <row r="37" spans="1:15" ht="16" customHeight="1" x14ac:dyDescent="0.25">
      <c r="A37" s="182" t="s">
        <v>26</v>
      </c>
      <c r="B37" s="26" t="s">
        <v>113</v>
      </c>
      <c r="C37" s="68"/>
      <c r="D37" s="13">
        <v>9</v>
      </c>
      <c r="E37" s="14" t="s">
        <v>98</v>
      </c>
      <c r="F37" s="13">
        <v>20</v>
      </c>
      <c r="G37" s="14" t="s">
        <v>99</v>
      </c>
      <c r="H37" s="10" t="s">
        <v>100</v>
      </c>
      <c r="I37" s="14" t="s">
        <v>114</v>
      </c>
      <c r="J37" s="179"/>
      <c r="K37" s="179">
        <v>1</v>
      </c>
      <c r="L37" s="103" t="s">
        <v>28</v>
      </c>
      <c r="M37" s="169">
        <v>158</v>
      </c>
      <c r="N37" s="193">
        <f t="shared" ref="N37:N40" si="4">J37*K37*M37</f>
        <v>0</v>
      </c>
      <c r="O37" s="107" t="s">
        <v>179</v>
      </c>
    </row>
    <row r="38" spans="1:15" ht="16" customHeight="1" x14ac:dyDescent="0.25">
      <c r="A38" s="182" t="s">
        <v>27</v>
      </c>
      <c r="B38" s="26" t="s">
        <v>113</v>
      </c>
      <c r="C38" s="68"/>
      <c r="D38" s="13">
        <v>9</v>
      </c>
      <c r="E38" s="14" t="s">
        <v>98</v>
      </c>
      <c r="F38" s="13">
        <v>21</v>
      </c>
      <c r="G38" s="14" t="s">
        <v>99</v>
      </c>
      <c r="H38" s="10" t="s">
        <v>160</v>
      </c>
      <c r="I38" s="14" t="s">
        <v>114</v>
      </c>
      <c r="J38" s="179">
        <v>2</v>
      </c>
      <c r="K38" s="179">
        <v>1</v>
      </c>
      <c r="L38" s="103" t="s">
        <v>28</v>
      </c>
      <c r="M38" s="169">
        <v>138</v>
      </c>
      <c r="N38" s="193">
        <f t="shared" si="4"/>
        <v>276</v>
      </c>
      <c r="O38" s="107" t="s">
        <v>179</v>
      </c>
    </row>
    <row r="39" spans="1:15" ht="16" customHeight="1" x14ac:dyDescent="0.25">
      <c r="A39" s="182" t="s">
        <v>29</v>
      </c>
      <c r="B39" s="26" t="s">
        <v>113</v>
      </c>
      <c r="C39" s="68"/>
      <c r="D39" s="13">
        <v>9</v>
      </c>
      <c r="E39" s="14" t="s">
        <v>98</v>
      </c>
      <c r="F39" s="13">
        <v>21</v>
      </c>
      <c r="G39" s="14" t="s">
        <v>99</v>
      </c>
      <c r="H39" s="10" t="s">
        <v>100</v>
      </c>
      <c r="I39" s="14" t="s">
        <v>114</v>
      </c>
      <c r="J39" s="179"/>
      <c r="K39" s="179">
        <v>1</v>
      </c>
      <c r="L39" s="103" t="s">
        <v>28</v>
      </c>
      <c r="M39" s="169">
        <v>235</v>
      </c>
      <c r="N39" s="193">
        <f t="shared" si="4"/>
        <v>0</v>
      </c>
      <c r="O39" s="107"/>
    </row>
    <row r="40" spans="1:15" ht="16" customHeight="1" x14ac:dyDescent="0.25">
      <c r="A40" s="186" t="s">
        <v>30</v>
      </c>
      <c r="B40" s="185" t="s">
        <v>113</v>
      </c>
      <c r="C40" s="69"/>
      <c r="D40" s="27">
        <v>9</v>
      </c>
      <c r="E40" s="28" t="s">
        <v>98</v>
      </c>
      <c r="F40" s="29">
        <v>21</v>
      </c>
      <c r="G40" s="28" t="s">
        <v>99</v>
      </c>
      <c r="H40" s="10" t="s">
        <v>100</v>
      </c>
      <c r="I40" s="28" t="s">
        <v>114</v>
      </c>
      <c r="J40" s="30"/>
      <c r="K40" s="30">
        <v>1</v>
      </c>
      <c r="L40" s="121" t="s">
        <v>28</v>
      </c>
      <c r="M40" s="164">
        <f>1766.89/90</f>
        <v>19.632111111111112</v>
      </c>
      <c r="N40" s="194">
        <f t="shared" si="4"/>
        <v>0</v>
      </c>
      <c r="O40" s="123" t="s">
        <v>192</v>
      </c>
    </row>
    <row r="41" spans="1:15" ht="16" customHeight="1" thickBot="1" x14ac:dyDescent="0.3">
      <c r="A41" s="71" t="s">
        <v>110</v>
      </c>
      <c r="B41" s="72"/>
      <c r="C41" s="72"/>
      <c r="D41" s="72"/>
      <c r="E41" s="72"/>
      <c r="F41" s="72"/>
      <c r="G41" s="72"/>
      <c r="H41" s="72"/>
      <c r="I41" s="72"/>
      <c r="J41" s="31"/>
      <c r="K41" s="31"/>
      <c r="L41" s="31"/>
      <c r="M41" s="165"/>
      <c r="N41" s="166">
        <f>SUM(N36:N40)</f>
        <v>276</v>
      </c>
      <c r="O41" s="125"/>
    </row>
    <row r="42" spans="1:15" ht="16" customHeight="1" x14ac:dyDescent="0.25">
      <c r="A42" s="32" t="s">
        <v>152</v>
      </c>
      <c r="B42" s="177" t="s">
        <v>78</v>
      </c>
      <c r="C42" s="228" t="s">
        <v>75</v>
      </c>
      <c r="D42" s="229"/>
      <c r="E42" s="229"/>
      <c r="F42" s="229"/>
      <c r="G42" s="229"/>
      <c r="H42" s="229"/>
      <c r="I42" s="229"/>
      <c r="J42" s="177" t="s">
        <v>57</v>
      </c>
      <c r="K42" s="177" t="s">
        <v>23</v>
      </c>
      <c r="L42" s="178" t="s">
        <v>155</v>
      </c>
      <c r="M42" s="126" t="s">
        <v>95</v>
      </c>
      <c r="N42" s="177" t="s">
        <v>22</v>
      </c>
      <c r="O42" s="127" t="s">
        <v>0</v>
      </c>
    </row>
    <row r="43" spans="1:15" ht="16" customHeight="1" x14ac:dyDescent="0.25">
      <c r="A43" s="74" t="s">
        <v>31</v>
      </c>
      <c r="B43" s="75" t="s">
        <v>115</v>
      </c>
      <c r="C43" s="75"/>
      <c r="D43" s="75"/>
      <c r="E43" s="75"/>
      <c r="F43" s="75"/>
      <c r="G43" s="75"/>
      <c r="H43" s="75"/>
      <c r="I43" s="75"/>
      <c r="J43" s="33"/>
      <c r="K43" s="33"/>
      <c r="L43" s="33"/>
      <c r="M43" s="128"/>
      <c r="N43" s="75"/>
      <c r="O43" s="129"/>
    </row>
    <row r="44" spans="1:15" ht="16" customHeight="1" x14ac:dyDescent="0.25">
      <c r="A44" s="272" t="s">
        <v>32</v>
      </c>
      <c r="B44" s="274" t="s">
        <v>116</v>
      </c>
      <c r="C44" s="276" t="s">
        <v>117</v>
      </c>
      <c r="D44" s="277"/>
      <c r="E44" s="277"/>
      <c r="F44" s="277"/>
      <c r="G44" s="277"/>
      <c r="H44" s="277"/>
      <c r="I44" s="278"/>
      <c r="J44" s="34"/>
      <c r="K44" s="35"/>
      <c r="L44" s="130" t="s">
        <v>156</v>
      </c>
      <c r="M44" s="131"/>
      <c r="N44" s="76">
        <f>J44*K44*M44</f>
        <v>0</v>
      </c>
      <c r="O44" s="132"/>
    </row>
    <row r="45" spans="1:15" ht="16" customHeight="1" x14ac:dyDescent="0.25">
      <c r="A45" s="272"/>
      <c r="B45" s="274"/>
      <c r="C45" s="279" t="s">
        <v>118</v>
      </c>
      <c r="D45" s="280"/>
      <c r="E45" s="280"/>
      <c r="F45" s="280"/>
      <c r="G45" s="280"/>
      <c r="H45" s="280"/>
      <c r="I45" s="281"/>
      <c r="J45" s="179"/>
      <c r="K45" s="179"/>
      <c r="L45" s="133" t="s">
        <v>156</v>
      </c>
      <c r="M45" s="104"/>
      <c r="N45" s="61">
        <f t="shared" ref="N45:N48" si="5">J45*K45*M45</f>
        <v>0</v>
      </c>
      <c r="O45" s="107"/>
    </row>
    <row r="46" spans="1:15" ht="16" customHeight="1" x14ac:dyDescent="0.25">
      <c r="A46" s="272"/>
      <c r="B46" s="274"/>
      <c r="C46" s="279" t="s">
        <v>33</v>
      </c>
      <c r="D46" s="280"/>
      <c r="E46" s="280"/>
      <c r="F46" s="280"/>
      <c r="G46" s="280"/>
      <c r="H46" s="280"/>
      <c r="I46" s="281"/>
      <c r="J46" s="179"/>
      <c r="K46" s="179"/>
      <c r="L46" s="133" t="s">
        <v>156</v>
      </c>
      <c r="M46" s="104"/>
      <c r="N46" s="61">
        <f t="shared" si="5"/>
        <v>0</v>
      </c>
      <c r="O46" s="107"/>
    </row>
    <row r="47" spans="1:15" ht="16" customHeight="1" x14ac:dyDescent="0.25">
      <c r="A47" s="272"/>
      <c r="B47" s="274"/>
      <c r="C47" s="279" t="s">
        <v>172</v>
      </c>
      <c r="D47" s="280"/>
      <c r="E47" s="280"/>
      <c r="F47" s="280"/>
      <c r="G47" s="280"/>
      <c r="H47" s="280"/>
      <c r="I47" s="281"/>
      <c r="J47" s="179"/>
      <c r="K47" s="179"/>
      <c r="L47" s="133" t="s">
        <v>156</v>
      </c>
      <c r="M47" s="104"/>
      <c r="N47" s="61">
        <f t="shared" si="5"/>
        <v>0</v>
      </c>
      <c r="O47" s="107"/>
    </row>
    <row r="48" spans="1:15" ht="16" customHeight="1" x14ac:dyDescent="0.25">
      <c r="A48" s="273"/>
      <c r="B48" s="275"/>
      <c r="C48" s="282" t="s">
        <v>119</v>
      </c>
      <c r="D48" s="283"/>
      <c r="E48" s="283"/>
      <c r="F48" s="283"/>
      <c r="G48" s="283"/>
      <c r="H48" s="283"/>
      <c r="I48" s="284"/>
      <c r="J48" s="36"/>
      <c r="K48" s="30"/>
      <c r="L48" s="134" t="s">
        <v>156</v>
      </c>
      <c r="M48" s="122"/>
      <c r="N48" s="70">
        <f t="shared" si="5"/>
        <v>0</v>
      </c>
      <c r="O48" s="123"/>
    </row>
    <row r="49" spans="1:15" ht="16" customHeight="1" x14ac:dyDescent="0.25">
      <c r="A49" s="272" t="s">
        <v>36</v>
      </c>
      <c r="B49" s="274" t="s">
        <v>120</v>
      </c>
      <c r="C49" s="276" t="s">
        <v>117</v>
      </c>
      <c r="D49" s="277"/>
      <c r="E49" s="277"/>
      <c r="F49" s="277"/>
      <c r="G49" s="277"/>
      <c r="H49" s="277"/>
      <c r="I49" s="278"/>
      <c r="J49" s="34"/>
      <c r="K49" s="35"/>
      <c r="L49" s="135" t="s">
        <v>157</v>
      </c>
      <c r="M49" s="131">
        <v>350</v>
      </c>
      <c r="N49" s="195">
        <f>J49*K49*M49</f>
        <v>0</v>
      </c>
      <c r="O49" s="132" t="s">
        <v>176</v>
      </c>
    </row>
    <row r="50" spans="1:15" ht="16" customHeight="1" x14ac:dyDescent="0.25">
      <c r="A50" s="272"/>
      <c r="B50" s="274"/>
      <c r="C50" s="279" t="s">
        <v>118</v>
      </c>
      <c r="D50" s="280"/>
      <c r="E50" s="280"/>
      <c r="F50" s="280"/>
      <c r="G50" s="280"/>
      <c r="H50" s="280"/>
      <c r="I50" s="281"/>
      <c r="J50" s="179">
        <v>2</v>
      </c>
      <c r="K50" s="179"/>
      <c r="L50" s="133" t="s">
        <v>157</v>
      </c>
      <c r="M50" s="104">
        <v>300</v>
      </c>
      <c r="N50" s="196">
        <f t="shared" ref="N50:N53" si="6">J50*K50*M50</f>
        <v>0</v>
      </c>
      <c r="O50" s="132" t="s">
        <v>176</v>
      </c>
    </row>
    <row r="51" spans="1:15" ht="16" customHeight="1" x14ac:dyDescent="0.25">
      <c r="A51" s="272"/>
      <c r="B51" s="274"/>
      <c r="C51" s="276" t="s">
        <v>193</v>
      </c>
      <c r="D51" s="277"/>
      <c r="E51" s="277"/>
      <c r="F51" s="277"/>
      <c r="G51" s="277"/>
      <c r="H51" s="277"/>
      <c r="I51" s="278"/>
      <c r="J51" s="179"/>
      <c r="K51" s="179"/>
      <c r="L51" s="133" t="s">
        <v>157</v>
      </c>
      <c r="M51" s="104"/>
      <c r="N51" s="196">
        <f t="shared" si="6"/>
        <v>0</v>
      </c>
      <c r="O51" s="107" t="s">
        <v>197</v>
      </c>
    </row>
    <row r="52" spans="1:15" ht="16" customHeight="1" x14ac:dyDescent="0.25">
      <c r="A52" s="272"/>
      <c r="B52" s="274"/>
      <c r="C52" s="276" t="s">
        <v>194</v>
      </c>
      <c r="D52" s="277"/>
      <c r="E52" s="277"/>
      <c r="F52" s="277"/>
      <c r="G52" s="277"/>
      <c r="H52" s="277"/>
      <c r="I52" s="278"/>
      <c r="J52" s="179"/>
      <c r="K52" s="179"/>
      <c r="L52" s="133" t="s">
        <v>195</v>
      </c>
      <c r="M52" s="104"/>
      <c r="N52" s="196">
        <f t="shared" si="6"/>
        <v>0</v>
      </c>
      <c r="O52" s="107" t="s">
        <v>196</v>
      </c>
    </row>
    <row r="53" spans="1:15" ht="16" customHeight="1" x14ac:dyDescent="0.25">
      <c r="A53" s="273"/>
      <c r="B53" s="275"/>
      <c r="C53" s="282" t="s">
        <v>119</v>
      </c>
      <c r="D53" s="283"/>
      <c r="E53" s="283"/>
      <c r="F53" s="283"/>
      <c r="G53" s="283"/>
      <c r="H53" s="283"/>
      <c r="I53" s="284"/>
      <c r="J53" s="36"/>
      <c r="K53" s="30"/>
      <c r="L53" s="136" t="s">
        <v>157</v>
      </c>
      <c r="M53" s="122"/>
      <c r="N53" s="70">
        <f t="shared" si="6"/>
        <v>0</v>
      </c>
      <c r="O53" s="123"/>
    </row>
    <row r="54" spans="1:15" ht="16" customHeight="1" x14ac:dyDescent="0.25">
      <c r="A54" s="272" t="s">
        <v>37</v>
      </c>
      <c r="B54" s="274" t="s">
        <v>121</v>
      </c>
      <c r="C54" s="276" t="s">
        <v>117</v>
      </c>
      <c r="D54" s="277"/>
      <c r="E54" s="277"/>
      <c r="F54" s="277"/>
      <c r="G54" s="277"/>
      <c r="H54" s="277"/>
      <c r="I54" s="278"/>
      <c r="J54" s="34"/>
      <c r="K54" s="35"/>
      <c r="L54" s="130" t="s">
        <v>156</v>
      </c>
      <c r="M54" s="131"/>
      <c r="N54" s="76">
        <f>J54*K54*M54</f>
        <v>0</v>
      </c>
      <c r="O54" s="132"/>
    </row>
    <row r="55" spans="1:15" ht="16" customHeight="1" x14ac:dyDescent="0.25">
      <c r="A55" s="272"/>
      <c r="B55" s="274"/>
      <c r="C55" s="279" t="s">
        <v>118</v>
      </c>
      <c r="D55" s="280"/>
      <c r="E55" s="280"/>
      <c r="F55" s="280"/>
      <c r="G55" s="280"/>
      <c r="H55" s="280"/>
      <c r="I55" s="281"/>
      <c r="J55" s="179"/>
      <c r="K55" s="179"/>
      <c r="L55" s="133" t="s">
        <v>156</v>
      </c>
      <c r="M55" s="104"/>
      <c r="N55" s="61">
        <f t="shared" ref="N55:N61" si="7">J55*K55*M55</f>
        <v>0</v>
      </c>
      <c r="O55" s="107"/>
    </row>
    <row r="56" spans="1:15" ht="16" customHeight="1" x14ac:dyDescent="0.25">
      <c r="A56" s="272"/>
      <c r="B56" s="274"/>
      <c r="C56" s="279" t="s">
        <v>33</v>
      </c>
      <c r="D56" s="280"/>
      <c r="E56" s="280"/>
      <c r="F56" s="280"/>
      <c r="G56" s="280"/>
      <c r="H56" s="280"/>
      <c r="I56" s="281"/>
      <c r="J56" s="179"/>
      <c r="K56" s="179"/>
      <c r="L56" s="133" t="s">
        <v>156</v>
      </c>
      <c r="M56" s="104"/>
      <c r="N56" s="61">
        <f t="shared" si="7"/>
        <v>0</v>
      </c>
      <c r="O56" s="107"/>
    </row>
    <row r="57" spans="1:15" ht="16" customHeight="1" x14ac:dyDescent="0.25">
      <c r="A57" s="272"/>
      <c r="B57" s="274"/>
      <c r="C57" s="279" t="s">
        <v>34</v>
      </c>
      <c r="D57" s="280"/>
      <c r="E57" s="280"/>
      <c r="F57" s="280"/>
      <c r="G57" s="280"/>
      <c r="H57" s="280"/>
      <c r="I57" s="281"/>
      <c r="J57" s="179"/>
      <c r="K57" s="179"/>
      <c r="L57" s="133" t="s">
        <v>156</v>
      </c>
      <c r="M57" s="104"/>
      <c r="N57" s="61">
        <f t="shared" si="7"/>
        <v>0</v>
      </c>
      <c r="O57" s="107"/>
    </row>
    <row r="58" spans="1:15" ht="16" customHeight="1" x14ac:dyDescent="0.25">
      <c r="A58" s="273"/>
      <c r="B58" s="275"/>
      <c r="C58" s="282" t="s">
        <v>119</v>
      </c>
      <c r="D58" s="283"/>
      <c r="E58" s="283"/>
      <c r="F58" s="283"/>
      <c r="G58" s="283"/>
      <c r="H58" s="283"/>
      <c r="I58" s="284"/>
      <c r="J58" s="36"/>
      <c r="K58" s="30"/>
      <c r="L58" s="134" t="s">
        <v>156</v>
      </c>
      <c r="M58" s="122"/>
      <c r="N58" s="70">
        <f t="shared" si="7"/>
        <v>0</v>
      </c>
      <c r="O58" s="123"/>
    </row>
    <row r="59" spans="1:15" ht="16" customHeight="1" x14ac:dyDescent="0.25">
      <c r="A59" s="264" t="s">
        <v>38</v>
      </c>
      <c r="B59" s="267" t="s">
        <v>122</v>
      </c>
      <c r="C59" s="270" t="s">
        <v>123</v>
      </c>
      <c r="D59" s="270"/>
      <c r="E59" s="270"/>
      <c r="F59" s="270"/>
      <c r="G59" s="270"/>
      <c r="H59" s="77"/>
      <c r="I59" s="11" t="s">
        <v>124</v>
      </c>
      <c r="J59" s="180"/>
      <c r="K59" s="180"/>
      <c r="L59" s="130" t="s">
        <v>158</v>
      </c>
      <c r="M59" s="170"/>
      <c r="N59" s="171">
        <f t="shared" si="7"/>
        <v>0</v>
      </c>
      <c r="O59" s="137"/>
    </row>
    <row r="60" spans="1:15" ht="16" customHeight="1" x14ac:dyDescent="0.25">
      <c r="A60" s="265"/>
      <c r="B60" s="268"/>
      <c r="C60" s="254" t="s">
        <v>123</v>
      </c>
      <c r="D60" s="254"/>
      <c r="E60" s="254"/>
      <c r="F60" s="254"/>
      <c r="G60" s="254"/>
      <c r="H60" s="77"/>
      <c r="I60" s="14" t="s">
        <v>124</v>
      </c>
      <c r="J60" s="179"/>
      <c r="K60" s="179"/>
      <c r="L60" s="133" t="s">
        <v>158</v>
      </c>
      <c r="M60" s="169"/>
      <c r="N60" s="172">
        <f t="shared" si="7"/>
        <v>0</v>
      </c>
      <c r="O60" s="107"/>
    </row>
    <row r="61" spans="1:15" ht="16" customHeight="1" x14ac:dyDescent="0.25">
      <c r="A61" s="266"/>
      <c r="B61" s="269"/>
      <c r="C61" s="271" t="s">
        <v>123</v>
      </c>
      <c r="D61" s="271"/>
      <c r="E61" s="271"/>
      <c r="F61" s="271"/>
      <c r="G61" s="271"/>
      <c r="H61" s="77"/>
      <c r="I61" s="37" t="s">
        <v>124</v>
      </c>
      <c r="J61" s="36"/>
      <c r="K61" s="36"/>
      <c r="L61" s="134" t="s">
        <v>158</v>
      </c>
      <c r="M61" s="189"/>
      <c r="N61" s="190">
        <f t="shared" si="7"/>
        <v>0</v>
      </c>
      <c r="O61" s="139"/>
    </row>
    <row r="62" spans="1:15" ht="16" customHeight="1" thickBot="1" x14ac:dyDescent="0.3">
      <c r="A62" s="71" t="s">
        <v>110</v>
      </c>
      <c r="B62" s="72"/>
      <c r="C62" s="72"/>
      <c r="D62" s="72"/>
      <c r="E62" s="72"/>
      <c r="F62" s="72"/>
      <c r="G62" s="72"/>
      <c r="H62" s="72"/>
      <c r="I62" s="72"/>
      <c r="J62" s="31"/>
      <c r="K62" s="31"/>
      <c r="L62" s="31"/>
      <c r="M62" s="165"/>
      <c r="N62" s="166">
        <f>SUM(N44:N61)</f>
        <v>0</v>
      </c>
      <c r="O62" s="125"/>
    </row>
    <row r="63" spans="1:15" ht="16" customHeight="1" x14ac:dyDescent="0.25">
      <c r="A63" s="32" t="s">
        <v>152</v>
      </c>
      <c r="B63" s="177" t="s">
        <v>78</v>
      </c>
      <c r="C63" s="228" t="s">
        <v>75</v>
      </c>
      <c r="D63" s="229"/>
      <c r="E63" s="229"/>
      <c r="F63" s="229"/>
      <c r="G63" s="229"/>
      <c r="H63" s="229"/>
      <c r="I63" s="229"/>
      <c r="J63" s="230" t="s">
        <v>76</v>
      </c>
      <c r="K63" s="228"/>
      <c r="L63" s="178" t="s">
        <v>155</v>
      </c>
      <c r="M63" s="126" t="s">
        <v>95</v>
      </c>
      <c r="N63" s="177" t="s">
        <v>22</v>
      </c>
      <c r="O63" s="127" t="s">
        <v>0</v>
      </c>
    </row>
    <row r="64" spans="1:15" ht="16" customHeight="1" x14ac:dyDescent="0.25">
      <c r="A64" s="74" t="s">
        <v>39</v>
      </c>
      <c r="B64" s="75" t="s">
        <v>89</v>
      </c>
      <c r="C64" s="75"/>
      <c r="D64" s="75"/>
      <c r="E64" s="75"/>
      <c r="F64" s="75"/>
      <c r="G64" s="75"/>
      <c r="H64" s="75"/>
      <c r="I64" s="75"/>
      <c r="J64" s="33"/>
      <c r="K64" s="33"/>
      <c r="L64" s="33"/>
      <c r="M64" s="128"/>
      <c r="N64" s="75"/>
      <c r="O64" s="129"/>
    </row>
    <row r="65" spans="1:15" ht="16" customHeight="1" x14ac:dyDescent="0.25">
      <c r="A65" s="78" t="s">
        <v>40</v>
      </c>
      <c r="B65" s="184" t="s">
        <v>88</v>
      </c>
      <c r="C65" s="259" t="s">
        <v>125</v>
      </c>
      <c r="D65" s="260"/>
      <c r="E65" s="260"/>
      <c r="F65" s="260"/>
      <c r="G65" s="260"/>
      <c r="H65" s="260"/>
      <c r="I65" s="261"/>
      <c r="J65" s="262"/>
      <c r="K65" s="263"/>
      <c r="L65" s="135" t="s">
        <v>159</v>
      </c>
      <c r="M65" s="119"/>
      <c r="N65" s="67">
        <f>J65*M65</f>
        <v>0</v>
      </c>
      <c r="O65" s="137"/>
    </row>
    <row r="66" spans="1:15" ht="16" customHeight="1" x14ac:dyDescent="0.25">
      <c r="A66" s="79" t="s">
        <v>41</v>
      </c>
      <c r="B66" s="26" t="s">
        <v>71</v>
      </c>
      <c r="C66" s="242" t="s">
        <v>126</v>
      </c>
      <c r="D66" s="243"/>
      <c r="E66" s="243"/>
      <c r="F66" s="243"/>
      <c r="G66" s="243"/>
      <c r="H66" s="243"/>
      <c r="I66" s="244"/>
      <c r="J66" s="231"/>
      <c r="K66" s="233"/>
      <c r="L66" s="133" t="s">
        <v>28</v>
      </c>
      <c r="M66" s="104"/>
      <c r="N66" s="67">
        <f t="shared" ref="N66:N75" si="8">J66*M66</f>
        <v>0</v>
      </c>
      <c r="O66" s="107"/>
    </row>
    <row r="67" spans="1:15" ht="16" customHeight="1" x14ac:dyDescent="0.25">
      <c r="A67" s="79" t="s">
        <v>43</v>
      </c>
      <c r="B67" s="26" t="s">
        <v>42</v>
      </c>
      <c r="C67" s="242" t="s">
        <v>83</v>
      </c>
      <c r="D67" s="243"/>
      <c r="E67" s="243"/>
      <c r="F67" s="243"/>
      <c r="G67" s="243"/>
      <c r="H67" s="243"/>
      <c r="I67" s="244"/>
      <c r="J67" s="231"/>
      <c r="K67" s="233"/>
      <c r="L67" s="133" t="s">
        <v>28</v>
      </c>
      <c r="M67" s="104"/>
      <c r="N67" s="67">
        <f t="shared" si="8"/>
        <v>0</v>
      </c>
      <c r="O67" s="107"/>
    </row>
    <row r="68" spans="1:15" ht="16" customHeight="1" x14ac:dyDescent="0.25">
      <c r="A68" s="79" t="s">
        <v>46</v>
      </c>
      <c r="B68" s="26" t="s">
        <v>49</v>
      </c>
      <c r="C68" s="242" t="s">
        <v>127</v>
      </c>
      <c r="D68" s="243"/>
      <c r="E68" s="243"/>
      <c r="F68" s="243"/>
      <c r="G68" s="243"/>
      <c r="H68" s="243"/>
      <c r="I68" s="244"/>
      <c r="J68" s="231"/>
      <c r="K68" s="233"/>
      <c r="L68" s="133" t="s">
        <v>50</v>
      </c>
      <c r="M68" s="104"/>
      <c r="N68" s="197">
        <f t="shared" si="8"/>
        <v>0</v>
      </c>
      <c r="O68" s="107"/>
    </row>
    <row r="69" spans="1:15" ht="16" customHeight="1" x14ac:dyDescent="0.25">
      <c r="A69" s="79" t="s">
        <v>48</v>
      </c>
      <c r="B69" s="26" t="s">
        <v>47</v>
      </c>
      <c r="C69" s="242"/>
      <c r="D69" s="243"/>
      <c r="E69" s="243"/>
      <c r="F69" s="243"/>
      <c r="G69" s="243"/>
      <c r="H69" s="243"/>
      <c r="I69" s="244"/>
      <c r="J69" s="231"/>
      <c r="K69" s="233"/>
      <c r="L69" s="133" t="s">
        <v>23</v>
      </c>
      <c r="M69" s="104"/>
      <c r="N69" s="197">
        <f t="shared" si="8"/>
        <v>0</v>
      </c>
      <c r="O69" s="107"/>
    </row>
    <row r="70" spans="1:15" ht="16" customHeight="1" x14ac:dyDescent="0.25">
      <c r="A70" s="79" t="s">
        <v>51</v>
      </c>
      <c r="B70" s="26" t="s">
        <v>198</v>
      </c>
      <c r="C70" s="242"/>
      <c r="D70" s="243"/>
      <c r="E70" s="243"/>
      <c r="F70" s="243"/>
      <c r="G70" s="243"/>
      <c r="H70" s="243"/>
      <c r="I70" s="244"/>
      <c r="J70" s="231"/>
      <c r="K70" s="233"/>
      <c r="L70" s="133" t="s">
        <v>199</v>
      </c>
      <c r="M70" s="104"/>
      <c r="N70" s="197">
        <f t="shared" si="8"/>
        <v>0</v>
      </c>
      <c r="O70" s="107"/>
    </row>
    <row r="71" spans="1:15" ht="16" customHeight="1" x14ac:dyDescent="0.25">
      <c r="A71" s="79" t="s">
        <v>52</v>
      </c>
      <c r="B71" s="26" t="s">
        <v>200</v>
      </c>
      <c r="C71" s="242"/>
      <c r="D71" s="243"/>
      <c r="E71" s="243"/>
      <c r="F71" s="243"/>
      <c r="G71" s="243"/>
      <c r="H71" s="243"/>
      <c r="I71" s="244"/>
      <c r="J71" s="231"/>
      <c r="K71" s="233"/>
      <c r="L71" s="133" t="s">
        <v>201</v>
      </c>
      <c r="M71" s="104"/>
      <c r="N71" s="197">
        <f t="shared" si="8"/>
        <v>0</v>
      </c>
      <c r="O71" s="107"/>
    </row>
    <row r="72" spans="1:15" ht="16" customHeight="1" x14ac:dyDescent="0.25">
      <c r="A72" s="79" t="s">
        <v>54</v>
      </c>
      <c r="B72" s="26" t="s">
        <v>202</v>
      </c>
      <c r="C72" s="242"/>
      <c r="D72" s="243"/>
      <c r="E72" s="243"/>
      <c r="F72" s="243"/>
      <c r="G72" s="243"/>
      <c r="H72" s="243"/>
      <c r="I72" s="244"/>
      <c r="J72" s="231"/>
      <c r="K72" s="233"/>
      <c r="L72" s="133" t="s">
        <v>201</v>
      </c>
      <c r="M72" s="104"/>
      <c r="N72" s="197">
        <f t="shared" si="8"/>
        <v>0</v>
      </c>
      <c r="O72" s="107"/>
    </row>
    <row r="73" spans="1:15" ht="16" customHeight="1" x14ac:dyDescent="0.25">
      <c r="A73" s="79" t="s">
        <v>55</v>
      </c>
      <c r="B73" s="26"/>
      <c r="C73" s="242"/>
      <c r="D73" s="243"/>
      <c r="E73" s="243"/>
      <c r="F73" s="243"/>
      <c r="G73" s="243"/>
      <c r="H73" s="243"/>
      <c r="I73" s="244"/>
      <c r="J73" s="231"/>
      <c r="K73" s="233"/>
      <c r="L73" s="133" t="s">
        <v>53</v>
      </c>
      <c r="M73" s="104"/>
      <c r="N73" s="197">
        <f t="shared" si="8"/>
        <v>0</v>
      </c>
      <c r="O73" s="107"/>
    </row>
    <row r="74" spans="1:15" ht="16" customHeight="1" x14ac:dyDescent="0.25">
      <c r="A74" s="79" t="s">
        <v>56</v>
      </c>
      <c r="B74" s="26" t="s">
        <v>44</v>
      </c>
      <c r="C74" s="242"/>
      <c r="D74" s="243"/>
      <c r="E74" s="243"/>
      <c r="F74" s="243"/>
      <c r="G74" s="243"/>
      <c r="H74" s="243"/>
      <c r="I74" s="244"/>
      <c r="J74" s="231"/>
      <c r="K74" s="233"/>
      <c r="L74" s="133" t="s">
        <v>45</v>
      </c>
      <c r="M74" s="104"/>
      <c r="N74" s="197">
        <f t="shared" si="8"/>
        <v>0</v>
      </c>
      <c r="O74" s="107"/>
    </row>
    <row r="75" spans="1:15" ht="16" customHeight="1" x14ac:dyDescent="0.25">
      <c r="A75" s="80" t="s">
        <v>90</v>
      </c>
      <c r="B75" s="38" t="s">
        <v>72</v>
      </c>
      <c r="C75" s="245"/>
      <c r="D75" s="246"/>
      <c r="E75" s="246"/>
      <c r="F75" s="246"/>
      <c r="G75" s="246"/>
      <c r="H75" s="246"/>
      <c r="I75" s="247"/>
      <c r="J75" s="234"/>
      <c r="K75" s="236"/>
      <c r="L75" s="134" t="s">
        <v>84</v>
      </c>
      <c r="M75" s="138"/>
      <c r="N75" s="85">
        <f t="shared" si="8"/>
        <v>0</v>
      </c>
      <c r="O75" s="139"/>
    </row>
    <row r="76" spans="1:15" ht="16" customHeight="1" thickBot="1" x14ac:dyDescent="0.3">
      <c r="A76" s="71" t="s">
        <v>110</v>
      </c>
      <c r="B76" s="72"/>
      <c r="C76" s="72"/>
      <c r="D76" s="72"/>
      <c r="E76" s="72"/>
      <c r="F76" s="72"/>
      <c r="G76" s="72"/>
      <c r="H76" s="72"/>
      <c r="I76" s="72"/>
      <c r="J76" s="31"/>
      <c r="K76" s="31"/>
      <c r="L76" s="31"/>
      <c r="M76" s="124"/>
      <c r="N76" s="73">
        <f>SUM(N65:N75)</f>
        <v>0</v>
      </c>
      <c r="O76" s="125"/>
    </row>
    <row r="77" spans="1:15" ht="16" customHeight="1" x14ac:dyDescent="0.25">
      <c r="A77" s="32" t="s">
        <v>152</v>
      </c>
      <c r="B77" s="177" t="s">
        <v>78</v>
      </c>
      <c r="C77" s="228" t="s">
        <v>75</v>
      </c>
      <c r="D77" s="229"/>
      <c r="E77" s="229"/>
      <c r="F77" s="229"/>
      <c r="G77" s="229"/>
      <c r="H77" s="229"/>
      <c r="I77" s="229"/>
      <c r="J77" s="177" t="s">
        <v>57</v>
      </c>
      <c r="K77" s="177" t="s">
        <v>58</v>
      </c>
      <c r="L77" s="178" t="s">
        <v>155</v>
      </c>
      <c r="M77" s="126" t="s">
        <v>95</v>
      </c>
      <c r="N77" s="177" t="s">
        <v>22</v>
      </c>
      <c r="O77" s="127" t="s">
        <v>0</v>
      </c>
    </row>
    <row r="78" spans="1:15" ht="16" customHeight="1" x14ac:dyDescent="0.25">
      <c r="A78" s="64" t="s">
        <v>128</v>
      </c>
      <c r="B78" s="65" t="s">
        <v>150</v>
      </c>
      <c r="C78" s="65"/>
      <c r="D78" s="65"/>
      <c r="E78" s="65"/>
      <c r="F78" s="65"/>
      <c r="G78" s="65"/>
      <c r="H78" s="65"/>
      <c r="I78" s="65"/>
      <c r="J78" s="22"/>
      <c r="K78" s="22"/>
      <c r="L78" s="22"/>
      <c r="M78" s="116"/>
      <c r="N78" s="65"/>
      <c r="O78" s="117"/>
    </row>
    <row r="79" spans="1:15" ht="16" customHeight="1" x14ac:dyDescent="0.25">
      <c r="A79" s="3" t="s">
        <v>59</v>
      </c>
      <c r="B79" s="39" t="s">
        <v>129</v>
      </c>
      <c r="C79" s="248"/>
      <c r="D79" s="249"/>
      <c r="E79" s="249"/>
      <c r="F79" s="249"/>
      <c r="G79" s="249"/>
      <c r="H79" s="249"/>
      <c r="I79" s="250"/>
      <c r="J79" s="25"/>
      <c r="K79" s="25"/>
      <c r="L79" s="118" t="s">
        <v>19</v>
      </c>
      <c r="M79" s="119"/>
      <c r="N79" s="197">
        <f>J79*K79*M79</f>
        <v>0</v>
      </c>
      <c r="O79" s="159" t="s">
        <v>186</v>
      </c>
    </row>
    <row r="80" spans="1:15" ht="16" customHeight="1" x14ac:dyDescent="0.25">
      <c r="A80" s="182" t="s">
        <v>60</v>
      </c>
      <c r="B80" s="40" t="s">
        <v>93</v>
      </c>
      <c r="C80" s="231"/>
      <c r="D80" s="232"/>
      <c r="E80" s="232"/>
      <c r="F80" s="232"/>
      <c r="G80" s="232"/>
      <c r="H80" s="232"/>
      <c r="I80" s="233"/>
      <c r="J80" s="179"/>
      <c r="K80" s="179"/>
      <c r="L80" s="103" t="s">
        <v>19</v>
      </c>
      <c r="M80" s="104"/>
      <c r="N80" s="196">
        <f t="shared" ref="N80:N82" si="9">J80*K80*M80</f>
        <v>0</v>
      </c>
      <c r="O80" s="107"/>
    </row>
    <row r="81" spans="1:15" ht="16" customHeight="1" x14ac:dyDescent="0.25">
      <c r="A81" s="182" t="s">
        <v>85</v>
      </c>
      <c r="B81" s="40" t="s">
        <v>91</v>
      </c>
      <c r="C81" s="231"/>
      <c r="D81" s="232"/>
      <c r="E81" s="232"/>
      <c r="F81" s="232"/>
      <c r="G81" s="232"/>
      <c r="H81" s="232"/>
      <c r="I81" s="233"/>
      <c r="J81" s="179"/>
      <c r="K81" s="179"/>
      <c r="L81" s="103" t="s">
        <v>19</v>
      </c>
      <c r="M81" s="104"/>
      <c r="N81" s="196">
        <f t="shared" si="9"/>
        <v>0</v>
      </c>
      <c r="O81" s="107"/>
    </row>
    <row r="82" spans="1:15" ht="16" customHeight="1" x14ac:dyDescent="0.25">
      <c r="A82" s="183" t="s">
        <v>92</v>
      </c>
      <c r="B82" s="41" t="s">
        <v>73</v>
      </c>
      <c r="C82" s="234"/>
      <c r="D82" s="235"/>
      <c r="E82" s="235"/>
      <c r="F82" s="235"/>
      <c r="G82" s="235"/>
      <c r="H82" s="235"/>
      <c r="I82" s="236"/>
      <c r="J82" s="36"/>
      <c r="K82" s="36"/>
      <c r="L82" s="140" t="s">
        <v>19</v>
      </c>
      <c r="M82" s="138"/>
      <c r="N82" s="198">
        <f t="shared" si="9"/>
        <v>0</v>
      </c>
      <c r="O82" s="139" t="s">
        <v>191</v>
      </c>
    </row>
    <row r="83" spans="1:15" ht="16" customHeight="1" x14ac:dyDescent="0.25">
      <c r="A83" s="74" t="s">
        <v>110</v>
      </c>
      <c r="B83" s="75"/>
      <c r="C83" s="75"/>
      <c r="D83" s="75"/>
      <c r="E83" s="75"/>
      <c r="F83" s="75"/>
      <c r="G83" s="75"/>
      <c r="H83" s="75"/>
      <c r="I83" s="75"/>
      <c r="J83" s="33"/>
      <c r="K83" s="33"/>
      <c r="L83" s="33"/>
      <c r="M83" s="128"/>
      <c r="N83" s="81">
        <f>SUM(N79:N82)</f>
        <v>0</v>
      </c>
      <c r="O83" s="129"/>
    </row>
    <row r="84" spans="1:15" ht="16" customHeight="1" thickBot="1" x14ac:dyDescent="0.3">
      <c r="A84" s="82" t="s">
        <v>130</v>
      </c>
      <c r="B84" s="83"/>
      <c r="C84" s="83"/>
      <c r="D84" s="83"/>
      <c r="E84" s="83"/>
      <c r="F84" s="83"/>
      <c r="G84" s="83"/>
      <c r="H84" s="83"/>
      <c r="I84" s="83"/>
      <c r="J84" s="42"/>
      <c r="K84" s="42"/>
      <c r="L84" s="42"/>
      <c r="M84" s="141"/>
      <c r="N84" s="84">
        <f>SUM(N33,N41,N62,N76,N83)</f>
        <v>2446</v>
      </c>
      <c r="O84" s="142"/>
    </row>
    <row r="85" spans="1:15" ht="16" customHeight="1" x14ac:dyDescent="0.25">
      <c r="A85" s="32" t="s">
        <v>152</v>
      </c>
      <c r="B85" s="177" t="s">
        <v>78</v>
      </c>
      <c r="C85" s="228" t="s">
        <v>75</v>
      </c>
      <c r="D85" s="229"/>
      <c r="E85" s="229"/>
      <c r="F85" s="229"/>
      <c r="G85" s="229"/>
      <c r="H85" s="229"/>
      <c r="I85" s="229"/>
      <c r="J85" s="230" t="s">
        <v>76</v>
      </c>
      <c r="K85" s="228"/>
      <c r="L85" s="178" t="s">
        <v>155</v>
      </c>
      <c r="M85" s="126" t="s">
        <v>95</v>
      </c>
      <c r="N85" s="177" t="s">
        <v>22</v>
      </c>
      <c r="O85" s="127" t="s">
        <v>0</v>
      </c>
    </row>
    <row r="86" spans="1:15" ht="16" customHeight="1" x14ac:dyDescent="0.25">
      <c r="A86" s="43" t="s">
        <v>131</v>
      </c>
      <c r="B86" s="65" t="s">
        <v>61</v>
      </c>
      <c r="C86" s="65"/>
      <c r="D86" s="65"/>
      <c r="E86" s="65"/>
      <c r="F86" s="65"/>
      <c r="G86" s="65"/>
      <c r="H86" s="65"/>
      <c r="I86" s="65"/>
      <c r="J86" s="22"/>
      <c r="K86" s="22"/>
      <c r="L86" s="22"/>
      <c r="M86" s="116"/>
      <c r="N86" s="65"/>
      <c r="O86" s="117"/>
    </row>
    <row r="87" spans="1:15" ht="16" customHeight="1" x14ac:dyDescent="0.25">
      <c r="A87" s="2" t="s">
        <v>62</v>
      </c>
      <c r="B87" s="44" t="s">
        <v>61</v>
      </c>
      <c r="C87" s="237" t="s">
        <v>132</v>
      </c>
      <c r="D87" s="238"/>
      <c r="E87" s="238"/>
      <c r="F87" s="238"/>
      <c r="G87" s="238"/>
      <c r="H87" s="238"/>
      <c r="I87" s="239"/>
      <c r="J87" s="301">
        <f>N84</f>
        <v>2446</v>
      </c>
      <c r="K87" s="302"/>
      <c r="L87" s="143"/>
      <c r="M87" s="144">
        <v>0.08</v>
      </c>
      <c r="N87" s="85">
        <f>J87*M87</f>
        <v>195.68</v>
      </c>
      <c r="O87" s="145"/>
    </row>
    <row r="88" spans="1:15" ht="16" customHeight="1" thickBot="1" x14ac:dyDescent="0.3">
      <c r="A88" s="86" t="s">
        <v>110</v>
      </c>
      <c r="B88" s="87"/>
      <c r="C88" s="87"/>
      <c r="D88" s="87"/>
      <c r="E88" s="87"/>
      <c r="F88" s="87"/>
      <c r="G88" s="87"/>
      <c r="H88" s="87"/>
      <c r="I88" s="87"/>
      <c r="J88" s="45"/>
      <c r="K88" s="45"/>
      <c r="L88" s="45"/>
      <c r="M88" s="146"/>
      <c r="N88" s="88">
        <f>SUM(N87:N87)</f>
        <v>195.68</v>
      </c>
      <c r="O88" s="147"/>
    </row>
    <row r="89" spans="1:15" ht="16" customHeight="1" x14ac:dyDescent="0.25">
      <c r="A89" s="32" t="s">
        <v>152</v>
      </c>
      <c r="B89" s="177" t="s">
        <v>78</v>
      </c>
      <c r="C89" s="228" t="s">
        <v>75</v>
      </c>
      <c r="D89" s="229"/>
      <c r="E89" s="229"/>
      <c r="F89" s="229"/>
      <c r="G89" s="229"/>
      <c r="H89" s="229"/>
      <c r="I89" s="229"/>
      <c r="J89" s="177" t="s">
        <v>57</v>
      </c>
      <c r="K89" s="177" t="s">
        <v>58</v>
      </c>
      <c r="L89" s="178" t="s">
        <v>155</v>
      </c>
      <c r="M89" s="126" t="s">
        <v>95</v>
      </c>
      <c r="N89" s="177" t="s">
        <v>22</v>
      </c>
      <c r="O89" s="127" t="s">
        <v>0</v>
      </c>
    </row>
    <row r="90" spans="1:15" ht="16" customHeight="1" x14ac:dyDescent="0.25">
      <c r="A90" s="43" t="s">
        <v>133</v>
      </c>
      <c r="B90" s="65" t="s">
        <v>134</v>
      </c>
      <c r="C90" s="65"/>
      <c r="D90" s="65"/>
      <c r="E90" s="65"/>
      <c r="F90" s="65"/>
      <c r="G90" s="65"/>
      <c r="H90" s="65"/>
      <c r="I90" s="65"/>
      <c r="J90" s="22"/>
      <c r="K90" s="22"/>
      <c r="L90" s="22"/>
      <c r="M90" s="116"/>
      <c r="N90" s="65"/>
      <c r="O90" s="117"/>
    </row>
    <row r="91" spans="1:15" ht="16" customHeight="1" x14ac:dyDescent="0.25">
      <c r="A91" s="2" t="s">
        <v>63</v>
      </c>
      <c r="B91" s="44" t="s">
        <v>135</v>
      </c>
      <c r="C91" s="237" t="s">
        <v>64</v>
      </c>
      <c r="D91" s="238"/>
      <c r="E91" s="238"/>
      <c r="F91" s="238"/>
      <c r="G91" s="238"/>
      <c r="H91" s="238"/>
      <c r="I91" s="239"/>
      <c r="J91" s="46"/>
      <c r="K91" s="46"/>
      <c r="L91" s="143" t="s">
        <v>19</v>
      </c>
      <c r="M91" s="148"/>
      <c r="N91" s="199">
        <f>J91*K91*M91</f>
        <v>0</v>
      </c>
      <c r="O91" s="145" t="s">
        <v>190</v>
      </c>
    </row>
    <row r="92" spans="1:15" ht="16" customHeight="1" thickBot="1" x14ac:dyDescent="0.3">
      <c r="A92" s="86" t="s">
        <v>110</v>
      </c>
      <c r="B92" s="87"/>
      <c r="C92" s="87"/>
      <c r="D92" s="87"/>
      <c r="E92" s="87"/>
      <c r="F92" s="87"/>
      <c r="G92" s="87"/>
      <c r="H92" s="87"/>
      <c r="I92" s="87"/>
      <c r="J92" s="45"/>
      <c r="K92" s="45"/>
      <c r="L92" s="45"/>
      <c r="M92" s="146"/>
      <c r="N92" s="88">
        <f>SUM(N91:N91)</f>
        <v>0</v>
      </c>
      <c r="O92" s="147"/>
    </row>
    <row r="93" spans="1:15" ht="16" customHeight="1" x14ac:dyDescent="0.25">
      <c r="A93" s="32" t="s">
        <v>152</v>
      </c>
      <c r="B93" s="177" t="s">
        <v>78</v>
      </c>
      <c r="C93" s="230" t="s">
        <v>75</v>
      </c>
      <c r="D93" s="256"/>
      <c r="E93" s="256"/>
      <c r="F93" s="256"/>
      <c r="G93" s="228"/>
      <c r="H93" s="177" t="s">
        <v>136</v>
      </c>
      <c r="I93" s="177" t="s">
        <v>137</v>
      </c>
      <c r="J93" s="230" t="s">
        <v>57</v>
      </c>
      <c r="K93" s="228"/>
      <c r="L93" s="178" t="s">
        <v>155</v>
      </c>
      <c r="M93" s="126" t="s">
        <v>95</v>
      </c>
      <c r="N93" s="177" t="s">
        <v>22</v>
      </c>
      <c r="O93" s="127" t="s">
        <v>0</v>
      </c>
    </row>
    <row r="94" spans="1:15" ht="16" customHeight="1" x14ac:dyDescent="0.25">
      <c r="A94" s="64" t="s">
        <v>65</v>
      </c>
      <c r="B94" s="65" t="s">
        <v>66</v>
      </c>
      <c r="C94" s="65"/>
      <c r="D94" s="65"/>
      <c r="E94" s="65"/>
      <c r="F94" s="65"/>
      <c r="G94" s="65"/>
      <c r="H94" s="65"/>
      <c r="I94" s="65"/>
      <c r="J94" s="22"/>
      <c r="K94" s="22"/>
      <c r="L94" s="22"/>
      <c r="M94" s="116"/>
      <c r="N94" s="65"/>
      <c r="O94" s="117"/>
    </row>
    <row r="95" spans="1:15" ht="16" customHeight="1" x14ac:dyDescent="0.25">
      <c r="A95" s="181" t="s">
        <v>67</v>
      </c>
      <c r="B95" s="47" t="s">
        <v>138</v>
      </c>
      <c r="C95" s="257" t="s">
        <v>139</v>
      </c>
      <c r="D95" s="257"/>
      <c r="E95" s="257"/>
      <c r="F95" s="257"/>
      <c r="G95" s="257"/>
      <c r="H95" s="77" t="s">
        <v>162</v>
      </c>
      <c r="I95" s="77" t="s">
        <v>163</v>
      </c>
      <c r="J95" s="258">
        <v>2</v>
      </c>
      <c r="K95" s="258"/>
      <c r="L95" s="100" t="s">
        <v>77</v>
      </c>
      <c r="M95" s="170">
        <f>2570/2</f>
        <v>1285</v>
      </c>
      <c r="N95" s="171">
        <f>J95*M95</f>
        <v>2570</v>
      </c>
      <c r="O95" s="155" t="s">
        <v>66</v>
      </c>
    </row>
    <row r="96" spans="1:15" ht="16" customHeight="1" x14ac:dyDescent="0.25">
      <c r="A96" s="182" t="s">
        <v>140</v>
      </c>
      <c r="B96" s="40" t="s">
        <v>141</v>
      </c>
      <c r="C96" s="254" t="s">
        <v>139</v>
      </c>
      <c r="D96" s="254"/>
      <c r="E96" s="254"/>
      <c r="F96" s="254"/>
      <c r="G96" s="254"/>
      <c r="H96" s="68"/>
      <c r="I96" s="68"/>
      <c r="J96" s="255"/>
      <c r="K96" s="255"/>
      <c r="L96" s="103" t="s">
        <v>77</v>
      </c>
      <c r="M96" s="169"/>
      <c r="N96" s="172">
        <f t="shared" ref="N96:N98" si="10">J96*M96</f>
        <v>0</v>
      </c>
      <c r="O96" s="107"/>
    </row>
    <row r="97" spans="1:15" ht="16" customHeight="1" x14ac:dyDescent="0.25">
      <c r="A97" s="182" t="s">
        <v>142</v>
      </c>
      <c r="B97" s="40" t="s">
        <v>143</v>
      </c>
      <c r="C97" s="254" t="s">
        <v>139</v>
      </c>
      <c r="D97" s="254"/>
      <c r="E97" s="254"/>
      <c r="F97" s="254"/>
      <c r="G97" s="254"/>
      <c r="H97" s="68"/>
      <c r="I97" s="68"/>
      <c r="J97" s="255"/>
      <c r="K97" s="255"/>
      <c r="L97" s="103" t="s">
        <v>77</v>
      </c>
      <c r="M97" s="169"/>
      <c r="N97" s="172">
        <f t="shared" si="10"/>
        <v>0</v>
      </c>
      <c r="O97" s="107"/>
    </row>
    <row r="98" spans="1:15" ht="16" customHeight="1" x14ac:dyDescent="0.25">
      <c r="A98" s="182" t="s">
        <v>144</v>
      </c>
      <c r="B98" s="40" t="s">
        <v>145</v>
      </c>
      <c r="C98" s="254" t="s">
        <v>139</v>
      </c>
      <c r="D98" s="254"/>
      <c r="E98" s="254"/>
      <c r="F98" s="254"/>
      <c r="G98" s="254"/>
      <c r="H98" s="68"/>
      <c r="I98" s="68"/>
      <c r="J98" s="255"/>
      <c r="K98" s="255"/>
      <c r="L98" s="103" t="s">
        <v>77</v>
      </c>
      <c r="M98" s="169"/>
      <c r="N98" s="172">
        <f t="shared" si="10"/>
        <v>0</v>
      </c>
      <c r="O98" s="107"/>
    </row>
    <row r="99" spans="1:15" ht="16" customHeight="1" x14ac:dyDescent="0.25">
      <c r="A99" s="186"/>
      <c r="B99" s="48" t="s">
        <v>61</v>
      </c>
      <c r="C99" s="227" t="s">
        <v>146</v>
      </c>
      <c r="D99" s="227"/>
      <c r="E99" s="227"/>
      <c r="F99" s="227"/>
      <c r="G99" s="227"/>
      <c r="H99" s="227"/>
      <c r="I99" s="227"/>
      <c r="J99" s="227"/>
      <c r="K99" s="227"/>
      <c r="L99" s="227"/>
      <c r="M99" s="173">
        <v>0.03</v>
      </c>
      <c r="N99" s="174">
        <f>SUM(N95,N98)*M99</f>
        <v>77.099999999999994</v>
      </c>
      <c r="O99" s="123"/>
    </row>
    <row r="100" spans="1:15" ht="16" customHeight="1" thickBot="1" x14ac:dyDescent="0.3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45"/>
      <c r="K100" s="45"/>
      <c r="L100" s="45"/>
      <c r="M100" s="175"/>
      <c r="N100" s="176">
        <f>SUM(N95:N99)</f>
        <v>2647.1</v>
      </c>
      <c r="O100" s="147"/>
    </row>
    <row r="101" spans="1:15" ht="16" customHeight="1" x14ac:dyDescent="0.25">
      <c r="A101" s="32" t="s">
        <v>152</v>
      </c>
      <c r="B101" s="177" t="s">
        <v>78</v>
      </c>
      <c r="C101" s="228" t="s">
        <v>75</v>
      </c>
      <c r="D101" s="229"/>
      <c r="E101" s="229"/>
      <c r="F101" s="229"/>
      <c r="G101" s="229"/>
      <c r="H101" s="229"/>
      <c r="I101" s="229"/>
      <c r="J101" s="230" t="s">
        <v>76</v>
      </c>
      <c r="K101" s="228"/>
      <c r="L101" s="178" t="s">
        <v>155</v>
      </c>
      <c r="M101" s="126" t="s">
        <v>95</v>
      </c>
      <c r="N101" s="177" t="s">
        <v>22</v>
      </c>
      <c r="O101" s="127" t="s">
        <v>0</v>
      </c>
    </row>
    <row r="102" spans="1:15" ht="16" customHeight="1" x14ac:dyDescent="0.25">
      <c r="A102" s="43" t="s">
        <v>68</v>
      </c>
      <c r="B102" s="65" t="s">
        <v>69</v>
      </c>
      <c r="C102" s="65"/>
      <c r="D102" s="65"/>
      <c r="E102" s="65"/>
      <c r="F102" s="65"/>
      <c r="G102" s="65"/>
      <c r="H102" s="65"/>
      <c r="I102" s="65"/>
      <c r="J102" s="22"/>
      <c r="K102" s="22"/>
      <c r="L102" s="22"/>
      <c r="M102" s="116"/>
      <c r="N102" s="65"/>
      <c r="O102" s="117"/>
    </row>
    <row r="103" spans="1:15" ht="16" customHeight="1" x14ac:dyDescent="0.25">
      <c r="A103" s="2" t="s">
        <v>70</v>
      </c>
      <c r="B103" s="44" t="s">
        <v>69</v>
      </c>
      <c r="C103" s="251"/>
      <c r="D103" s="252"/>
      <c r="E103" s="252"/>
      <c r="F103" s="252"/>
      <c r="G103" s="252"/>
      <c r="H103" s="252"/>
      <c r="I103" s="253"/>
      <c r="J103" s="301">
        <f>SUM(N84,N88,N92,N100)</f>
        <v>5288.78</v>
      </c>
      <c r="K103" s="302"/>
      <c r="L103" s="143"/>
      <c r="M103" s="144">
        <v>0.06</v>
      </c>
      <c r="N103" s="201">
        <f>J103*M103</f>
        <v>317.32679999999999</v>
      </c>
      <c r="O103" s="145"/>
    </row>
    <row r="104" spans="1:15" ht="16" customHeight="1" x14ac:dyDescent="0.25">
      <c r="A104" s="82" t="s">
        <v>110</v>
      </c>
      <c r="B104" s="83"/>
      <c r="C104" s="83"/>
      <c r="D104" s="83"/>
      <c r="E104" s="83"/>
      <c r="F104" s="83"/>
      <c r="G104" s="83"/>
      <c r="H104" s="83"/>
      <c r="I104" s="83"/>
      <c r="J104" s="42"/>
      <c r="K104" s="42"/>
      <c r="L104" s="42"/>
      <c r="M104" s="141"/>
      <c r="N104" s="202">
        <f>SUM(N103,J103)</f>
        <v>5606.1067999999996</v>
      </c>
      <c r="O104" s="142"/>
    </row>
    <row r="105" spans="1:15" ht="16" customHeight="1" thickBot="1" x14ac:dyDescent="0.3">
      <c r="A105" s="62"/>
      <c r="B105" s="63" t="s">
        <v>149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49"/>
      <c r="N105" s="150"/>
      <c r="O105" s="151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56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2"/>
      <c r="B129" s="152"/>
      <c r="C129" s="152"/>
      <c r="D129" s="153"/>
      <c r="E129" s="154"/>
    </row>
    <row r="130" spans="1:5" ht="15" customHeight="1" x14ac:dyDescent="0.25">
      <c r="A130" s="152" t="s">
        <v>160</v>
      </c>
      <c r="B130" s="152" t="s">
        <v>161</v>
      </c>
      <c r="C130" s="152" t="s">
        <v>162</v>
      </c>
      <c r="D130" s="153" t="s">
        <v>163</v>
      </c>
      <c r="E130" s="154" t="s">
        <v>164</v>
      </c>
    </row>
    <row r="131" spans="1:5" ht="15" customHeight="1" x14ac:dyDescent="0.25">
      <c r="A131" s="152" t="s">
        <v>100</v>
      </c>
      <c r="B131" s="152" t="s">
        <v>165</v>
      </c>
      <c r="C131" s="152" t="s">
        <v>166</v>
      </c>
      <c r="D131" s="153" t="s">
        <v>167</v>
      </c>
      <c r="E131" s="154" t="s">
        <v>168</v>
      </c>
    </row>
    <row r="132" spans="1:5" ht="15" customHeight="1" x14ac:dyDescent="0.25">
      <c r="A132" s="152"/>
      <c r="B132" s="152" t="s">
        <v>169</v>
      </c>
      <c r="C132" s="152" t="s">
        <v>170</v>
      </c>
      <c r="D132" s="153"/>
      <c r="E132" s="154" t="s">
        <v>171</v>
      </c>
    </row>
    <row r="133" spans="1:5" ht="15" customHeight="1" x14ac:dyDescent="0.25">
      <c r="A133" s="152">
        <v>1</v>
      </c>
      <c r="B133" s="152"/>
    </row>
    <row r="134" spans="1:5" ht="15" customHeight="1" x14ac:dyDescent="0.25">
      <c r="A134" s="152">
        <f>A133+1</f>
        <v>2</v>
      </c>
      <c r="B134" s="152"/>
    </row>
    <row r="135" spans="1:5" ht="15" customHeight="1" x14ac:dyDescent="0.25">
      <c r="A135" s="152">
        <f t="shared" ref="A135:A163" si="11">A134+1</f>
        <v>3</v>
      </c>
      <c r="B135" s="152"/>
    </row>
    <row r="136" spans="1:5" ht="15" customHeight="1" x14ac:dyDescent="0.25">
      <c r="A136" s="152">
        <f t="shared" si="11"/>
        <v>4</v>
      </c>
      <c r="B136" s="152"/>
    </row>
    <row r="137" spans="1:5" ht="15" customHeight="1" x14ac:dyDescent="0.25">
      <c r="A137" s="152">
        <f t="shared" si="11"/>
        <v>5</v>
      </c>
      <c r="B137" s="152"/>
    </row>
    <row r="138" spans="1:5" ht="15" customHeight="1" x14ac:dyDescent="0.25">
      <c r="A138" s="152">
        <f t="shared" si="11"/>
        <v>6</v>
      </c>
      <c r="B138" s="152"/>
    </row>
    <row r="139" spans="1:5" ht="15" customHeight="1" x14ac:dyDescent="0.25">
      <c r="A139" s="152">
        <f t="shared" si="11"/>
        <v>7</v>
      </c>
      <c r="B139" s="152"/>
    </row>
    <row r="140" spans="1:5" ht="15" customHeight="1" x14ac:dyDescent="0.25">
      <c r="A140" s="152">
        <f t="shared" si="11"/>
        <v>8</v>
      </c>
      <c r="B140" s="152"/>
    </row>
    <row r="141" spans="1:5" ht="15" customHeight="1" x14ac:dyDescent="0.25">
      <c r="A141" s="152">
        <f t="shared" si="11"/>
        <v>9</v>
      </c>
      <c r="B141" s="152"/>
    </row>
    <row r="142" spans="1:5" ht="15" customHeight="1" x14ac:dyDescent="0.25">
      <c r="A142" s="152">
        <f t="shared" si="11"/>
        <v>10</v>
      </c>
      <c r="B142" s="152"/>
    </row>
    <row r="143" spans="1:5" ht="15" customHeight="1" x14ac:dyDescent="0.25">
      <c r="A143" s="152">
        <f t="shared" si="11"/>
        <v>11</v>
      </c>
      <c r="B143" s="152"/>
    </row>
    <row r="144" spans="1:5" ht="15" customHeight="1" x14ac:dyDescent="0.25">
      <c r="A144" s="152">
        <f t="shared" si="11"/>
        <v>12</v>
      </c>
      <c r="B144" s="152"/>
    </row>
    <row r="145" spans="1:2" ht="15" customHeight="1" x14ac:dyDescent="0.25">
      <c r="A145" s="152">
        <f t="shared" si="11"/>
        <v>13</v>
      </c>
      <c r="B145" s="152"/>
    </row>
    <row r="146" spans="1:2" ht="15" customHeight="1" x14ac:dyDescent="0.25">
      <c r="A146" s="152">
        <f t="shared" si="11"/>
        <v>14</v>
      </c>
      <c r="B146" s="152"/>
    </row>
    <row r="147" spans="1:2" ht="15" customHeight="1" x14ac:dyDescent="0.25">
      <c r="A147" s="152">
        <f t="shared" si="11"/>
        <v>15</v>
      </c>
      <c r="B147" s="152"/>
    </row>
    <row r="148" spans="1:2" ht="15" customHeight="1" x14ac:dyDescent="0.25">
      <c r="A148" s="152">
        <f t="shared" si="11"/>
        <v>16</v>
      </c>
      <c r="B148" s="152"/>
    </row>
    <row r="149" spans="1:2" ht="15" customHeight="1" x14ac:dyDescent="0.25">
      <c r="A149" s="152">
        <f t="shared" si="11"/>
        <v>17</v>
      </c>
      <c r="B149" s="152"/>
    </row>
    <row r="150" spans="1:2" ht="15" customHeight="1" x14ac:dyDescent="0.25">
      <c r="A150" s="152">
        <f t="shared" si="11"/>
        <v>18</v>
      </c>
      <c r="B150" s="152"/>
    </row>
    <row r="151" spans="1:2" ht="15" customHeight="1" x14ac:dyDescent="0.25">
      <c r="A151" s="152">
        <f t="shared" si="11"/>
        <v>19</v>
      </c>
      <c r="B151" s="152"/>
    </row>
    <row r="152" spans="1:2" ht="15" customHeight="1" x14ac:dyDescent="0.25">
      <c r="A152" s="152">
        <f t="shared" si="11"/>
        <v>20</v>
      </c>
      <c r="B152" s="152"/>
    </row>
    <row r="153" spans="1:2" ht="15" customHeight="1" x14ac:dyDescent="0.25">
      <c r="A153" s="152">
        <f t="shared" si="11"/>
        <v>21</v>
      </c>
      <c r="B153" s="152"/>
    </row>
    <row r="154" spans="1:2" ht="15" customHeight="1" x14ac:dyDescent="0.25">
      <c r="A154" s="152">
        <f t="shared" si="11"/>
        <v>22</v>
      </c>
      <c r="B154" s="152"/>
    </row>
    <row r="155" spans="1:2" ht="15" customHeight="1" x14ac:dyDescent="0.25">
      <c r="A155" s="152">
        <f t="shared" si="11"/>
        <v>23</v>
      </c>
      <c r="B155" s="152"/>
    </row>
    <row r="156" spans="1:2" ht="15" customHeight="1" x14ac:dyDescent="0.25">
      <c r="A156" s="152">
        <f t="shared" si="11"/>
        <v>24</v>
      </c>
      <c r="B156" s="152"/>
    </row>
    <row r="157" spans="1:2" ht="15" customHeight="1" x14ac:dyDescent="0.25">
      <c r="A157" s="152">
        <f t="shared" si="11"/>
        <v>25</v>
      </c>
      <c r="B157" s="152"/>
    </row>
    <row r="158" spans="1:2" ht="15" customHeight="1" x14ac:dyDescent="0.25">
      <c r="A158" s="152">
        <f t="shared" si="11"/>
        <v>26</v>
      </c>
      <c r="B158" s="152"/>
    </row>
    <row r="159" spans="1:2" ht="15" customHeight="1" x14ac:dyDescent="0.25">
      <c r="A159" s="152">
        <f t="shared" si="11"/>
        <v>27</v>
      </c>
      <c r="B159" s="152"/>
    </row>
    <row r="160" spans="1:2" ht="15" customHeight="1" x14ac:dyDescent="0.25">
      <c r="A160" s="152">
        <f t="shared" si="11"/>
        <v>28</v>
      </c>
      <c r="B160" s="152"/>
    </row>
    <row r="161" spans="1:2" ht="15" customHeight="1" x14ac:dyDescent="0.25">
      <c r="A161" s="152">
        <f t="shared" si="11"/>
        <v>29</v>
      </c>
      <c r="B161" s="152"/>
    </row>
    <row r="162" spans="1:2" ht="15" customHeight="1" x14ac:dyDescent="0.25">
      <c r="A162" s="152">
        <f t="shared" si="11"/>
        <v>30</v>
      </c>
      <c r="B162" s="152"/>
    </row>
    <row r="163" spans="1:2" ht="15" customHeight="1" x14ac:dyDescent="0.25">
      <c r="A163" s="152">
        <f t="shared" si="11"/>
        <v>31</v>
      </c>
      <c r="B163" s="152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19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51" zoomScale="110" zoomScaleNormal="110" workbookViewId="0">
      <selection activeCell="O110" sqref="O110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0" width="8.36328125" style="5" customWidth="1"/>
    <col min="11" max="11" width="5.7265625" style="5" customWidth="1"/>
    <col min="12" max="12" width="7.08984375" style="5" customWidth="1"/>
    <col min="13" max="13" width="9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20" t="s">
        <v>185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s="51" customFormat="1" ht="15" customHeight="1" x14ac:dyDescent="0.25">
      <c r="A2" s="226" t="s">
        <v>151</v>
      </c>
      <c r="B2" s="226"/>
      <c r="C2" s="221" t="s">
        <v>175</v>
      </c>
      <c r="D2" s="221"/>
      <c r="E2" s="221"/>
      <c r="F2" s="49" t="s">
        <v>148</v>
      </c>
      <c r="G2" s="52"/>
      <c r="H2" s="52"/>
      <c r="I2" s="222" t="s">
        <v>174</v>
      </c>
      <c r="J2" s="222"/>
      <c r="K2" s="50"/>
      <c r="L2" s="223" t="s">
        <v>1</v>
      </c>
      <c r="M2" s="223"/>
      <c r="N2" s="218" t="s">
        <v>181</v>
      </c>
      <c r="O2" s="218"/>
    </row>
    <row r="3" spans="1:15" s="51" customFormat="1" ht="15" customHeight="1" x14ac:dyDescent="0.25">
      <c r="A3" s="226" t="s">
        <v>2</v>
      </c>
      <c r="B3" s="226"/>
      <c r="C3" s="221" t="s">
        <v>173</v>
      </c>
      <c r="D3" s="221"/>
      <c r="E3" s="221"/>
      <c r="F3" s="49" t="s">
        <v>147</v>
      </c>
      <c r="G3" s="52"/>
      <c r="H3" s="52"/>
      <c r="I3" s="222" t="s">
        <v>177</v>
      </c>
      <c r="J3" s="222"/>
      <c r="K3" s="50"/>
      <c r="L3" s="223" t="s">
        <v>3</v>
      </c>
      <c r="M3" s="223"/>
      <c r="N3" s="218" t="s">
        <v>182</v>
      </c>
      <c r="O3" s="218"/>
    </row>
    <row r="4" spans="1:15" s="51" customFormat="1" ht="15" customHeight="1" x14ac:dyDescent="0.25">
      <c r="A4" s="226" t="s">
        <v>4</v>
      </c>
      <c r="B4" s="226"/>
      <c r="C4" s="221" t="s">
        <v>178</v>
      </c>
      <c r="D4" s="221"/>
      <c r="E4" s="221"/>
      <c r="F4" s="53"/>
      <c r="G4" s="52"/>
      <c r="H4" s="54"/>
      <c r="I4" s="54"/>
      <c r="J4" s="54"/>
      <c r="K4" s="54"/>
      <c r="L4" s="223" t="s">
        <v>5</v>
      </c>
      <c r="M4" s="223"/>
      <c r="N4" s="219">
        <v>43346</v>
      </c>
      <c r="O4" s="218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4" t="s">
        <v>80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ht="16" customHeight="1" x14ac:dyDescent="0.25">
      <c r="A7" s="288" t="s">
        <v>78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 t="s">
        <v>94</v>
      </c>
      <c r="N7" s="229"/>
      <c r="O7" s="289"/>
    </row>
    <row r="8" spans="1:15" ht="16" customHeight="1" x14ac:dyDescent="0.25">
      <c r="A8" s="6" t="s">
        <v>152</v>
      </c>
      <c r="B8" s="188" t="s">
        <v>78</v>
      </c>
      <c r="C8" s="290" t="s">
        <v>75</v>
      </c>
      <c r="D8" s="291"/>
      <c r="E8" s="291"/>
      <c r="F8" s="291"/>
      <c r="G8" s="291"/>
      <c r="H8" s="291"/>
      <c r="I8" s="291"/>
      <c r="J8" s="188" t="s">
        <v>153</v>
      </c>
      <c r="K8" s="188" t="s">
        <v>154</v>
      </c>
      <c r="L8" s="188" t="s">
        <v>155</v>
      </c>
      <c r="M8" s="188" t="s">
        <v>95</v>
      </c>
      <c r="N8" s="188" t="s">
        <v>74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96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292" t="s">
        <v>8</v>
      </c>
      <c r="B10" s="294" t="s">
        <v>180</v>
      </c>
      <c r="C10" s="11" t="s">
        <v>97</v>
      </c>
      <c r="D10" s="10">
        <v>9</v>
      </c>
      <c r="E10" s="11" t="s">
        <v>98</v>
      </c>
      <c r="F10" s="10">
        <v>20</v>
      </c>
      <c r="G10" s="11" t="s">
        <v>99</v>
      </c>
      <c r="H10" s="10">
        <v>1</v>
      </c>
      <c r="I10" s="11" t="s">
        <v>100</v>
      </c>
      <c r="J10" s="12">
        <v>2</v>
      </c>
      <c r="K10" s="11">
        <v>1</v>
      </c>
      <c r="L10" s="100" t="s">
        <v>79</v>
      </c>
      <c r="M10" s="101">
        <v>530</v>
      </c>
      <c r="N10" s="191">
        <f>J10*K10*M10</f>
        <v>1060</v>
      </c>
      <c r="O10" s="102"/>
    </row>
    <row r="11" spans="1:15" ht="16" customHeight="1" x14ac:dyDescent="0.25">
      <c r="A11" s="293"/>
      <c r="B11" s="295"/>
      <c r="C11" s="14" t="s">
        <v>101</v>
      </c>
      <c r="D11" s="13">
        <v>9</v>
      </c>
      <c r="E11" s="14" t="s">
        <v>98</v>
      </c>
      <c r="F11" s="13">
        <v>20</v>
      </c>
      <c r="G11" s="14" t="s">
        <v>99</v>
      </c>
      <c r="H11" s="13">
        <v>1</v>
      </c>
      <c r="I11" s="14" t="s">
        <v>100</v>
      </c>
      <c r="J11" s="163"/>
      <c r="K11" s="14">
        <v>1</v>
      </c>
      <c r="L11" s="103" t="s">
        <v>79</v>
      </c>
      <c r="M11" s="104">
        <v>580</v>
      </c>
      <c r="N11" s="192">
        <f t="shared" ref="N11:N14" si="0">J11*K11*M11</f>
        <v>0</v>
      </c>
      <c r="O11" s="105"/>
    </row>
    <row r="12" spans="1:15" ht="16" customHeight="1" x14ac:dyDescent="0.25">
      <c r="A12" s="293"/>
      <c r="B12" s="295"/>
      <c r="C12" s="14" t="s">
        <v>97</v>
      </c>
      <c r="D12" s="10">
        <v>9</v>
      </c>
      <c r="E12" s="14" t="s">
        <v>98</v>
      </c>
      <c r="F12" s="13">
        <v>21</v>
      </c>
      <c r="G12" s="14" t="s">
        <v>99</v>
      </c>
      <c r="H12" s="13">
        <v>1</v>
      </c>
      <c r="I12" s="14" t="s">
        <v>100</v>
      </c>
      <c r="J12" s="163">
        <v>2</v>
      </c>
      <c r="K12" s="14">
        <v>1</v>
      </c>
      <c r="L12" s="103" t="s">
        <v>79</v>
      </c>
      <c r="M12" s="104">
        <v>530</v>
      </c>
      <c r="N12" s="192">
        <f t="shared" si="0"/>
        <v>1060</v>
      </c>
      <c r="O12" s="105"/>
    </row>
    <row r="13" spans="1:15" ht="16" customHeight="1" x14ac:dyDescent="0.25">
      <c r="A13" s="293"/>
      <c r="B13" s="295"/>
      <c r="C13" s="14" t="s">
        <v>101</v>
      </c>
      <c r="D13" s="13">
        <v>9</v>
      </c>
      <c r="E13" s="14" t="s">
        <v>98</v>
      </c>
      <c r="F13" s="13">
        <v>21</v>
      </c>
      <c r="G13" s="14" t="s">
        <v>99</v>
      </c>
      <c r="H13" s="13">
        <v>1</v>
      </c>
      <c r="I13" s="14" t="s">
        <v>100</v>
      </c>
      <c r="J13" s="163"/>
      <c r="K13" s="14">
        <v>1</v>
      </c>
      <c r="L13" s="103" t="s">
        <v>79</v>
      </c>
      <c r="M13" s="104">
        <v>580</v>
      </c>
      <c r="N13" s="192">
        <f t="shared" si="0"/>
        <v>0</v>
      </c>
      <c r="O13" s="105"/>
    </row>
    <row r="14" spans="1:15" ht="16" customHeight="1" x14ac:dyDescent="0.25">
      <c r="A14" s="293"/>
      <c r="B14" s="295"/>
      <c r="C14" s="14" t="s">
        <v>102</v>
      </c>
      <c r="D14" s="13"/>
      <c r="E14" s="14" t="s">
        <v>98</v>
      </c>
      <c r="F14" s="13"/>
      <c r="G14" s="14" t="s">
        <v>99</v>
      </c>
      <c r="H14" s="13"/>
      <c r="I14" s="14" t="s">
        <v>100</v>
      </c>
      <c r="J14" s="15"/>
      <c r="K14" s="14"/>
      <c r="L14" s="103" t="s">
        <v>79</v>
      </c>
      <c r="M14" s="104"/>
      <c r="N14" s="192">
        <f t="shared" si="0"/>
        <v>0</v>
      </c>
      <c r="O14" s="105"/>
    </row>
    <row r="15" spans="1:15" ht="16" customHeight="1" x14ac:dyDescent="0.25">
      <c r="A15" s="293" t="s">
        <v>9</v>
      </c>
      <c r="B15" s="296" t="s">
        <v>103</v>
      </c>
      <c r="C15" s="14" t="s">
        <v>97</v>
      </c>
      <c r="D15" s="13"/>
      <c r="E15" s="14" t="s">
        <v>98</v>
      </c>
      <c r="F15" s="13"/>
      <c r="G15" s="14" t="s">
        <v>99</v>
      </c>
      <c r="H15" s="13"/>
      <c r="I15" s="14" t="s">
        <v>100</v>
      </c>
      <c r="J15" s="15"/>
      <c r="K15" s="14"/>
      <c r="L15" s="103" t="s">
        <v>79</v>
      </c>
      <c r="M15" s="104"/>
      <c r="N15" s="192">
        <f>J15*K15*M15</f>
        <v>0</v>
      </c>
      <c r="O15" s="105"/>
    </row>
    <row r="16" spans="1:15" ht="16" customHeight="1" x14ac:dyDescent="0.25">
      <c r="A16" s="293"/>
      <c r="B16" s="296"/>
      <c r="C16" s="14" t="s">
        <v>101</v>
      </c>
      <c r="D16" s="13"/>
      <c r="E16" s="14" t="s">
        <v>98</v>
      </c>
      <c r="F16" s="13"/>
      <c r="G16" s="14" t="s">
        <v>99</v>
      </c>
      <c r="H16" s="13"/>
      <c r="I16" s="14" t="s">
        <v>100</v>
      </c>
      <c r="J16" s="15"/>
      <c r="K16" s="14"/>
      <c r="L16" s="103" t="s">
        <v>79</v>
      </c>
      <c r="M16" s="104"/>
      <c r="N16" s="192">
        <f t="shared" ref="N16" si="1">J16*K16*M16</f>
        <v>0</v>
      </c>
      <c r="O16" s="105"/>
    </row>
    <row r="17" spans="1:15" ht="16" customHeight="1" x14ac:dyDescent="0.25">
      <c r="A17" s="293" t="s">
        <v>20</v>
      </c>
      <c r="B17" s="296" t="s">
        <v>104</v>
      </c>
      <c r="C17" s="14" t="s">
        <v>97</v>
      </c>
      <c r="D17" s="13"/>
      <c r="E17" s="14" t="s">
        <v>98</v>
      </c>
      <c r="F17" s="13"/>
      <c r="G17" s="14" t="s">
        <v>99</v>
      </c>
      <c r="H17" s="13"/>
      <c r="I17" s="14" t="s">
        <v>100</v>
      </c>
      <c r="J17" s="15"/>
      <c r="K17" s="14"/>
      <c r="L17" s="103" t="s">
        <v>79</v>
      </c>
      <c r="M17" s="104"/>
      <c r="N17" s="192">
        <f>J17*K17*M17</f>
        <v>0</v>
      </c>
      <c r="O17" s="105"/>
    </row>
    <row r="18" spans="1:15" ht="16" customHeight="1" x14ac:dyDescent="0.25">
      <c r="A18" s="293"/>
      <c r="B18" s="296"/>
      <c r="C18" s="14" t="s">
        <v>101</v>
      </c>
      <c r="D18" s="13"/>
      <c r="E18" s="14" t="s">
        <v>98</v>
      </c>
      <c r="F18" s="13"/>
      <c r="G18" s="14" t="s">
        <v>99</v>
      </c>
      <c r="H18" s="13"/>
      <c r="I18" s="14" t="s">
        <v>100</v>
      </c>
      <c r="J18" s="15"/>
      <c r="K18" s="14"/>
      <c r="L18" s="103" t="s">
        <v>79</v>
      </c>
      <c r="M18" s="104"/>
      <c r="N18" s="192">
        <f t="shared" ref="N18" si="2">J18*K18*M18</f>
        <v>0</v>
      </c>
      <c r="O18" s="105"/>
    </row>
    <row r="19" spans="1:15" ht="16" customHeight="1" x14ac:dyDescent="0.25">
      <c r="A19" s="293" t="s">
        <v>82</v>
      </c>
      <c r="B19" s="296" t="s">
        <v>105</v>
      </c>
      <c r="C19" s="14" t="s">
        <v>97</v>
      </c>
      <c r="D19" s="13"/>
      <c r="E19" s="14" t="s">
        <v>98</v>
      </c>
      <c r="F19" s="13"/>
      <c r="G19" s="14" t="s">
        <v>99</v>
      </c>
      <c r="H19" s="13"/>
      <c r="I19" s="14" t="s">
        <v>100</v>
      </c>
      <c r="J19" s="15"/>
      <c r="K19" s="14"/>
      <c r="L19" s="103" t="s">
        <v>79</v>
      </c>
      <c r="M19" s="104"/>
      <c r="N19" s="192">
        <f>J19*K19*M19</f>
        <v>0</v>
      </c>
      <c r="O19" s="105"/>
    </row>
    <row r="20" spans="1:15" ht="16" customHeight="1" x14ac:dyDescent="0.25">
      <c r="A20" s="293"/>
      <c r="B20" s="296"/>
      <c r="C20" s="14" t="s">
        <v>101</v>
      </c>
      <c r="D20" s="13"/>
      <c r="E20" s="14" t="s">
        <v>98</v>
      </c>
      <c r="F20" s="13"/>
      <c r="G20" s="14" t="s">
        <v>99</v>
      </c>
      <c r="H20" s="13"/>
      <c r="I20" s="14" t="s">
        <v>100</v>
      </c>
      <c r="J20" s="15"/>
      <c r="K20" s="14"/>
      <c r="L20" s="103" t="s">
        <v>79</v>
      </c>
      <c r="M20" s="104"/>
      <c r="N20" s="192">
        <f t="shared" ref="N20:N32" si="3">J20*K20*M20</f>
        <v>0</v>
      </c>
      <c r="O20" s="105"/>
    </row>
    <row r="21" spans="1:15" ht="48.5" customHeight="1" x14ac:dyDescent="0.25">
      <c r="A21" s="293" t="s">
        <v>86</v>
      </c>
      <c r="B21" s="16" t="s">
        <v>10</v>
      </c>
      <c r="C21" s="298" t="s">
        <v>106</v>
      </c>
      <c r="D21" s="298"/>
      <c r="E21" s="298"/>
      <c r="F21" s="298"/>
      <c r="G21" s="298"/>
      <c r="H21" s="298"/>
      <c r="I21" s="298"/>
      <c r="J21" s="13">
        <v>1</v>
      </c>
      <c r="K21" s="13">
        <v>1</v>
      </c>
      <c r="L21" s="106" t="s">
        <v>81</v>
      </c>
      <c r="M21" s="104">
        <v>0</v>
      </c>
      <c r="N21" s="192">
        <f t="shared" si="3"/>
        <v>0</v>
      </c>
      <c r="O21" s="157" t="s">
        <v>184</v>
      </c>
    </row>
    <row r="22" spans="1:15" ht="16" customHeight="1" x14ac:dyDescent="0.25">
      <c r="A22" s="293"/>
      <c r="B22" s="16" t="s">
        <v>11</v>
      </c>
      <c r="C22" s="300" t="s">
        <v>187</v>
      </c>
      <c r="D22" s="285"/>
      <c r="E22" s="285"/>
      <c r="F22" s="285"/>
      <c r="G22" s="285"/>
      <c r="H22" s="285"/>
      <c r="I22" s="285"/>
      <c r="J22" s="13">
        <v>1</v>
      </c>
      <c r="K22" s="13">
        <v>1</v>
      </c>
      <c r="L22" s="106" t="s">
        <v>18</v>
      </c>
      <c r="M22" s="104">
        <v>0</v>
      </c>
      <c r="N22" s="192">
        <f t="shared" si="3"/>
        <v>0</v>
      </c>
      <c r="O22" s="107" t="s">
        <v>203</v>
      </c>
    </row>
    <row r="23" spans="1:15" ht="16" customHeight="1" x14ac:dyDescent="0.25">
      <c r="A23" s="293"/>
      <c r="B23" s="16" t="s">
        <v>13</v>
      </c>
      <c r="C23" s="285"/>
      <c r="D23" s="285"/>
      <c r="E23" s="285"/>
      <c r="F23" s="285"/>
      <c r="G23" s="285"/>
      <c r="H23" s="285"/>
      <c r="I23" s="285"/>
      <c r="J23" s="13"/>
      <c r="K23" s="13"/>
      <c r="L23" s="106" t="s">
        <v>19</v>
      </c>
      <c r="M23" s="104"/>
      <c r="N23" s="192">
        <f t="shared" si="3"/>
        <v>0</v>
      </c>
      <c r="O23" s="107"/>
    </row>
    <row r="24" spans="1:15" ht="16" customHeight="1" x14ac:dyDescent="0.25">
      <c r="A24" s="293"/>
      <c r="B24" s="16" t="s">
        <v>14</v>
      </c>
      <c r="C24" s="285" t="s">
        <v>107</v>
      </c>
      <c r="D24" s="285"/>
      <c r="E24" s="285"/>
      <c r="F24" s="285"/>
      <c r="G24" s="285"/>
      <c r="H24" s="285"/>
      <c r="I24" s="285"/>
      <c r="J24" s="13"/>
      <c r="K24" s="13"/>
      <c r="L24" s="106" t="s">
        <v>15</v>
      </c>
      <c r="M24" s="104"/>
      <c r="N24" s="192">
        <f t="shared" si="3"/>
        <v>0</v>
      </c>
      <c r="O24" s="107"/>
    </row>
    <row r="25" spans="1:15" ht="16" customHeight="1" x14ac:dyDescent="0.25">
      <c r="A25" s="293"/>
      <c r="B25" s="17" t="s">
        <v>16</v>
      </c>
      <c r="C25" s="285" t="s">
        <v>17</v>
      </c>
      <c r="D25" s="285"/>
      <c r="E25" s="285"/>
      <c r="F25" s="285"/>
      <c r="G25" s="285"/>
      <c r="H25" s="285"/>
      <c r="I25" s="285"/>
      <c r="J25" s="13"/>
      <c r="K25" s="13"/>
      <c r="L25" s="106" t="s">
        <v>18</v>
      </c>
      <c r="M25" s="104"/>
      <c r="N25" s="160">
        <f t="shared" si="3"/>
        <v>0</v>
      </c>
      <c r="O25" s="107"/>
    </row>
    <row r="26" spans="1:15" ht="16" customHeight="1" x14ac:dyDescent="0.25">
      <c r="A26" s="293"/>
      <c r="B26" s="17" t="s">
        <v>35</v>
      </c>
      <c r="C26" s="285" t="s">
        <v>108</v>
      </c>
      <c r="D26" s="285"/>
      <c r="E26" s="285"/>
      <c r="F26" s="285"/>
      <c r="G26" s="285"/>
      <c r="H26" s="285"/>
      <c r="I26" s="285"/>
      <c r="J26" s="13"/>
      <c r="K26" s="13"/>
      <c r="L26" s="106"/>
      <c r="M26" s="104"/>
      <c r="N26" s="160">
        <f t="shared" si="3"/>
        <v>0</v>
      </c>
      <c r="O26" s="107"/>
    </row>
    <row r="27" spans="1:15" ht="16" customHeight="1" x14ac:dyDescent="0.25">
      <c r="A27" s="293" t="s">
        <v>87</v>
      </c>
      <c r="B27" s="16" t="s">
        <v>21</v>
      </c>
      <c r="C27" s="298" t="s">
        <v>106</v>
      </c>
      <c r="D27" s="298"/>
      <c r="E27" s="298"/>
      <c r="F27" s="298"/>
      <c r="G27" s="298"/>
      <c r="H27" s="298"/>
      <c r="I27" s="298"/>
      <c r="J27" s="13"/>
      <c r="K27" s="13"/>
      <c r="L27" s="106" t="s">
        <v>81</v>
      </c>
      <c r="M27" s="104"/>
      <c r="N27" s="160">
        <f t="shared" si="3"/>
        <v>0</v>
      </c>
      <c r="O27" s="107"/>
    </row>
    <row r="28" spans="1:15" ht="16" customHeight="1" x14ac:dyDescent="0.25">
      <c r="A28" s="293"/>
      <c r="B28" s="16" t="s">
        <v>11</v>
      </c>
      <c r="C28" s="285" t="s">
        <v>12</v>
      </c>
      <c r="D28" s="285"/>
      <c r="E28" s="285"/>
      <c r="F28" s="285"/>
      <c r="G28" s="285"/>
      <c r="H28" s="285"/>
      <c r="I28" s="285"/>
      <c r="J28" s="13"/>
      <c r="K28" s="13"/>
      <c r="L28" s="106" t="s">
        <v>18</v>
      </c>
      <c r="M28" s="104"/>
      <c r="N28" s="160">
        <f t="shared" si="3"/>
        <v>0</v>
      </c>
      <c r="O28" s="107"/>
    </row>
    <row r="29" spans="1:15" ht="16" customHeight="1" x14ac:dyDescent="0.25">
      <c r="A29" s="293"/>
      <c r="B29" s="16" t="s">
        <v>13</v>
      </c>
      <c r="C29" s="285"/>
      <c r="D29" s="285"/>
      <c r="E29" s="285"/>
      <c r="F29" s="285"/>
      <c r="G29" s="285"/>
      <c r="H29" s="285"/>
      <c r="I29" s="285"/>
      <c r="J29" s="13"/>
      <c r="K29" s="13"/>
      <c r="L29" s="106" t="s">
        <v>19</v>
      </c>
      <c r="M29" s="104"/>
      <c r="N29" s="192">
        <f>J29*K29*M29</f>
        <v>0</v>
      </c>
      <c r="O29" s="158" t="s">
        <v>183</v>
      </c>
    </row>
    <row r="30" spans="1:15" ht="16" customHeight="1" x14ac:dyDescent="0.25">
      <c r="A30" s="293"/>
      <c r="B30" s="16" t="s">
        <v>14</v>
      </c>
      <c r="C30" s="285" t="s">
        <v>109</v>
      </c>
      <c r="D30" s="285"/>
      <c r="E30" s="285"/>
      <c r="F30" s="285"/>
      <c r="G30" s="285"/>
      <c r="H30" s="285"/>
      <c r="I30" s="285"/>
      <c r="J30" s="13"/>
      <c r="K30" s="13"/>
      <c r="L30" s="106" t="s">
        <v>15</v>
      </c>
      <c r="M30" s="104"/>
      <c r="N30" s="160">
        <f t="shared" si="3"/>
        <v>0</v>
      </c>
      <c r="O30" s="107"/>
    </row>
    <row r="31" spans="1:15" ht="16" customHeight="1" x14ac:dyDescent="0.25">
      <c r="A31" s="293"/>
      <c r="B31" s="17" t="s">
        <v>16</v>
      </c>
      <c r="C31" s="285" t="s">
        <v>17</v>
      </c>
      <c r="D31" s="285"/>
      <c r="E31" s="285"/>
      <c r="F31" s="285"/>
      <c r="G31" s="285"/>
      <c r="H31" s="285"/>
      <c r="I31" s="285"/>
      <c r="J31" s="13"/>
      <c r="K31" s="13"/>
      <c r="L31" s="106" t="s">
        <v>18</v>
      </c>
      <c r="M31" s="104"/>
      <c r="N31" s="160">
        <f t="shared" si="3"/>
        <v>0</v>
      </c>
      <c r="O31" s="107"/>
    </row>
    <row r="32" spans="1:15" ht="16" customHeight="1" x14ac:dyDescent="0.25">
      <c r="A32" s="297"/>
      <c r="B32" s="18" t="s">
        <v>35</v>
      </c>
      <c r="C32" s="299" t="s">
        <v>108</v>
      </c>
      <c r="D32" s="299"/>
      <c r="E32" s="299"/>
      <c r="F32" s="299"/>
      <c r="G32" s="299"/>
      <c r="H32" s="299"/>
      <c r="I32" s="299"/>
      <c r="J32" s="19"/>
      <c r="K32" s="19"/>
      <c r="L32" s="108"/>
      <c r="M32" s="109"/>
      <c r="N32" s="161">
        <f t="shared" si="3"/>
        <v>0</v>
      </c>
      <c r="O32" s="110"/>
    </row>
    <row r="33" spans="1:15" ht="16" customHeight="1" thickBot="1" x14ac:dyDescent="0.3">
      <c r="A33" s="62" t="s">
        <v>110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1"/>
      <c r="N33" s="162">
        <f>SUM(N10:N32)</f>
        <v>2120</v>
      </c>
      <c r="O33" s="112"/>
    </row>
    <row r="34" spans="1:15" ht="16" customHeight="1" x14ac:dyDescent="0.25">
      <c r="A34" s="21" t="s">
        <v>152</v>
      </c>
      <c r="B34" s="187" t="s">
        <v>78</v>
      </c>
      <c r="C34" s="286" t="s">
        <v>75</v>
      </c>
      <c r="D34" s="287"/>
      <c r="E34" s="287"/>
      <c r="F34" s="287"/>
      <c r="G34" s="287"/>
      <c r="H34" s="287"/>
      <c r="I34" s="287"/>
      <c r="J34" s="187" t="s">
        <v>57</v>
      </c>
      <c r="K34" s="187" t="s">
        <v>111</v>
      </c>
      <c r="L34" s="113" t="s">
        <v>155</v>
      </c>
      <c r="M34" s="114" t="s">
        <v>95</v>
      </c>
      <c r="N34" s="187" t="s">
        <v>22</v>
      </c>
      <c r="O34" s="115" t="s">
        <v>0</v>
      </c>
    </row>
    <row r="35" spans="1:15" ht="16" customHeight="1" x14ac:dyDescent="0.25">
      <c r="A35" s="64" t="s">
        <v>24</v>
      </c>
      <c r="B35" s="65" t="s">
        <v>112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6"/>
      <c r="N35" s="65"/>
      <c r="O35" s="117"/>
    </row>
    <row r="36" spans="1:15" ht="16" customHeight="1" x14ac:dyDescent="0.25">
      <c r="A36" s="3" t="s">
        <v>25</v>
      </c>
      <c r="B36" s="184" t="s">
        <v>113</v>
      </c>
      <c r="C36" s="66"/>
      <c r="D36" s="23"/>
      <c r="E36" s="24"/>
      <c r="F36" s="23"/>
      <c r="G36" s="24"/>
      <c r="H36" s="10"/>
      <c r="I36" s="24"/>
      <c r="J36" s="25"/>
      <c r="K36" s="25"/>
      <c r="L36" s="118" t="s">
        <v>28</v>
      </c>
      <c r="M36" s="167">
        <v>0</v>
      </c>
      <c r="N36" s="168">
        <f>J36*K36*M36</f>
        <v>0</v>
      </c>
      <c r="O36" s="120"/>
    </row>
    <row r="37" spans="1:15" ht="16" customHeight="1" x14ac:dyDescent="0.25">
      <c r="A37" s="182" t="s">
        <v>26</v>
      </c>
      <c r="B37" s="26" t="s">
        <v>113</v>
      </c>
      <c r="C37" s="68"/>
      <c r="D37" s="13">
        <v>9</v>
      </c>
      <c r="E37" s="14" t="s">
        <v>98</v>
      </c>
      <c r="F37" s="13">
        <v>20</v>
      </c>
      <c r="G37" s="14" t="s">
        <v>99</v>
      </c>
      <c r="H37" s="10" t="s">
        <v>100</v>
      </c>
      <c r="I37" s="14" t="s">
        <v>114</v>
      </c>
      <c r="J37" s="179"/>
      <c r="K37" s="179">
        <v>1</v>
      </c>
      <c r="L37" s="103" t="s">
        <v>28</v>
      </c>
      <c r="M37" s="169">
        <v>158</v>
      </c>
      <c r="N37" s="193">
        <f t="shared" ref="N37:N40" si="4">J37*K37*M37</f>
        <v>0</v>
      </c>
      <c r="O37" s="107" t="s">
        <v>179</v>
      </c>
    </row>
    <row r="38" spans="1:15" ht="16" customHeight="1" x14ac:dyDescent="0.25">
      <c r="A38" s="182" t="s">
        <v>27</v>
      </c>
      <c r="B38" s="26" t="s">
        <v>113</v>
      </c>
      <c r="C38" s="68"/>
      <c r="D38" s="13">
        <v>9</v>
      </c>
      <c r="E38" s="14" t="s">
        <v>98</v>
      </c>
      <c r="F38" s="13">
        <v>21</v>
      </c>
      <c r="G38" s="14" t="s">
        <v>99</v>
      </c>
      <c r="H38" s="10" t="s">
        <v>160</v>
      </c>
      <c r="I38" s="14" t="s">
        <v>114</v>
      </c>
      <c r="J38" s="179">
        <v>2</v>
      </c>
      <c r="K38" s="179">
        <v>1</v>
      </c>
      <c r="L38" s="103" t="s">
        <v>28</v>
      </c>
      <c r="M38" s="169">
        <v>138</v>
      </c>
      <c r="N38" s="193">
        <f t="shared" si="4"/>
        <v>276</v>
      </c>
      <c r="O38" s="107" t="s">
        <v>179</v>
      </c>
    </row>
    <row r="39" spans="1:15" ht="16" customHeight="1" x14ac:dyDescent="0.25">
      <c r="A39" s="182" t="s">
        <v>29</v>
      </c>
      <c r="B39" s="26" t="s">
        <v>113</v>
      </c>
      <c r="C39" s="68"/>
      <c r="D39" s="13">
        <v>9</v>
      </c>
      <c r="E39" s="14" t="s">
        <v>98</v>
      </c>
      <c r="F39" s="13">
        <v>21</v>
      </c>
      <c r="G39" s="14" t="s">
        <v>99</v>
      </c>
      <c r="H39" s="10" t="s">
        <v>100</v>
      </c>
      <c r="I39" s="14" t="s">
        <v>114</v>
      </c>
      <c r="J39" s="179"/>
      <c r="K39" s="179">
        <v>1</v>
      </c>
      <c r="L39" s="103" t="s">
        <v>28</v>
      </c>
      <c r="M39" s="169">
        <v>235</v>
      </c>
      <c r="N39" s="193">
        <f t="shared" si="4"/>
        <v>0</v>
      </c>
      <c r="O39" s="107"/>
    </row>
    <row r="40" spans="1:15" ht="16" customHeight="1" x14ac:dyDescent="0.25">
      <c r="A40" s="186" t="s">
        <v>30</v>
      </c>
      <c r="B40" s="185" t="s">
        <v>113</v>
      </c>
      <c r="C40" s="69"/>
      <c r="D40" s="27">
        <v>9</v>
      </c>
      <c r="E40" s="28" t="s">
        <v>98</v>
      </c>
      <c r="F40" s="29">
        <v>21</v>
      </c>
      <c r="G40" s="28" t="s">
        <v>99</v>
      </c>
      <c r="H40" s="10" t="s">
        <v>100</v>
      </c>
      <c r="I40" s="28" t="s">
        <v>114</v>
      </c>
      <c r="J40" s="30"/>
      <c r="K40" s="30">
        <v>1</v>
      </c>
      <c r="L40" s="121" t="s">
        <v>28</v>
      </c>
      <c r="M40" s="164">
        <f>1766.89/90</f>
        <v>19.632111111111112</v>
      </c>
      <c r="N40" s="194">
        <f t="shared" si="4"/>
        <v>0</v>
      </c>
      <c r="O40" s="123" t="s">
        <v>192</v>
      </c>
    </row>
    <row r="41" spans="1:15" ht="16" customHeight="1" thickBot="1" x14ac:dyDescent="0.3">
      <c r="A41" s="71" t="s">
        <v>110</v>
      </c>
      <c r="B41" s="72"/>
      <c r="C41" s="72"/>
      <c r="D41" s="72"/>
      <c r="E41" s="72"/>
      <c r="F41" s="72"/>
      <c r="G41" s="72"/>
      <c r="H41" s="72"/>
      <c r="I41" s="72"/>
      <c r="J41" s="31"/>
      <c r="K41" s="31"/>
      <c r="L41" s="31"/>
      <c r="M41" s="165"/>
      <c r="N41" s="166">
        <f>SUM(N36:N40)</f>
        <v>276</v>
      </c>
      <c r="O41" s="125"/>
    </row>
    <row r="42" spans="1:15" ht="16" customHeight="1" x14ac:dyDescent="0.25">
      <c r="A42" s="32" t="s">
        <v>152</v>
      </c>
      <c r="B42" s="177" t="s">
        <v>78</v>
      </c>
      <c r="C42" s="228" t="s">
        <v>75</v>
      </c>
      <c r="D42" s="229"/>
      <c r="E42" s="229"/>
      <c r="F42" s="229"/>
      <c r="G42" s="229"/>
      <c r="H42" s="229"/>
      <c r="I42" s="229"/>
      <c r="J42" s="177" t="s">
        <v>57</v>
      </c>
      <c r="K42" s="177" t="s">
        <v>23</v>
      </c>
      <c r="L42" s="178" t="s">
        <v>155</v>
      </c>
      <c r="M42" s="126" t="s">
        <v>95</v>
      </c>
      <c r="N42" s="177" t="s">
        <v>22</v>
      </c>
      <c r="O42" s="127" t="s">
        <v>0</v>
      </c>
    </row>
    <row r="43" spans="1:15" ht="16" customHeight="1" x14ac:dyDescent="0.25">
      <c r="A43" s="74" t="s">
        <v>31</v>
      </c>
      <c r="B43" s="75" t="s">
        <v>115</v>
      </c>
      <c r="C43" s="75"/>
      <c r="D43" s="75"/>
      <c r="E43" s="75"/>
      <c r="F43" s="75"/>
      <c r="G43" s="75"/>
      <c r="H43" s="75"/>
      <c r="I43" s="75"/>
      <c r="J43" s="33"/>
      <c r="K43" s="33"/>
      <c r="L43" s="33"/>
      <c r="M43" s="128"/>
      <c r="N43" s="75"/>
      <c r="O43" s="129"/>
    </row>
    <row r="44" spans="1:15" ht="16" customHeight="1" x14ac:dyDescent="0.25">
      <c r="A44" s="272" t="s">
        <v>32</v>
      </c>
      <c r="B44" s="274" t="s">
        <v>116</v>
      </c>
      <c r="C44" s="276" t="s">
        <v>117</v>
      </c>
      <c r="D44" s="277"/>
      <c r="E44" s="277"/>
      <c r="F44" s="277"/>
      <c r="G44" s="277"/>
      <c r="H44" s="277"/>
      <c r="I44" s="278"/>
      <c r="J44" s="34"/>
      <c r="K44" s="35"/>
      <c r="L44" s="130" t="s">
        <v>156</v>
      </c>
      <c r="M44" s="131"/>
      <c r="N44" s="76">
        <f>J44*K44*M44</f>
        <v>0</v>
      </c>
      <c r="O44" s="132"/>
    </row>
    <row r="45" spans="1:15" ht="16" customHeight="1" x14ac:dyDescent="0.25">
      <c r="A45" s="272"/>
      <c r="B45" s="274"/>
      <c r="C45" s="279" t="s">
        <v>118</v>
      </c>
      <c r="D45" s="280"/>
      <c r="E45" s="280"/>
      <c r="F45" s="280"/>
      <c r="G45" s="280"/>
      <c r="H45" s="280"/>
      <c r="I45" s="281"/>
      <c r="J45" s="179"/>
      <c r="K45" s="179"/>
      <c r="L45" s="133" t="s">
        <v>156</v>
      </c>
      <c r="M45" s="104"/>
      <c r="N45" s="61">
        <f t="shared" ref="N45:N48" si="5">J45*K45*M45</f>
        <v>0</v>
      </c>
      <c r="O45" s="107"/>
    </row>
    <row r="46" spans="1:15" ht="16" customHeight="1" x14ac:dyDescent="0.25">
      <c r="A46" s="272"/>
      <c r="B46" s="274"/>
      <c r="C46" s="279" t="s">
        <v>33</v>
      </c>
      <c r="D46" s="280"/>
      <c r="E46" s="280"/>
      <c r="F46" s="280"/>
      <c r="G46" s="280"/>
      <c r="H46" s="280"/>
      <c r="I46" s="281"/>
      <c r="J46" s="179"/>
      <c r="K46" s="179"/>
      <c r="L46" s="133" t="s">
        <v>156</v>
      </c>
      <c r="M46" s="104"/>
      <c r="N46" s="61">
        <f t="shared" si="5"/>
        <v>0</v>
      </c>
      <c r="O46" s="107"/>
    </row>
    <row r="47" spans="1:15" ht="16" customHeight="1" x14ac:dyDescent="0.25">
      <c r="A47" s="272"/>
      <c r="B47" s="274"/>
      <c r="C47" s="279" t="s">
        <v>172</v>
      </c>
      <c r="D47" s="280"/>
      <c r="E47" s="280"/>
      <c r="F47" s="280"/>
      <c r="G47" s="280"/>
      <c r="H47" s="280"/>
      <c r="I47" s="281"/>
      <c r="J47" s="179"/>
      <c r="K47" s="179"/>
      <c r="L47" s="133" t="s">
        <v>156</v>
      </c>
      <c r="M47" s="104"/>
      <c r="N47" s="61">
        <f t="shared" si="5"/>
        <v>0</v>
      </c>
      <c r="O47" s="107"/>
    </row>
    <row r="48" spans="1:15" ht="16" customHeight="1" x14ac:dyDescent="0.25">
      <c r="A48" s="273"/>
      <c r="B48" s="275"/>
      <c r="C48" s="282" t="s">
        <v>119</v>
      </c>
      <c r="D48" s="283"/>
      <c r="E48" s="283"/>
      <c r="F48" s="283"/>
      <c r="G48" s="283"/>
      <c r="H48" s="283"/>
      <c r="I48" s="284"/>
      <c r="J48" s="36"/>
      <c r="K48" s="30"/>
      <c r="L48" s="134" t="s">
        <v>156</v>
      </c>
      <c r="M48" s="122"/>
      <c r="N48" s="70">
        <f t="shared" si="5"/>
        <v>0</v>
      </c>
      <c r="O48" s="123"/>
    </row>
    <row r="49" spans="1:15" ht="16" customHeight="1" x14ac:dyDescent="0.25">
      <c r="A49" s="272" t="s">
        <v>36</v>
      </c>
      <c r="B49" s="274" t="s">
        <v>120</v>
      </c>
      <c r="C49" s="276" t="s">
        <v>117</v>
      </c>
      <c r="D49" s="277"/>
      <c r="E49" s="277"/>
      <c r="F49" s="277"/>
      <c r="G49" s="277"/>
      <c r="H49" s="277"/>
      <c r="I49" s="278"/>
      <c r="J49" s="34"/>
      <c r="K49" s="35"/>
      <c r="L49" s="135" t="s">
        <v>157</v>
      </c>
      <c r="M49" s="131">
        <v>350</v>
      </c>
      <c r="N49" s="195">
        <f>J49*K49*M49</f>
        <v>0</v>
      </c>
      <c r="O49" s="132" t="s">
        <v>176</v>
      </c>
    </row>
    <row r="50" spans="1:15" ht="16" customHeight="1" x14ac:dyDescent="0.25">
      <c r="A50" s="272"/>
      <c r="B50" s="274"/>
      <c r="C50" s="279" t="s">
        <v>118</v>
      </c>
      <c r="D50" s="280"/>
      <c r="E50" s="280"/>
      <c r="F50" s="280"/>
      <c r="G50" s="280"/>
      <c r="H50" s="280"/>
      <c r="I50" s="281"/>
      <c r="J50" s="179">
        <v>2</v>
      </c>
      <c r="K50" s="179"/>
      <c r="L50" s="133" t="s">
        <v>157</v>
      </c>
      <c r="M50" s="104">
        <v>300</v>
      </c>
      <c r="N50" s="196">
        <f t="shared" ref="N50:N53" si="6">J50*K50*M50</f>
        <v>0</v>
      </c>
      <c r="O50" s="132" t="s">
        <v>176</v>
      </c>
    </row>
    <row r="51" spans="1:15" ht="16" customHeight="1" x14ac:dyDescent="0.25">
      <c r="A51" s="272"/>
      <c r="B51" s="274"/>
      <c r="C51" s="276" t="s">
        <v>193</v>
      </c>
      <c r="D51" s="277"/>
      <c r="E51" s="277"/>
      <c r="F51" s="277"/>
      <c r="G51" s="277"/>
      <c r="H51" s="277"/>
      <c r="I51" s="278"/>
      <c r="J51" s="179"/>
      <c r="K51" s="179"/>
      <c r="L51" s="133" t="s">
        <v>157</v>
      </c>
      <c r="M51" s="104"/>
      <c r="N51" s="196">
        <f t="shared" si="6"/>
        <v>0</v>
      </c>
      <c r="O51" s="107" t="s">
        <v>197</v>
      </c>
    </row>
    <row r="52" spans="1:15" ht="16" customHeight="1" x14ac:dyDescent="0.25">
      <c r="A52" s="272"/>
      <c r="B52" s="274"/>
      <c r="C52" s="276" t="s">
        <v>194</v>
      </c>
      <c r="D52" s="277"/>
      <c r="E52" s="277"/>
      <c r="F52" s="277"/>
      <c r="G52" s="277"/>
      <c r="H52" s="277"/>
      <c r="I52" s="278"/>
      <c r="J52" s="179"/>
      <c r="K52" s="179"/>
      <c r="L52" s="133" t="s">
        <v>195</v>
      </c>
      <c r="M52" s="104"/>
      <c r="N52" s="196">
        <f t="shared" si="6"/>
        <v>0</v>
      </c>
      <c r="O52" s="107" t="s">
        <v>196</v>
      </c>
    </row>
    <row r="53" spans="1:15" ht="16" customHeight="1" x14ac:dyDescent="0.25">
      <c r="A53" s="273"/>
      <c r="B53" s="275"/>
      <c r="C53" s="282" t="s">
        <v>119</v>
      </c>
      <c r="D53" s="283"/>
      <c r="E53" s="283"/>
      <c r="F53" s="283"/>
      <c r="G53" s="283"/>
      <c r="H53" s="283"/>
      <c r="I53" s="284"/>
      <c r="J53" s="36"/>
      <c r="K53" s="30"/>
      <c r="L53" s="136" t="s">
        <v>157</v>
      </c>
      <c r="M53" s="122"/>
      <c r="N53" s="70">
        <f t="shared" si="6"/>
        <v>0</v>
      </c>
      <c r="O53" s="123"/>
    </row>
    <row r="54" spans="1:15" ht="16" customHeight="1" x14ac:dyDescent="0.25">
      <c r="A54" s="272" t="s">
        <v>37</v>
      </c>
      <c r="B54" s="274" t="s">
        <v>121</v>
      </c>
      <c r="C54" s="276" t="s">
        <v>117</v>
      </c>
      <c r="D54" s="277"/>
      <c r="E54" s="277"/>
      <c r="F54" s="277"/>
      <c r="G54" s="277"/>
      <c r="H54" s="277"/>
      <c r="I54" s="278"/>
      <c r="J54" s="34"/>
      <c r="K54" s="35"/>
      <c r="L54" s="130" t="s">
        <v>156</v>
      </c>
      <c r="M54" s="131"/>
      <c r="N54" s="76">
        <f>J54*K54*M54</f>
        <v>0</v>
      </c>
      <c r="O54" s="132"/>
    </row>
    <row r="55" spans="1:15" ht="16" customHeight="1" x14ac:dyDescent="0.25">
      <c r="A55" s="272"/>
      <c r="B55" s="274"/>
      <c r="C55" s="279" t="s">
        <v>118</v>
      </c>
      <c r="D55" s="280"/>
      <c r="E55" s="280"/>
      <c r="F55" s="280"/>
      <c r="G55" s="280"/>
      <c r="H55" s="280"/>
      <c r="I55" s="281"/>
      <c r="J55" s="179"/>
      <c r="K55" s="179"/>
      <c r="L55" s="133" t="s">
        <v>156</v>
      </c>
      <c r="M55" s="104"/>
      <c r="N55" s="61">
        <f t="shared" ref="N55:N61" si="7">J55*K55*M55</f>
        <v>0</v>
      </c>
      <c r="O55" s="107"/>
    </row>
    <row r="56" spans="1:15" ht="16" customHeight="1" x14ac:dyDescent="0.25">
      <c r="A56" s="272"/>
      <c r="B56" s="274"/>
      <c r="C56" s="279" t="s">
        <v>33</v>
      </c>
      <c r="D56" s="280"/>
      <c r="E56" s="280"/>
      <c r="F56" s="280"/>
      <c r="G56" s="280"/>
      <c r="H56" s="280"/>
      <c r="I56" s="281"/>
      <c r="J56" s="179"/>
      <c r="K56" s="179"/>
      <c r="L56" s="133" t="s">
        <v>156</v>
      </c>
      <c r="M56" s="104"/>
      <c r="N56" s="61">
        <f t="shared" si="7"/>
        <v>0</v>
      </c>
      <c r="O56" s="107"/>
    </row>
    <row r="57" spans="1:15" ht="16" customHeight="1" x14ac:dyDescent="0.25">
      <c r="A57" s="272"/>
      <c r="B57" s="274"/>
      <c r="C57" s="279" t="s">
        <v>34</v>
      </c>
      <c r="D57" s="280"/>
      <c r="E57" s="280"/>
      <c r="F57" s="280"/>
      <c r="G57" s="280"/>
      <c r="H57" s="280"/>
      <c r="I57" s="281"/>
      <c r="J57" s="179"/>
      <c r="K57" s="179"/>
      <c r="L57" s="133" t="s">
        <v>156</v>
      </c>
      <c r="M57" s="104"/>
      <c r="N57" s="61">
        <f t="shared" si="7"/>
        <v>0</v>
      </c>
      <c r="O57" s="107"/>
    </row>
    <row r="58" spans="1:15" ht="16" customHeight="1" x14ac:dyDescent="0.25">
      <c r="A58" s="273"/>
      <c r="B58" s="275"/>
      <c r="C58" s="282" t="s">
        <v>119</v>
      </c>
      <c r="D58" s="283"/>
      <c r="E58" s="283"/>
      <c r="F58" s="283"/>
      <c r="G58" s="283"/>
      <c r="H58" s="283"/>
      <c r="I58" s="284"/>
      <c r="J58" s="36"/>
      <c r="K58" s="30"/>
      <c r="L58" s="134" t="s">
        <v>156</v>
      </c>
      <c r="M58" s="122"/>
      <c r="N58" s="70">
        <f t="shared" si="7"/>
        <v>0</v>
      </c>
      <c r="O58" s="123"/>
    </row>
    <row r="59" spans="1:15" ht="16" customHeight="1" x14ac:dyDescent="0.25">
      <c r="A59" s="264" t="s">
        <v>38</v>
      </c>
      <c r="B59" s="267" t="s">
        <v>122</v>
      </c>
      <c r="C59" s="270" t="s">
        <v>123</v>
      </c>
      <c r="D59" s="270"/>
      <c r="E59" s="270"/>
      <c r="F59" s="270"/>
      <c r="G59" s="270"/>
      <c r="H59" s="77"/>
      <c r="I59" s="11" t="s">
        <v>124</v>
      </c>
      <c r="J59" s="180">
        <v>2</v>
      </c>
      <c r="K59" s="180">
        <v>1</v>
      </c>
      <c r="L59" s="130" t="s">
        <v>158</v>
      </c>
      <c r="M59" s="170">
        <v>629</v>
      </c>
      <c r="N59" s="171">
        <f t="shared" si="7"/>
        <v>1258</v>
      </c>
      <c r="O59" s="137"/>
    </row>
    <row r="60" spans="1:15" ht="16" customHeight="1" x14ac:dyDescent="0.25">
      <c r="A60" s="265"/>
      <c r="B60" s="268"/>
      <c r="C60" s="254" t="s">
        <v>123</v>
      </c>
      <c r="D60" s="254"/>
      <c r="E60" s="254"/>
      <c r="F60" s="254"/>
      <c r="G60" s="254"/>
      <c r="H60" s="77"/>
      <c r="I60" s="14" t="s">
        <v>124</v>
      </c>
      <c r="J60" s="179"/>
      <c r="K60" s="179"/>
      <c r="L60" s="133" t="s">
        <v>158</v>
      </c>
      <c r="M60" s="169"/>
      <c r="N60" s="172">
        <f t="shared" si="7"/>
        <v>0</v>
      </c>
      <c r="O60" s="107"/>
    </row>
    <row r="61" spans="1:15" ht="16" customHeight="1" x14ac:dyDescent="0.25">
      <c r="A61" s="266"/>
      <c r="B61" s="269"/>
      <c r="C61" s="271" t="s">
        <v>123</v>
      </c>
      <c r="D61" s="271"/>
      <c r="E61" s="271"/>
      <c r="F61" s="271"/>
      <c r="G61" s="271"/>
      <c r="H61" s="77"/>
      <c r="I61" s="37" t="s">
        <v>124</v>
      </c>
      <c r="J61" s="36"/>
      <c r="K61" s="36"/>
      <c r="L61" s="134" t="s">
        <v>158</v>
      </c>
      <c r="M61" s="189"/>
      <c r="N61" s="190">
        <f t="shared" si="7"/>
        <v>0</v>
      </c>
      <c r="O61" s="139"/>
    </row>
    <row r="62" spans="1:15" ht="16" customHeight="1" thickBot="1" x14ac:dyDescent="0.3">
      <c r="A62" s="71" t="s">
        <v>110</v>
      </c>
      <c r="B62" s="72"/>
      <c r="C62" s="72"/>
      <c r="D62" s="72"/>
      <c r="E62" s="72"/>
      <c r="F62" s="72"/>
      <c r="G62" s="72"/>
      <c r="H62" s="72"/>
      <c r="I62" s="72"/>
      <c r="J62" s="31"/>
      <c r="K62" s="31"/>
      <c r="L62" s="31"/>
      <c r="M62" s="165"/>
      <c r="N62" s="166">
        <f>SUM(N44:N61)</f>
        <v>1258</v>
      </c>
      <c r="O62" s="125"/>
    </row>
    <row r="63" spans="1:15" ht="16" customHeight="1" x14ac:dyDescent="0.25">
      <c r="A63" s="32" t="s">
        <v>152</v>
      </c>
      <c r="B63" s="177" t="s">
        <v>78</v>
      </c>
      <c r="C63" s="228" t="s">
        <v>75</v>
      </c>
      <c r="D63" s="229"/>
      <c r="E63" s="229"/>
      <c r="F63" s="229"/>
      <c r="G63" s="229"/>
      <c r="H63" s="229"/>
      <c r="I63" s="229"/>
      <c r="J63" s="230" t="s">
        <v>76</v>
      </c>
      <c r="K63" s="228"/>
      <c r="L63" s="178" t="s">
        <v>155</v>
      </c>
      <c r="M63" s="126" t="s">
        <v>95</v>
      </c>
      <c r="N63" s="177" t="s">
        <v>22</v>
      </c>
      <c r="O63" s="127" t="s">
        <v>0</v>
      </c>
    </row>
    <row r="64" spans="1:15" ht="16" customHeight="1" x14ac:dyDescent="0.25">
      <c r="A64" s="74" t="s">
        <v>39</v>
      </c>
      <c r="B64" s="75" t="s">
        <v>89</v>
      </c>
      <c r="C64" s="75"/>
      <c r="D64" s="75"/>
      <c r="E64" s="75"/>
      <c r="F64" s="75"/>
      <c r="G64" s="75"/>
      <c r="H64" s="75"/>
      <c r="I64" s="75"/>
      <c r="J64" s="33"/>
      <c r="K64" s="33"/>
      <c r="L64" s="33"/>
      <c r="M64" s="128"/>
      <c r="N64" s="75"/>
      <c r="O64" s="129"/>
    </row>
    <row r="65" spans="1:15" ht="16" customHeight="1" x14ac:dyDescent="0.25">
      <c r="A65" s="78" t="s">
        <v>40</v>
      </c>
      <c r="B65" s="184" t="s">
        <v>88</v>
      </c>
      <c r="C65" s="259" t="s">
        <v>125</v>
      </c>
      <c r="D65" s="260"/>
      <c r="E65" s="260"/>
      <c r="F65" s="260"/>
      <c r="G65" s="260"/>
      <c r="H65" s="260"/>
      <c r="I65" s="261"/>
      <c r="J65" s="262"/>
      <c r="K65" s="263"/>
      <c r="L65" s="135" t="s">
        <v>159</v>
      </c>
      <c r="M65" s="119"/>
      <c r="N65" s="67">
        <f>J65*M65</f>
        <v>0</v>
      </c>
      <c r="O65" s="137"/>
    </row>
    <row r="66" spans="1:15" ht="16" customHeight="1" x14ac:dyDescent="0.25">
      <c r="A66" s="79" t="s">
        <v>41</v>
      </c>
      <c r="B66" s="26" t="s">
        <v>71</v>
      </c>
      <c r="C66" s="242" t="s">
        <v>126</v>
      </c>
      <c r="D66" s="243"/>
      <c r="E66" s="243"/>
      <c r="F66" s="243"/>
      <c r="G66" s="243"/>
      <c r="H66" s="243"/>
      <c r="I66" s="244"/>
      <c r="J66" s="231"/>
      <c r="K66" s="233"/>
      <c r="L66" s="133" t="s">
        <v>28</v>
      </c>
      <c r="M66" s="104"/>
      <c r="N66" s="67">
        <f t="shared" ref="N66:N75" si="8">J66*M66</f>
        <v>0</v>
      </c>
      <c r="O66" s="107"/>
    </row>
    <row r="67" spans="1:15" ht="16" customHeight="1" x14ac:dyDescent="0.25">
      <c r="A67" s="79" t="s">
        <v>43</v>
      </c>
      <c r="B67" s="26" t="s">
        <v>42</v>
      </c>
      <c r="C67" s="242" t="s">
        <v>83</v>
      </c>
      <c r="D67" s="243"/>
      <c r="E67" s="243"/>
      <c r="F67" s="243"/>
      <c r="G67" s="243"/>
      <c r="H67" s="243"/>
      <c r="I67" s="244"/>
      <c r="J67" s="231"/>
      <c r="K67" s="233"/>
      <c r="L67" s="133" t="s">
        <v>28</v>
      </c>
      <c r="M67" s="104"/>
      <c r="N67" s="67">
        <f t="shared" si="8"/>
        <v>0</v>
      </c>
      <c r="O67" s="107"/>
    </row>
    <row r="68" spans="1:15" ht="16" customHeight="1" x14ac:dyDescent="0.25">
      <c r="A68" s="79" t="s">
        <v>46</v>
      </c>
      <c r="B68" s="26" t="s">
        <v>49</v>
      </c>
      <c r="C68" s="242" t="s">
        <v>127</v>
      </c>
      <c r="D68" s="243"/>
      <c r="E68" s="243"/>
      <c r="F68" s="243"/>
      <c r="G68" s="243"/>
      <c r="H68" s="243"/>
      <c r="I68" s="244"/>
      <c r="J68" s="231"/>
      <c r="K68" s="233"/>
      <c r="L68" s="133" t="s">
        <v>50</v>
      </c>
      <c r="M68" s="104"/>
      <c r="N68" s="197">
        <f t="shared" si="8"/>
        <v>0</v>
      </c>
      <c r="O68" s="107"/>
    </row>
    <row r="69" spans="1:15" ht="16" customHeight="1" x14ac:dyDescent="0.25">
      <c r="A69" s="79" t="s">
        <v>48</v>
      </c>
      <c r="B69" s="26" t="s">
        <v>47</v>
      </c>
      <c r="C69" s="242"/>
      <c r="D69" s="243"/>
      <c r="E69" s="243"/>
      <c r="F69" s="243"/>
      <c r="G69" s="243"/>
      <c r="H69" s="243"/>
      <c r="I69" s="244"/>
      <c r="J69" s="231"/>
      <c r="K69" s="233"/>
      <c r="L69" s="133" t="s">
        <v>23</v>
      </c>
      <c r="M69" s="104"/>
      <c r="N69" s="197">
        <f t="shared" si="8"/>
        <v>0</v>
      </c>
      <c r="O69" s="107"/>
    </row>
    <row r="70" spans="1:15" ht="16" customHeight="1" x14ac:dyDescent="0.25">
      <c r="A70" s="79" t="s">
        <v>51</v>
      </c>
      <c r="B70" s="26" t="s">
        <v>198</v>
      </c>
      <c r="C70" s="242"/>
      <c r="D70" s="243"/>
      <c r="E70" s="243"/>
      <c r="F70" s="243"/>
      <c r="G70" s="243"/>
      <c r="H70" s="243"/>
      <c r="I70" s="244"/>
      <c r="J70" s="231"/>
      <c r="K70" s="233"/>
      <c r="L70" s="133" t="s">
        <v>199</v>
      </c>
      <c r="M70" s="104"/>
      <c r="N70" s="197">
        <f t="shared" si="8"/>
        <v>0</v>
      </c>
      <c r="O70" s="107"/>
    </row>
    <row r="71" spans="1:15" ht="16" customHeight="1" x14ac:dyDescent="0.25">
      <c r="A71" s="79" t="s">
        <v>52</v>
      </c>
      <c r="B71" s="26" t="s">
        <v>200</v>
      </c>
      <c r="C71" s="242"/>
      <c r="D71" s="243"/>
      <c r="E71" s="243"/>
      <c r="F71" s="243"/>
      <c r="G71" s="243"/>
      <c r="H71" s="243"/>
      <c r="I71" s="244"/>
      <c r="J71" s="231"/>
      <c r="K71" s="233"/>
      <c r="L71" s="133" t="s">
        <v>201</v>
      </c>
      <c r="M71" s="104"/>
      <c r="N71" s="197">
        <f t="shared" si="8"/>
        <v>0</v>
      </c>
      <c r="O71" s="107"/>
    </row>
    <row r="72" spans="1:15" ht="16" customHeight="1" x14ac:dyDescent="0.25">
      <c r="A72" s="79" t="s">
        <v>54</v>
      </c>
      <c r="B72" s="26" t="s">
        <v>202</v>
      </c>
      <c r="C72" s="242"/>
      <c r="D72" s="243"/>
      <c r="E72" s="243"/>
      <c r="F72" s="243"/>
      <c r="G72" s="243"/>
      <c r="H72" s="243"/>
      <c r="I72" s="244"/>
      <c r="J72" s="231"/>
      <c r="K72" s="233"/>
      <c r="L72" s="133" t="s">
        <v>201</v>
      </c>
      <c r="M72" s="104"/>
      <c r="N72" s="197">
        <f t="shared" si="8"/>
        <v>0</v>
      </c>
      <c r="O72" s="107"/>
    </row>
    <row r="73" spans="1:15" ht="16" customHeight="1" x14ac:dyDescent="0.25">
      <c r="A73" s="79" t="s">
        <v>55</v>
      </c>
      <c r="B73" s="26"/>
      <c r="C73" s="242"/>
      <c r="D73" s="243"/>
      <c r="E73" s="243"/>
      <c r="F73" s="243"/>
      <c r="G73" s="243"/>
      <c r="H73" s="243"/>
      <c r="I73" s="244"/>
      <c r="J73" s="231"/>
      <c r="K73" s="233"/>
      <c r="L73" s="133" t="s">
        <v>53</v>
      </c>
      <c r="M73" s="104"/>
      <c r="N73" s="197">
        <f t="shared" si="8"/>
        <v>0</v>
      </c>
      <c r="O73" s="107"/>
    </row>
    <row r="74" spans="1:15" ht="16" customHeight="1" x14ac:dyDescent="0.25">
      <c r="A74" s="79" t="s">
        <v>56</v>
      </c>
      <c r="B74" s="26" t="s">
        <v>44</v>
      </c>
      <c r="C74" s="242"/>
      <c r="D74" s="243"/>
      <c r="E74" s="243"/>
      <c r="F74" s="243"/>
      <c r="G74" s="243"/>
      <c r="H74" s="243"/>
      <c r="I74" s="244"/>
      <c r="J74" s="231"/>
      <c r="K74" s="233"/>
      <c r="L74" s="133" t="s">
        <v>45</v>
      </c>
      <c r="M74" s="104"/>
      <c r="N74" s="197">
        <f t="shared" si="8"/>
        <v>0</v>
      </c>
      <c r="O74" s="107"/>
    </row>
    <row r="75" spans="1:15" ht="16" customHeight="1" x14ac:dyDescent="0.25">
      <c r="A75" s="80" t="s">
        <v>90</v>
      </c>
      <c r="B75" s="38" t="s">
        <v>72</v>
      </c>
      <c r="C75" s="245"/>
      <c r="D75" s="246"/>
      <c r="E75" s="246"/>
      <c r="F75" s="246"/>
      <c r="G75" s="246"/>
      <c r="H75" s="246"/>
      <c r="I75" s="247"/>
      <c r="J75" s="234"/>
      <c r="K75" s="236"/>
      <c r="L75" s="134" t="s">
        <v>84</v>
      </c>
      <c r="M75" s="138"/>
      <c r="N75" s="85">
        <f t="shared" si="8"/>
        <v>0</v>
      </c>
      <c r="O75" s="139"/>
    </row>
    <row r="76" spans="1:15" ht="16" customHeight="1" thickBot="1" x14ac:dyDescent="0.3">
      <c r="A76" s="71" t="s">
        <v>110</v>
      </c>
      <c r="B76" s="72"/>
      <c r="C76" s="72"/>
      <c r="D76" s="72"/>
      <c r="E76" s="72"/>
      <c r="F76" s="72"/>
      <c r="G76" s="72"/>
      <c r="H76" s="72"/>
      <c r="I76" s="72"/>
      <c r="J76" s="31"/>
      <c r="K76" s="31"/>
      <c r="L76" s="31"/>
      <c r="M76" s="124"/>
      <c r="N76" s="73">
        <f>SUM(N65:N75)</f>
        <v>0</v>
      </c>
      <c r="O76" s="125"/>
    </row>
    <row r="77" spans="1:15" ht="16" customHeight="1" x14ac:dyDescent="0.25">
      <c r="A77" s="32" t="s">
        <v>152</v>
      </c>
      <c r="B77" s="177" t="s">
        <v>78</v>
      </c>
      <c r="C77" s="228" t="s">
        <v>75</v>
      </c>
      <c r="D77" s="229"/>
      <c r="E77" s="229"/>
      <c r="F77" s="229"/>
      <c r="G77" s="229"/>
      <c r="H77" s="229"/>
      <c r="I77" s="229"/>
      <c r="J77" s="177" t="s">
        <v>57</v>
      </c>
      <c r="K77" s="177" t="s">
        <v>58</v>
      </c>
      <c r="L77" s="178" t="s">
        <v>155</v>
      </c>
      <c r="M77" s="126" t="s">
        <v>95</v>
      </c>
      <c r="N77" s="177" t="s">
        <v>22</v>
      </c>
      <c r="O77" s="127" t="s">
        <v>0</v>
      </c>
    </row>
    <row r="78" spans="1:15" ht="16" customHeight="1" x14ac:dyDescent="0.25">
      <c r="A78" s="64" t="s">
        <v>128</v>
      </c>
      <c r="B78" s="65" t="s">
        <v>150</v>
      </c>
      <c r="C78" s="65"/>
      <c r="D78" s="65"/>
      <c r="E78" s="65"/>
      <c r="F78" s="65"/>
      <c r="G78" s="65"/>
      <c r="H78" s="65"/>
      <c r="I78" s="65"/>
      <c r="J78" s="22"/>
      <c r="K78" s="22"/>
      <c r="L78" s="22"/>
      <c r="M78" s="116"/>
      <c r="N78" s="65"/>
      <c r="O78" s="117"/>
    </row>
    <row r="79" spans="1:15" ht="16" customHeight="1" x14ac:dyDescent="0.25">
      <c r="A79" s="3" t="s">
        <v>59</v>
      </c>
      <c r="B79" s="39" t="s">
        <v>129</v>
      </c>
      <c r="C79" s="248"/>
      <c r="D79" s="249"/>
      <c r="E79" s="249"/>
      <c r="F79" s="249"/>
      <c r="G79" s="249"/>
      <c r="H79" s="249"/>
      <c r="I79" s="250"/>
      <c r="J79" s="25"/>
      <c r="K79" s="25"/>
      <c r="L79" s="118" t="s">
        <v>19</v>
      </c>
      <c r="M79" s="119"/>
      <c r="N79" s="197">
        <f>J79*K79*M79</f>
        <v>0</v>
      </c>
      <c r="O79" s="159" t="s">
        <v>186</v>
      </c>
    </row>
    <row r="80" spans="1:15" ht="16" customHeight="1" x14ac:dyDescent="0.25">
      <c r="A80" s="182" t="s">
        <v>60</v>
      </c>
      <c r="B80" s="40" t="s">
        <v>93</v>
      </c>
      <c r="C80" s="231"/>
      <c r="D80" s="232"/>
      <c r="E80" s="232"/>
      <c r="F80" s="232"/>
      <c r="G80" s="232"/>
      <c r="H80" s="232"/>
      <c r="I80" s="233"/>
      <c r="J80" s="179"/>
      <c r="K80" s="179"/>
      <c r="L80" s="103" t="s">
        <v>19</v>
      </c>
      <c r="M80" s="104"/>
      <c r="N80" s="196">
        <f t="shared" ref="N80:N82" si="9">J80*K80*M80</f>
        <v>0</v>
      </c>
      <c r="O80" s="107"/>
    </row>
    <row r="81" spans="1:15" ht="16" customHeight="1" x14ac:dyDescent="0.25">
      <c r="A81" s="182" t="s">
        <v>85</v>
      </c>
      <c r="B81" s="40" t="s">
        <v>91</v>
      </c>
      <c r="C81" s="231"/>
      <c r="D81" s="232"/>
      <c r="E81" s="232"/>
      <c r="F81" s="232"/>
      <c r="G81" s="232"/>
      <c r="H81" s="232"/>
      <c r="I81" s="233"/>
      <c r="J81" s="179"/>
      <c r="K81" s="179"/>
      <c r="L81" s="103" t="s">
        <v>19</v>
      </c>
      <c r="M81" s="104"/>
      <c r="N81" s="196">
        <f t="shared" si="9"/>
        <v>0</v>
      </c>
      <c r="O81" s="107"/>
    </row>
    <row r="82" spans="1:15" ht="16" customHeight="1" x14ac:dyDescent="0.25">
      <c r="A82" s="183" t="s">
        <v>92</v>
      </c>
      <c r="B82" s="41" t="s">
        <v>73</v>
      </c>
      <c r="C82" s="234"/>
      <c r="D82" s="235"/>
      <c r="E82" s="235"/>
      <c r="F82" s="235"/>
      <c r="G82" s="235"/>
      <c r="H82" s="235"/>
      <c r="I82" s="236"/>
      <c r="J82" s="36"/>
      <c r="K82" s="36"/>
      <c r="L82" s="140" t="s">
        <v>19</v>
      </c>
      <c r="M82" s="138"/>
      <c r="N82" s="198">
        <f t="shared" si="9"/>
        <v>0</v>
      </c>
      <c r="O82" s="139" t="s">
        <v>191</v>
      </c>
    </row>
    <row r="83" spans="1:15" ht="16" customHeight="1" x14ac:dyDescent="0.25">
      <c r="A83" s="74" t="s">
        <v>110</v>
      </c>
      <c r="B83" s="75"/>
      <c r="C83" s="75"/>
      <c r="D83" s="75"/>
      <c r="E83" s="75"/>
      <c r="F83" s="75"/>
      <c r="G83" s="75"/>
      <c r="H83" s="75"/>
      <c r="I83" s="75"/>
      <c r="J83" s="33"/>
      <c r="K83" s="33"/>
      <c r="L83" s="33"/>
      <c r="M83" s="128"/>
      <c r="N83" s="81">
        <f>SUM(N79:N82)</f>
        <v>0</v>
      </c>
      <c r="O83" s="129"/>
    </row>
    <row r="84" spans="1:15" ht="16" customHeight="1" thickBot="1" x14ac:dyDescent="0.3">
      <c r="A84" s="82" t="s">
        <v>130</v>
      </c>
      <c r="B84" s="83"/>
      <c r="C84" s="83"/>
      <c r="D84" s="83"/>
      <c r="E84" s="83"/>
      <c r="F84" s="83"/>
      <c r="G84" s="83"/>
      <c r="H84" s="83"/>
      <c r="I84" s="83"/>
      <c r="J84" s="42"/>
      <c r="K84" s="42"/>
      <c r="L84" s="42"/>
      <c r="M84" s="141"/>
      <c r="N84" s="84">
        <f>SUM(N33,N41,N62,N76,N83)</f>
        <v>3654</v>
      </c>
      <c r="O84" s="142"/>
    </row>
    <row r="85" spans="1:15" ht="16" customHeight="1" x14ac:dyDescent="0.25">
      <c r="A85" s="32" t="s">
        <v>152</v>
      </c>
      <c r="B85" s="177" t="s">
        <v>78</v>
      </c>
      <c r="C85" s="228" t="s">
        <v>75</v>
      </c>
      <c r="D85" s="229"/>
      <c r="E85" s="229"/>
      <c r="F85" s="229"/>
      <c r="G85" s="229"/>
      <c r="H85" s="229"/>
      <c r="I85" s="229"/>
      <c r="J85" s="230" t="s">
        <v>76</v>
      </c>
      <c r="K85" s="228"/>
      <c r="L85" s="178" t="s">
        <v>155</v>
      </c>
      <c r="M85" s="126" t="s">
        <v>95</v>
      </c>
      <c r="N85" s="177" t="s">
        <v>22</v>
      </c>
      <c r="O85" s="127" t="s">
        <v>0</v>
      </c>
    </row>
    <row r="86" spans="1:15" ht="16" customHeight="1" x14ac:dyDescent="0.25">
      <c r="A86" s="43" t="s">
        <v>131</v>
      </c>
      <c r="B86" s="65" t="s">
        <v>61</v>
      </c>
      <c r="C86" s="65"/>
      <c r="D86" s="65"/>
      <c r="E86" s="65"/>
      <c r="F86" s="65"/>
      <c r="G86" s="65"/>
      <c r="H86" s="65"/>
      <c r="I86" s="65"/>
      <c r="J86" s="22"/>
      <c r="K86" s="22"/>
      <c r="L86" s="22"/>
      <c r="M86" s="116"/>
      <c r="N86" s="65"/>
      <c r="O86" s="117"/>
    </row>
    <row r="87" spans="1:15" ht="16" customHeight="1" x14ac:dyDescent="0.25">
      <c r="A87" s="2" t="s">
        <v>62</v>
      </c>
      <c r="B87" s="44" t="s">
        <v>61</v>
      </c>
      <c r="C87" s="237" t="s">
        <v>132</v>
      </c>
      <c r="D87" s="238"/>
      <c r="E87" s="238"/>
      <c r="F87" s="238"/>
      <c r="G87" s="238"/>
      <c r="H87" s="238"/>
      <c r="I87" s="239"/>
      <c r="J87" s="301">
        <f>N84</f>
        <v>3654</v>
      </c>
      <c r="K87" s="302"/>
      <c r="L87" s="143"/>
      <c r="M87" s="144">
        <v>0.08</v>
      </c>
      <c r="N87" s="85">
        <f>J87*M87</f>
        <v>292.32</v>
      </c>
      <c r="O87" s="145"/>
    </row>
    <row r="88" spans="1:15" ht="16" customHeight="1" thickBot="1" x14ac:dyDescent="0.3">
      <c r="A88" s="86" t="s">
        <v>110</v>
      </c>
      <c r="B88" s="87"/>
      <c r="C88" s="87"/>
      <c r="D88" s="87"/>
      <c r="E88" s="87"/>
      <c r="F88" s="87"/>
      <c r="G88" s="87"/>
      <c r="H88" s="87"/>
      <c r="I88" s="87"/>
      <c r="J88" s="45"/>
      <c r="K88" s="45"/>
      <c r="L88" s="45"/>
      <c r="M88" s="146"/>
      <c r="N88" s="88">
        <f>SUM(N87:N87)</f>
        <v>292.32</v>
      </c>
      <c r="O88" s="147"/>
    </row>
    <row r="89" spans="1:15" ht="16" customHeight="1" x14ac:dyDescent="0.25">
      <c r="A89" s="32" t="s">
        <v>152</v>
      </c>
      <c r="B89" s="177" t="s">
        <v>78</v>
      </c>
      <c r="C89" s="228" t="s">
        <v>75</v>
      </c>
      <c r="D89" s="229"/>
      <c r="E89" s="229"/>
      <c r="F89" s="229"/>
      <c r="G89" s="229"/>
      <c r="H89" s="229"/>
      <c r="I89" s="229"/>
      <c r="J89" s="177" t="s">
        <v>57</v>
      </c>
      <c r="K89" s="177" t="s">
        <v>58</v>
      </c>
      <c r="L89" s="178" t="s">
        <v>155</v>
      </c>
      <c r="M89" s="126" t="s">
        <v>95</v>
      </c>
      <c r="N89" s="177" t="s">
        <v>22</v>
      </c>
      <c r="O89" s="127" t="s">
        <v>0</v>
      </c>
    </row>
    <row r="90" spans="1:15" ht="16" customHeight="1" x14ac:dyDescent="0.25">
      <c r="A90" s="43" t="s">
        <v>133</v>
      </c>
      <c r="B90" s="65" t="s">
        <v>134</v>
      </c>
      <c r="C90" s="65"/>
      <c r="D90" s="65"/>
      <c r="E90" s="65"/>
      <c r="F90" s="65"/>
      <c r="G90" s="65"/>
      <c r="H90" s="65"/>
      <c r="I90" s="65"/>
      <c r="J90" s="22"/>
      <c r="K90" s="22"/>
      <c r="L90" s="22"/>
      <c r="M90" s="116"/>
      <c r="N90" s="65"/>
      <c r="O90" s="117"/>
    </row>
    <row r="91" spans="1:15" ht="16" customHeight="1" x14ac:dyDescent="0.25">
      <c r="A91" s="2" t="s">
        <v>63</v>
      </c>
      <c r="B91" s="44" t="s">
        <v>135</v>
      </c>
      <c r="C91" s="237" t="s">
        <v>64</v>
      </c>
      <c r="D91" s="238"/>
      <c r="E91" s="238"/>
      <c r="F91" s="238"/>
      <c r="G91" s="238"/>
      <c r="H91" s="238"/>
      <c r="I91" s="239"/>
      <c r="J91" s="46"/>
      <c r="K91" s="46"/>
      <c r="L91" s="143" t="s">
        <v>19</v>
      </c>
      <c r="M91" s="148"/>
      <c r="N91" s="199">
        <f>J91*K91*M91</f>
        <v>0</v>
      </c>
      <c r="O91" s="145" t="s">
        <v>190</v>
      </c>
    </row>
    <row r="92" spans="1:15" ht="16" customHeight="1" thickBot="1" x14ac:dyDescent="0.3">
      <c r="A92" s="86" t="s">
        <v>110</v>
      </c>
      <c r="B92" s="87"/>
      <c r="C92" s="87"/>
      <c r="D92" s="87"/>
      <c r="E92" s="87"/>
      <c r="F92" s="87"/>
      <c r="G92" s="87"/>
      <c r="H92" s="87"/>
      <c r="I92" s="87"/>
      <c r="J92" s="45"/>
      <c r="K92" s="45"/>
      <c r="L92" s="45"/>
      <c r="M92" s="146"/>
      <c r="N92" s="88">
        <f>SUM(N91:N91)</f>
        <v>0</v>
      </c>
      <c r="O92" s="147"/>
    </row>
    <row r="93" spans="1:15" ht="16" customHeight="1" x14ac:dyDescent="0.25">
      <c r="A93" s="32" t="s">
        <v>152</v>
      </c>
      <c r="B93" s="177" t="s">
        <v>78</v>
      </c>
      <c r="C93" s="230" t="s">
        <v>75</v>
      </c>
      <c r="D93" s="256"/>
      <c r="E93" s="256"/>
      <c r="F93" s="256"/>
      <c r="G93" s="228"/>
      <c r="H93" s="177" t="s">
        <v>136</v>
      </c>
      <c r="I93" s="177" t="s">
        <v>137</v>
      </c>
      <c r="J93" s="230" t="s">
        <v>57</v>
      </c>
      <c r="K93" s="228"/>
      <c r="L93" s="178" t="s">
        <v>155</v>
      </c>
      <c r="M93" s="126" t="s">
        <v>95</v>
      </c>
      <c r="N93" s="177" t="s">
        <v>22</v>
      </c>
      <c r="O93" s="127" t="s">
        <v>0</v>
      </c>
    </row>
    <row r="94" spans="1:15" ht="16" customHeight="1" x14ac:dyDescent="0.25">
      <c r="A94" s="64" t="s">
        <v>65</v>
      </c>
      <c r="B94" s="65" t="s">
        <v>66</v>
      </c>
      <c r="C94" s="65"/>
      <c r="D94" s="65"/>
      <c r="E94" s="65"/>
      <c r="F94" s="65"/>
      <c r="G94" s="65"/>
      <c r="H94" s="65"/>
      <c r="I94" s="65"/>
      <c r="J94" s="22"/>
      <c r="K94" s="22"/>
      <c r="L94" s="22"/>
      <c r="M94" s="116"/>
      <c r="N94" s="65"/>
      <c r="O94" s="117"/>
    </row>
    <row r="95" spans="1:15" ht="16" customHeight="1" x14ac:dyDescent="0.25">
      <c r="A95" s="181" t="s">
        <v>67</v>
      </c>
      <c r="B95" s="47" t="s">
        <v>138</v>
      </c>
      <c r="C95" s="257" t="s">
        <v>139</v>
      </c>
      <c r="D95" s="257"/>
      <c r="E95" s="257"/>
      <c r="F95" s="257"/>
      <c r="G95" s="257"/>
      <c r="H95" s="77" t="s">
        <v>162</v>
      </c>
      <c r="I95" s="77" t="s">
        <v>163</v>
      </c>
      <c r="J95" s="258"/>
      <c r="K95" s="258"/>
      <c r="L95" s="100" t="s">
        <v>77</v>
      </c>
      <c r="M95" s="170"/>
      <c r="N95" s="171">
        <f>J95*M95</f>
        <v>0</v>
      </c>
      <c r="O95" s="155" t="s">
        <v>66</v>
      </c>
    </row>
    <row r="96" spans="1:15" ht="16" customHeight="1" x14ac:dyDescent="0.25">
      <c r="A96" s="182" t="s">
        <v>140</v>
      </c>
      <c r="B96" s="40" t="s">
        <v>141</v>
      </c>
      <c r="C96" s="254" t="s">
        <v>139</v>
      </c>
      <c r="D96" s="254"/>
      <c r="E96" s="254"/>
      <c r="F96" s="254"/>
      <c r="G96" s="254"/>
      <c r="H96" s="68"/>
      <c r="I96" s="68"/>
      <c r="J96" s="255"/>
      <c r="K96" s="255"/>
      <c r="L96" s="103" t="s">
        <v>77</v>
      </c>
      <c r="M96" s="169"/>
      <c r="N96" s="172">
        <f t="shared" ref="N96:N98" si="10">J96*M96</f>
        <v>0</v>
      </c>
      <c r="O96" s="107"/>
    </row>
    <row r="97" spans="1:15" ht="16" customHeight="1" x14ac:dyDescent="0.25">
      <c r="A97" s="182" t="s">
        <v>142</v>
      </c>
      <c r="B97" s="40" t="s">
        <v>143</v>
      </c>
      <c r="C97" s="254" t="s">
        <v>139</v>
      </c>
      <c r="D97" s="254"/>
      <c r="E97" s="254"/>
      <c r="F97" s="254"/>
      <c r="G97" s="254"/>
      <c r="H97" s="68"/>
      <c r="I97" s="68"/>
      <c r="J97" s="255"/>
      <c r="K97" s="255"/>
      <c r="L97" s="103" t="s">
        <v>77</v>
      </c>
      <c r="M97" s="169"/>
      <c r="N97" s="172">
        <f t="shared" si="10"/>
        <v>0</v>
      </c>
      <c r="O97" s="107"/>
    </row>
    <row r="98" spans="1:15" ht="16" customHeight="1" x14ac:dyDescent="0.25">
      <c r="A98" s="182" t="s">
        <v>144</v>
      </c>
      <c r="B98" s="40" t="s">
        <v>145</v>
      </c>
      <c r="C98" s="254" t="s">
        <v>139</v>
      </c>
      <c r="D98" s="254"/>
      <c r="E98" s="254"/>
      <c r="F98" s="254"/>
      <c r="G98" s="254"/>
      <c r="H98" s="68"/>
      <c r="I98" s="68"/>
      <c r="J98" s="255"/>
      <c r="K98" s="255"/>
      <c r="L98" s="103" t="s">
        <v>77</v>
      </c>
      <c r="M98" s="169"/>
      <c r="N98" s="172">
        <f t="shared" si="10"/>
        <v>0</v>
      </c>
      <c r="O98" s="107"/>
    </row>
    <row r="99" spans="1:15" ht="16" customHeight="1" x14ac:dyDescent="0.25">
      <c r="A99" s="186"/>
      <c r="B99" s="48" t="s">
        <v>61</v>
      </c>
      <c r="C99" s="227" t="s">
        <v>146</v>
      </c>
      <c r="D99" s="227"/>
      <c r="E99" s="227"/>
      <c r="F99" s="227"/>
      <c r="G99" s="227"/>
      <c r="H99" s="227"/>
      <c r="I99" s="227"/>
      <c r="J99" s="227"/>
      <c r="K99" s="227"/>
      <c r="L99" s="227"/>
      <c r="M99" s="173">
        <v>0.03</v>
      </c>
      <c r="N99" s="174">
        <f>SUM(N95,N98)*M99</f>
        <v>0</v>
      </c>
      <c r="O99" s="123"/>
    </row>
    <row r="100" spans="1:15" ht="16" customHeight="1" thickBot="1" x14ac:dyDescent="0.3">
      <c r="A100" s="86" t="s">
        <v>110</v>
      </c>
      <c r="B100" s="87"/>
      <c r="C100" s="87"/>
      <c r="D100" s="87"/>
      <c r="E100" s="87"/>
      <c r="F100" s="87"/>
      <c r="G100" s="87"/>
      <c r="H100" s="87"/>
      <c r="I100" s="87"/>
      <c r="J100" s="45"/>
      <c r="K100" s="45"/>
      <c r="L100" s="45"/>
      <c r="M100" s="175"/>
      <c r="N100" s="176">
        <f>SUM(N95:N99)</f>
        <v>0</v>
      </c>
      <c r="O100" s="147"/>
    </row>
    <row r="101" spans="1:15" ht="16" customHeight="1" x14ac:dyDescent="0.25">
      <c r="A101" s="32" t="s">
        <v>152</v>
      </c>
      <c r="B101" s="177" t="s">
        <v>78</v>
      </c>
      <c r="C101" s="228" t="s">
        <v>75</v>
      </c>
      <c r="D101" s="229"/>
      <c r="E101" s="229"/>
      <c r="F101" s="229"/>
      <c r="G101" s="229"/>
      <c r="H101" s="229"/>
      <c r="I101" s="229"/>
      <c r="J101" s="230" t="s">
        <v>76</v>
      </c>
      <c r="K101" s="228"/>
      <c r="L101" s="178" t="s">
        <v>155</v>
      </c>
      <c r="M101" s="126" t="s">
        <v>95</v>
      </c>
      <c r="N101" s="177" t="s">
        <v>22</v>
      </c>
      <c r="O101" s="127" t="s">
        <v>0</v>
      </c>
    </row>
    <row r="102" spans="1:15" ht="16" customHeight="1" x14ac:dyDescent="0.25">
      <c r="A102" s="43" t="s">
        <v>68</v>
      </c>
      <c r="B102" s="65" t="s">
        <v>69</v>
      </c>
      <c r="C102" s="65"/>
      <c r="D102" s="65"/>
      <c r="E102" s="65"/>
      <c r="F102" s="65"/>
      <c r="G102" s="65"/>
      <c r="H102" s="65"/>
      <c r="I102" s="65"/>
      <c r="J102" s="22"/>
      <c r="K102" s="22"/>
      <c r="L102" s="22"/>
      <c r="M102" s="116"/>
      <c r="N102" s="65"/>
      <c r="O102" s="117"/>
    </row>
    <row r="103" spans="1:15" ht="16" customHeight="1" x14ac:dyDescent="0.25">
      <c r="A103" s="2" t="s">
        <v>70</v>
      </c>
      <c r="B103" s="44" t="s">
        <v>69</v>
      </c>
      <c r="C103" s="251"/>
      <c r="D103" s="252"/>
      <c r="E103" s="252"/>
      <c r="F103" s="252"/>
      <c r="G103" s="252"/>
      <c r="H103" s="252"/>
      <c r="I103" s="253"/>
      <c r="J103" s="301">
        <f>SUM(N84,N88,N92,N100)</f>
        <v>3946.32</v>
      </c>
      <c r="K103" s="302"/>
      <c r="L103" s="143"/>
      <c r="M103" s="144">
        <v>0.06</v>
      </c>
      <c r="N103" s="201">
        <f>J103*M103</f>
        <v>236.7792</v>
      </c>
      <c r="O103" s="145"/>
    </row>
    <row r="104" spans="1:15" ht="16" customHeight="1" x14ac:dyDescent="0.25">
      <c r="A104" s="82" t="s">
        <v>110</v>
      </c>
      <c r="B104" s="83"/>
      <c r="C104" s="83"/>
      <c r="D104" s="83"/>
      <c r="E104" s="83"/>
      <c r="F104" s="83"/>
      <c r="G104" s="83"/>
      <c r="H104" s="83"/>
      <c r="I104" s="83"/>
      <c r="J104" s="42"/>
      <c r="K104" s="42"/>
      <c r="L104" s="42"/>
      <c r="M104" s="141"/>
      <c r="N104" s="202">
        <f>SUM(N103,J103)</f>
        <v>4183.0992000000006</v>
      </c>
      <c r="O104" s="142"/>
    </row>
    <row r="105" spans="1:15" ht="16" customHeight="1" thickBot="1" x14ac:dyDescent="0.3">
      <c r="A105" s="62"/>
      <c r="B105" s="63" t="s">
        <v>149</v>
      </c>
      <c r="C105" s="63"/>
      <c r="D105" s="63"/>
      <c r="E105" s="63"/>
      <c r="F105" s="63"/>
      <c r="G105" s="63"/>
      <c r="H105" s="63"/>
      <c r="I105" s="63"/>
      <c r="J105" s="20"/>
      <c r="K105" s="20"/>
      <c r="L105" s="20"/>
      <c r="M105" s="149"/>
      <c r="N105" s="150"/>
      <c r="O105" s="151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56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2"/>
      <c r="B129" s="152"/>
      <c r="C129" s="152"/>
      <c r="D129" s="153"/>
      <c r="E129" s="154"/>
    </row>
    <row r="130" spans="1:5" ht="15" customHeight="1" x14ac:dyDescent="0.25">
      <c r="A130" s="152" t="s">
        <v>160</v>
      </c>
      <c r="B130" s="152" t="s">
        <v>161</v>
      </c>
      <c r="C130" s="152" t="s">
        <v>162</v>
      </c>
      <c r="D130" s="153" t="s">
        <v>163</v>
      </c>
      <c r="E130" s="154" t="s">
        <v>164</v>
      </c>
    </row>
    <row r="131" spans="1:5" ht="15" customHeight="1" x14ac:dyDescent="0.25">
      <c r="A131" s="152" t="s">
        <v>100</v>
      </c>
      <c r="B131" s="152" t="s">
        <v>165</v>
      </c>
      <c r="C131" s="152" t="s">
        <v>166</v>
      </c>
      <c r="D131" s="153" t="s">
        <v>167</v>
      </c>
      <c r="E131" s="154" t="s">
        <v>168</v>
      </c>
    </row>
    <row r="132" spans="1:5" ht="15" customHeight="1" x14ac:dyDescent="0.25">
      <c r="A132" s="152"/>
      <c r="B132" s="152" t="s">
        <v>169</v>
      </c>
      <c r="C132" s="152" t="s">
        <v>170</v>
      </c>
      <c r="D132" s="153"/>
      <c r="E132" s="154" t="s">
        <v>171</v>
      </c>
    </row>
    <row r="133" spans="1:5" ht="15" customHeight="1" x14ac:dyDescent="0.25">
      <c r="A133" s="152">
        <v>1</v>
      </c>
      <c r="B133" s="152"/>
    </row>
    <row r="134" spans="1:5" ht="15" customHeight="1" x14ac:dyDescent="0.25">
      <c r="A134" s="152">
        <f>A133+1</f>
        <v>2</v>
      </c>
      <c r="B134" s="152"/>
    </row>
    <row r="135" spans="1:5" ht="15" customHeight="1" x14ac:dyDescent="0.25">
      <c r="A135" s="152">
        <f t="shared" ref="A135:A163" si="11">A134+1</f>
        <v>3</v>
      </c>
      <c r="B135" s="152"/>
    </row>
    <row r="136" spans="1:5" ht="15" customHeight="1" x14ac:dyDescent="0.25">
      <c r="A136" s="152">
        <f t="shared" si="11"/>
        <v>4</v>
      </c>
      <c r="B136" s="152"/>
    </row>
    <row r="137" spans="1:5" ht="15" customHeight="1" x14ac:dyDescent="0.25">
      <c r="A137" s="152">
        <f t="shared" si="11"/>
        <v>5</v>
      </c>
      <c r="B137" s="152"/>
    </row>
    <row r="138" spans="1:5" ht="15" customHeight="1" x14ac:dyDescent="0.25">
      <c r="A138" s="152">
        <f t="shared" si="11"/>
        <v>6</v>
      </c>
      <c r="B138" s="152"/>
    </row>
    <row r="139" spans="1:5" ht="15" customHeight="1" x14ac:dyDescent="0.25">
      <c r="A139" s="152">
        <f t="shared" si="11"/>
        <v>7</v>
      </c>
      <c r="B139" s="152"/>
    </row>
    <row r="140" spans="1:5" ht="15" customHeight="1" x14ac:dyDescent="0.25">
      <c r="A140" s="152">
        <f t="shared" si="11"/>
        <v>8</v>
      </c>
      <c r="B140" s="152"/>
    </row>
    <row r="141" spans="1:5" ht="15" customHeight="1" x14ac:dyDescent="0.25">
      <c r="A141" s="152">
        <f t="shared" si="11"/>
        <v>9</v>
      </c>
      <c r="B141" s="152"/>
    </row>
    <row r="142" spans="1:5" ht="15" customHeight="1" x14ac:dyDescent="0.25">
      <c r="A142" s="152">
        <f t="shared" si="11"/>
        <v>10</v>
      </c>
      <c r="B142" s="152"/>
    </row>
    <row r="143" spans="1:5" ht="15" customHeight="1" x14ac:dyDescent="0.25">
      <c r="A143" s="152">
        <f t="shared" si="11"/>
        <v>11</v>
      </c>
      <c r="B143" s="152"/>
    </row>
    <row r="144" spans="1:5" ht="15" customHeight="1" x14ac:dyDescent="0.25">
      <c r="A144" s="152">
        <f t="shared" si="11"/>
        <v>12</v>
      </c>
      <c r="B144" s="152"/>
    </row>
    <row r="145" spans="1:2" ht="15" customHeight="1" x14ac:dyDescent="0.25">
      <c r="A145" s="152">
        <f t="shared" si="11"/>
        <v>13</v>
      </c>
      <c r="B145" s="152"/>
    </row>
    <row r="146" spans="1:2" ht="15" customHeight="1" x14ac:dyDescent="0.25">
      <c r="A146" s="152">
        <f t="shared" si="11"/>
        <v>14</v>
      </c>
      <c r="B146" s="152"/>
    </row>
    <row r="147" spans="1:2" ht="15" customHeight="1" x14ac:dyDescent="0.25">
      <c r="A147" s="152">
        <f t="shared" si="11"/>
        <v>15</v>
      </c>
      <c r="B147" s="152"/>
    </row>
    <row r="148" spans="1:2" ht="15" customHeight="1" x14ac:dyDescent="0.25">
      <c r="A148" s="152">
        <f t="shared" si="11"/>
        <v>16</v>
      </c>
      <c r="B148" s="152"/>
    </row>
    <row r="149" spans="1:2" ht="15" customHeight="1" x14ac:dyDescent="0.25">
      <c r="A149" s="152">
        <f t="shared" si="11"/>
        <v>17</v>
      </c>
      <c r="B149" s="152"/>
    </row>
    <row r="150" spans="1:2" ht="15" customHeight="1" x14ac:dyDescent="0.25">
      <c r="A150" s="152">
        <f t="shared" si="11"/>
        <v>18</v>
      </c>
      <c r="B150" s="152"/>
    </row>
    <row r="151" spans="1:2" ht="15" customHeight="1" x14ac:dyDescent="0.25">
      <c r="A151" s="152">
        <f t="shared" si="11"/>
        <v>19</v>
      </c>
      <c r="B151" s="152"/>
    </row>
    <row r="152" spans="1:2" ht="15" customHeight="1" x14ac:dyDescent="0.25">
      <c r="A152" s="152">
        <f t="shared" si="11"/>
        <v>20</v>
      </c>
      <c r="B152" s="152"/>
    </row>
    <row r="153" spans="1:2" ht="15" customHeight="1" x14ac:dyDescent="0.25">
      <c r="A153" s="152">
        <f t="shared" si="11"/>
        <v>21</v>
      </c>
      <c r="B153" s="152"/>
    </row>
    <row r="154" spans="1:2" ht="15" customHeight="1" x14ac:dyDescent="0.25">
      <c r="A154" s="152">
        <f t="shared" si="11"/>
        <v>22</v>
      </c>
      <c r="B154" s="152"/>
    </row>
    <row r="155" spans="1:2" ht="15" customHeight="1" x14ac:dyDescent="0.25">
      <c r="A155" s="152">
        <f t="shared" si="11"/>
        <v>23</v>
      </c>
      <c r="B155" s="152"/>
    </row>
    <row r="156" spans="1:2" ht="15" customHeight="1" x14ac:dyDescent="0.25">
      <c r="A156" s="152">
        <f t="shared" si="11"/>
        <v>24</v>
      </c>
      <c r="B156" s="152"/>
    </row>
    <row r="157" spans="1:2" ht="15" customHeight="1" x14ac:dyDescent="0.25">
      <c r="A157" s="152">
        <f t="shared" si="11"/>
        <v>25</v>
      </c>
      <c r="B157" s="152"/>
    </row>
    <row r="158" spans="1:2" ht="15" customHeight="1" x14ac:dyDescent="0.25">
      <c r="A158" s="152">
        <f t="shared" si="11"/>
        <v>26</v>
      </c>
      <c r="B158" s="152"/>
    </row>
    <row r="159" spans="1:2" ht="15" customHeight="1" x14ac:dyDescent="0.25">
      <c r="A159" s="152">
        <f t="shared" si="11"/>
        <v>27</v>
      </c>
      <c r="B159" s="152"/>
    </row>
    <row r="160" spans="1:2" ht="15" customHeight="1" x14ac:dyDescent="0.25">
      <c r="A160" s="152">
        <f t="shared" si="11"/>
        <v>28</v>
      </c>
      <c r="B160" s="152"/>
    </row>
    <row r="161" spans="1:2" ht="15" customHeight="1" x14ac:dyDescent="0.25">
      <c r="A161" s="152">
        <f t="shared" si="11"/>
        <v>29</v>
      </c>
      <c r="B161" s="152"/>
    </row>
    <row r="162" spans="1:2" ht="15" customHeight="1" x14ac:dyDescent="0.25">
      <c r="A162" s="152">
        <f t="shared" si="11"/>
        <v>30</v>
      </c>
      <c r="B162" s="152"/>
    </row>
    <row r="163" spans="1:2" ht="15" customHeight="1" x14ac:dyDescent="0.25">
      <c r="A163" s="152">
        <f t="shared" si="11"/>
        <v>31</v>
      </c>
      <c r="B163" s="152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36:D40 D10:D2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schemas.microsoft.com/sharepoint/v3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分账明细</vt:lpstr>
      <vt:lpstr>总结算</vt:lpstr>
      <vt:lpstr>华北大区</vt:lpstr>
      <vt:lpstr>华西大区</vt:lpstr>
      <vt:lpstr>华中大区</vt:lpstr>
      <vt:lpstr>京津大区</vt:lpstr>
      <vt:lpstr>总结算!Print_Area</vt:lpstr>
      <vt:lpstr>总结算!Print_Titles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2018-10-18T06:43:13Z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-1100080886</vt:i4>
  </property>
  <property fmtid="{D5CDD505-2E9C-101B-9397-08002B2CF9AE}" pid="6" name="_ReviewingToolsShownOnce">
    <vt:lpwstr/>
  </property>
</Properties>
</file>