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张铭\Sunny\会议\2018年\9月20日FET内部上市会\"/>
    </mc:Choice>
  </mc:AlternateContent>
  <bookViews>
    <workbookView xWindow="0" yWindow="0" windowWidth="20385" windowHeight="8370" tabRatio="924"/>
  </bookViews>
  <sheets>
    <sheet name="北京京伦饭店" sheetId="47" r:id="rId1"/>
  </sheets>
  <calcPr calcId="162913"/>
</workbook>
</file>

<file path=xl/calcChain.xml><?xml version="1.0" encoding="utf-8"?>
<calcChain xmlns="http://schemas.openxmlformats.org/spreadsheetml/2006/main">
  <c r="A170" i="47" l="1"/>
  <c r="A171" i="47" s="1"/>
  <c r="A172" i="47" s="1"/>
  <c r="A173" i="47" s="1"/>
  <c r="A174" i="47" s="1"/>
  <c r="A175" i="47" s="1"/>
  <c r="A176" i="47" s="1"/>
  <c r="A177" i="47" s="1"/>
  <c r="A178" i="47" s="1"/>
  <c r="A179" i="47" s="1"/>
  <c r="A180" i="47" s="1"/>
  <c r="A181" i="47" s="1"/>
  <c r="A182" i="47" s="1"/>
  <c r="A183" i="47" s="1"/>
  <c r="A184" i="47" s="1"/>
  <c r="A185" i="47" s="1"/>
  <c r="A186" i="47" s="1"/>
  <c r="A187" i="47" s="1"/>
  <c r="A188" i="47" s="1"/>
  <c r="A189" i="47" s="1"/>
  <c r="A190" i="47" s="1"/>
  <c r="A191" i="47" s="1"/>
  <c r="A192" i="47" s="1"/>
  <c r="A193" i="47" s="1"/>
  <c r="A194" i="47" s="1"/>
  <c r="A195" i="47" s="1"/>
  <c r="A196" i="47" s="1"/>
  <c r="A197" i="47" s="1"/>
  <c r="A198" i="47" s="1"/>
  <c r="A199" i="47" s="1"/>
  <c r="N95" i="47"/>
  <c r="N94" i="47"/>
  <c r="N93" i="47"/>
  <c r="N92" i="47"/>
  <c r="N88" i="47"/>
  <c r="N87" i="47"/>
  <c r="N78" i="47"/>
  <c r="N77" i="47"/>
  <c r="N76" i="47"/>
  <c r="N75" i="47"/>
  <c r="M71" i="47"/>
  <c r="N70" i="47"/>
  <c r="N69" i="47"/>
  <c r="N68" i="47"/>
  <c r="N67" i="47"/>
  <c r="N66" i="47"/>
  <c r="N65" i="47"/>
  <c r="N64" i="47"/>
  <c r="N63" i="47"/>
  <c r="N62" i="47"/>
  <c r="N61" i="47"/>
  <c r="N57" i="47"/>
  <c r="N56" i="47"/>
  <c r="N55" i="47"/>
  <c r="N54" i="47"/>
  <c r="N53" i="47"/>
  <c r="N52" i="47"/>
  <c r="N51" i="47"/>
  <c r="N50" i="47"/>
  <c r="N44" i="47"/>
  <c r="M40" i="47"/>
  <c r="N39" i="47"/>
  <c r="M38" i="47"/>
  <c r="M37" i="47"/>
  <c r="N36" i="47"/>
  <c r="N35" i="47"/>
  <c r="N34" i="47"/>
  <c r="N29" i="47"/>
  <c r="N28" i="47"/>
  <c r="N27" i="47"/>
  <c r="N25" i="47"/>
  <c r="N24" i="47"/>
  <c r="N23" i="47"/>
  <c r="N22" i="47"/>
  <c r="N20" i="47"/>
  <c r="N19" i="47"/>
  <c r="N18" i="47"/>
  <c r="N17" i="47"/>
  <c r="N16" i="47"/>
  <c r="N15" i="47"/>
  <c r="N14" i="47"/>
  <c r="N89" i="47" l="1"/>
  <c r="N72" i="47"/>
  <c r="N79" i="47"/>
  <c r="N31" i="47"/>
  <c r="N41" i="47"/>
  <c r="N58" i="47"/>
  <c r="N96" i="47"/>
  <c r="N97" i="47" s="1"/>
  <c r="N80" i="47" l="1"/>
  <c r="J83" i="47" s="1"/>
  <c r="N83" i="47" s="1"/>
  <c r="N84" i="47" s="1"/>
  <c r="J100" i="47" l="1"/>
  <c r="N100" i="47" s="1"/>
  <c r="N101" i="47" s="1"/>
</calcChain>
</file>

<file path=xl/sharedStrings.xml><?xml version="1.0" encoding="utf-8"?>
<sst xmlns="http://schemas.openxmlformats.org/spreadsheetml/2006/main" count="407" uniqueCount="198">
  <si>
    <t>会议名称：</t>
  </si>
  <si>
    <t>菲布力内部上市会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</si>
  <si>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</si>
  <si>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</si>
  <si>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</si>
  <si>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</si>
  <si>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</si>
  <si>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</si>
  <si>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</si>
  <si>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</si>
  <si>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靳晓峰/13901093966</t>
  </si>
  <si>
    <t>会议时间：</t>
  </si>
  <si>
    <t>2018年9月19-20日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</si>
  <si>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</si>
  <si>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</si>
  <si>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</si>
  <si>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</si>
  <si>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</si>
  <si>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</si>
  <si>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</si>
  <si>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</si>
  <si>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</si>
  <si>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</si>
  <si>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</si>
  <si>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</si>
  <si>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</si>
  <si>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</si>
  <si>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</si>
  <si>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酒店：北京京伦饭店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</si>
  <si>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</si>
  <si>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</si>
  <si>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</si>
  <si>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</si>
  <si>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</si>
  <si>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</si>
  <si>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</si>
  <si>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</si>
  <si>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</si>
  <si>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</si>
  <si>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</si>
  <si>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</si>
  <si>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</si>
  <si>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</si>
  <si>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</si>
  <si>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120人会场，课桌摆放</t>
  </si>
  <si>
    <t>场/天</t>
  </si>
  <si>
    <t>19日下午
名称：楠溪厅-四层
面积：306平米
层高：4米
长宽：18m*17m</t>
  </si>
  <si>
    <t>投影仪/幕布</t>
  </si>
  <si>
    <t>10000流明投影幕布</t>
  </si>
  <si>
    <t>台/天</t>
  </si>
  <si>
    <t>酒店含5200流明</t>
  </si>
  <si>
    <t>茶歇</t>
  </si>
  <si>
    <t>简易茶歇：咖啡，茶水</t>
  </si>
  <si>
    <t>人/天</t>
  </si>
  <si>
    <t>茶歇：25元/人/次，咖啡、茶水</t>
  </si>
  <si>
    <t>其他</t>
  </si>
  <si>
    <t>小时</t>
  </si>
  <si>
    <t>19日晚上会场搭建延时费：23:00-01:00</t>
  </si>
  <si>
    <t>A-6</t>
  </si>
  <si>
    <t>会议室2</t>
  </si>
  <si>
    <t>150人、剧院式摆放，层高4米以上</t>
  </si>
  <si>
    <t>20日全天
名称：楠溪厅-四层
面积：306平米
层高：4米
长宽：18m*17m</t>
  </si>
  <si>
    <t>A-7</t>
  </si>
  <si>
    <t>会议室3</t>
  </si>
  <si>
    <t>30人、鱼骨式摆放，</t>
  </si>
  <si>
    <t>20日上午
1、九层会议室90平米
2、十层会议室90平米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</si>
  <si>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</si>
  <si>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</si>
  <si>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</si>
  <si>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</si>
  <si>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</si>
  <si>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</si>
  <si>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</si>
  <si>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</si>
  <si>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</si>
  <si>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</si>
  <si>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</si>
  <si>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酒店自助餐</t>
  </si>
  <si>
    <t>B-2</t>
  </si>
  <si>
    <t>午</t>
  </si>
  <si>
    <t>B-4</t>
  </si>
  <si>
    <t>桌餐</t>
  </si>
  <si>
    <t>酒店桌餐，不含酒水</t>
  </si>
  <si>
    <t>B-5</t>
  </si>
  <si>
    <t>B-6</t>
  </si>
  <si>
    <t>瓶</t>
  </si>
  <si>
    <t>B-7</t>
  </si>
  <si>
    <t>B-8</t>
  </si>
  <si>
    <t>次</t>
  </si>
  <si>
    <t>C</t>
  </si>
  <si>
    <t>交通</t>
  </si>
  <si>
    <t>Buick GL8商务车</t>
  </si>
  <si>
    <t>辆/趟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</si>
  <si>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</si>
  <si>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</si>
  <si>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</si>
  <si>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</si>
  <si>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</si>
  <si>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</si>
  <si>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</si>
  <si>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</si>
  <si>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</si>
  <si>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</si>
  <si>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</si>
  <si>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</si>
  <si>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</si>
  <si>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</si>
  <si>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</si>
  <si>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</si>
  <si>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一等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</si>
  <si>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</si>
  <si>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</si>
  <si>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</si>
  <si>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</si>
  <si>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</si>
  <si>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</si>
  <si>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</si>
  <si>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</si>
  <si>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</si>
  <si>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</si>
  <si>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</si>
  <si>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</si>
  <si>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</si>
  <si>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</si>
  <si>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</si>
  <si>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</si>
  <si>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</si>
  <si>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</si>
  <si>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</si>
  <si>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</si>
  <si>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</si>
  <si>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</si>
  <si>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</si>
  <si>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</si>
  <si>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</si>
  <si>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</si>
  <si>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</si>
  <si>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</si>
  <si>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运送物料用车</t>
  </si>
  <si>
    <t>D-11</t>
  </si>
  <si>
    <t>客人用水</t>
  </si>
  <si>
    <t>箱</t>
  </si>
  <si>
    <t>20日下午会场用水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</si>
  <si>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</si>
  <si>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</si>
  <si>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</si>
  <si>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</si>
  <si>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</si>
  <si>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</si>
  <si>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</si>
  <si>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</si>
  <si>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</si>
  <si>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</si>
  <si>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</si>
  <si>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</si>
  <si>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</si>
  <si>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</si>
  <si>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</si>
  <si>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</si>
  <si>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</si>
  <si>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</si>
  <si>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</si>
  <si>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</si>
  <si>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9月19日共3名全陪人员</t>
  </si>
  <si>
    <t>G-2</t>
  </si>
  <si>
    <t>9月20日共2名全陪人员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</si>
  <si>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</si>
  <si>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</si>
  <si>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</si>
  <si>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</si>
  <si>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</si>
  <si>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</si>
  <si>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>各地 至</t>
    </r>
    <r>
      <rPr>
        <sz val="9"/>
        <rFont val="宋体"/>
        <charset val="134"/>
      </rPr>
      <t xml:space="preserve"> 往返</t>
    </r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</si>
  <si>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</si>
  <si>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</si>
  <si>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</si>
  <si>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</si>
  <si>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</si>
  <si>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</si>
  <si>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</si>
  <si>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</si>
  <si>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</si>
  <si>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</si>
  <si>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</si>
  <si>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</si>
  <si>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</si>
  <si>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</si>
  <si>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</si>
  <si>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商务</t>
  </si>
  <si>
    <t>团体</t>
  </si>
  <si>
    <t>三等</t>
  </si>
  <si>
    <t>头等</t>
  </si>
  <si>
    <t>VIP桌餐</t>
  </si>
  <si>
    <t>自买可乐（9月20日晚宴）</t>
  </si>
  <si>
    <t>自买啤酒（9月20日晚宴）</t>
  </si>
  <si>
    <t>自买红酒（9月20日晚宴）</t>
  </si>
  <si>
    <t>大堂吧（20日下午仪式结束后在大堂吧休息）</t>
  </si>
  <si>
    <t>安斯泰来制药（中国）有限公司会议结算单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</si>
</sst>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6" formatCode="#,##0.0;[Red]#,##0.0"/>
    <numFmt numFmtId="167" formatCode="_ * #,##0_ ;_ * \-#,##0_ ;_ * &quot;-&quot;??_ ;_ @_ "/>
    <numFmt numFmtId="168" formatCode="#,##0;[Red]#,##0"/>
    <numFmt numFmtId="169" formatCode="#,##0.00;[Red]#,##0.00"/>
    <numFmt numFmtId="170" formatCode="0.00_ "/>
  </numFmts>
  <fonts count="19">
    <font>
      <sz val="11"/>
      <color theme="1"/>
      <name val="Calibri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FF0000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  <font>
      <sz val="11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5" tint="0.3999145481734672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13" fillId="0" borderId="0">
      <alignment vertical="center"/>
    </xf>
    <xf numFmtId="9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43" fontId="18" fillId="0" borderId="0" applyFont="0" applyFill="0" applyBorder="0" applyAlignment="0" applyProtection="0"/>
  </cellStyleXfs>
  <cellXfs count="2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Font="1" applyBorder="1">
      <alignment vertical="center"/>
    </xf>
    <xf numFmtId="0" fontId="3" fillId="0" borderId="0" xfId="4" applyFont="1" applyFill="1" applyBorder="1">
      <alignment vertical="center"/>
    </xf>
    <xf numFmtId="0" fontId="3" fillId="0" borderId="0" xfId="4" applyFont="1" applyBorder="1">
      <alignment vertical="center"/>
    </xf>
    <xf numFmtId="0" fontId="3" fillId="0" borderId="0" xfId="4" applyFont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0" fontId="8" fillId="2" borderId="2" xfId="5" applyFont="1" applyFill="1" applyBorder="1" applyAlignment="1" applyProtection="1">
      <alignment horizontal="left" vertical="center"/>
      <protection locked="0"/>
    </xf>
    <xf numFmtId="14" fontId="9" fillId="2" borderId="2" xfId="5" applyNumberFormat="1" applyFont="1" applyFill="1" applyBorder="1" applyAlignment="1" applyProtection="1">
      <alignment horizontal="left" vertical="center"/>
      <protection locked="0"/>
    </xf>
    <xf numFmtId="0" fontId="2" fillId="0" borderId="0" xfId="4" applyFont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" fillId="0" borderId="0" xfId="4" applyFont="1" applyBorder="1" applyAlignment="1">
      <alignment horizontal="left" vertical="top"/>
    </xf>
    <xf numFmtId="0" fontId="10" fillId="0" borderId="3" xfId="4" applyFont="1" applyBorder="1" applyAlignment="1">
      <alignment vertical="center"/>
    </xf>
    <xf numFmtId="0" fontId="11" fillId="3" borderId="6" xfId="5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/>
    </xf>
    <xf numFmtId="0" fontId="3" fillId="0" borderId="10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horizontal="center" vertical="center"/>
    </xf>
    <xf numFmtId="0" fontId="3" fillId="4" borderId="14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horizontal="center" vertical="center"/>
    </xf>
    <xf numFmtId="0" fontId="3" fillId="4" borderId="16" xfId="4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left" vertical="center"/>
    </xf>
    <xf numFmtId="0" fontId="3" fillId="0" borderId="16" xfId="5" applyFont="1" applyFill="1" applyBorder="1" applyAlignment="1">
      <alignment horizontal="left" vertical="center"/>
    </xf>
    <xf numFmtId="0" fontId="3" fillId="0" borderId="22" xfId="5" applyFont="1" applyFill="1" applyBorder="1" applyAlignment="1">
      <alignment horizontal="left" vertical="center"/>
    </xf>
    <xf numFmtId="0" fontId="3" fillId="0" borderId="23" xfId="4" applyFont="1" applyBorder="1" applyAlignment="1">
      <alignment vertical="center"/>
    </xf>
    <xf numFmtId="0" fontId="3" fillId="0" borderId="24" xfId="4" applyFont="1" applyBorder="1" applyAlignment="1">
      <alignment vertical="center"/>
    </xf>
    <xf numFmtId="0" fontId="11" fillId="3" borderId="25" xfId="5" applyFont="1" applyFill="1" applyBorder="1" applyAlignment="1">
      <alignment horizontal="center" vertical="center"/>
    </xf>
    <xf numFmtId="0" fontId="11" fillId="3" borderId="26" xfId="5" applyFont="1" applyFill="1" applyBorder="1" applyAlignment="1">
      <alignment horizontal="center" vertical="center"/>
    </xf>
    <xf numFmtId="0" fontId="3" fillId="0" borderId="28" xfId="4" applyFont="1" applyBorder="1" applyAlignment="1">
      <alignment vertical="center"/>
    </xf>
    <xf numFmtId="0" fontId="3" fillId="0" borderId="29" xfId="4" applyFont="1" applyBorder="1" applyAlignment="1">
      <alignment vertical="center"/>
    </xf>
    <xf numFmtId="0" fontId="11" fillId="0" borderId="30" xfId="5" applyFont="1" applyBorder="1" applyAlignment="1">
      <alignment horizontal="center" vertical="center"/>
    </xf>
    <xf numFmtId="0" fontId="11" fillId="0" borderId="31" xfId="5" applyFont="1" applyBorder="1" applyAlignment="1">
      <alignment horizontal="left" vertical="center"/>
    </xf>
    <xf numFmtId="0" fontId="3" fillId="2" borderId="31" xfId="4" applyFont="1" applyFill="1" applyBorder="1" applyAlignment="1">
      <alignment vertical="center"/>
    </xf>
    <xf numFmtId="0" fontId="3" fillId="4" borderId="3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1" fillId="0" borderId="16" xfId="5" applyFont="1" applyBorder="1" applyAlignment="1">
      <alignment horizontal="left" vertical="center"/>
    </xf>
    <xf numFmtId="0" fontId="3" fillId="2" borderId="16" xfId="4" applyFont="1" applyFill="1" applyBorder="1" applyAlignment="1">
      <alignment vertical="center"/>
    </xf>
    <xf numFmtId="0" fontId="11" fillId="0" borderId="32" xfId="5" applyFont="1" applyBorder="1" applyAlignment="1">
      <alignment horizontal="center" vertical="center"/>
    </xf>
    <xf numFmtId="0" fontId="11" fillId="0" borderId="26" xfId="5" applyFont="1" applyBorder="1" applyAlignment="1">
      <alignment horizontal="left" vertical="center"/>
    </xf>
    <xf numFmtId="0" fontId="3" fillId="2" borderId="26" xfId="4" applyFont="1" applyFill="1" applyBorder="1" applyAlignment="1">
      <alignment vertical="center"/>
    </xf>
    <xf numFmtId="0" fontId="3" fillId="4" borderId="26" xfId="4" applyFont="1" applyFill="1" applyBorder="1" applyAlignment="1">
      <alignment horizontal="center" vertical="center"/>
    </xf>
    <xf numFmtId="0" fontId="3" fillId="0" borderId="26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11" fillId="0" borderId="34" xfId="5" applyFont="1" applyBorder="1" applyAlignment="1">
      <alignment horizontal="left" vertical="center"/>
    </xf>
    <xf numFmtId="0" fontId="3" fillId="2" borderId="34" xfId="4" applyFont="1" applyFill="1" applyBorder="1" applyAlignment="1">
      <alignment vertical="center"/>
    </xf>
    <xf numFmtId="0" fontId="3" fillId="4" borderId="34" xfId="4" applyFont="1" applyFill="1" applyBorder="1" applyAlignment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4" borderId="22" xfId="4" applyFont="1" applyFill="1" applyBorder="1" applyAlignment="1">
      <alignment horizontal="center" vertical="center"/>
    </xf>
    <xf numFmtId="0" fontId="3" fillId="0" borderId="35" xfId="4" applyFont="1" applyBorder="1" applyAlignment="1">
      <alignment vertical="center"/>
    </xf>
    <xf numFmtId="0" fontId="3" fillId="0" borderId="1" xfId="4" applyFont="1" applyBorder="1" applyAlignment="1">
      <alignment vertical="center"/>
    </xf>
    <xf numFmtId="0" fontId="11" fillId="3" borderId="36" xfId="5" applyFont="1" applyFill="1" applyBorder="1" applyAlignment="1">
      <alignment horizontal="center" vertical="center"/>
    </xf>
    <xf numFmtId="0" fontId="3" fillId="0" borderId="7" xfId="4" applyFont="1" applyBorder="1" applyAlignment="1">
      <alignment vertical="center"/>
    </xf>
    <xf numFmtId="0" fontId="3" fillId="0" borderId="12" xfId="4" applyFont="1" applyBorder="1" applyAlignment="1">
      <alignment vertical="center"/>
    </xf>
    <xf numFmtId="0" fontId="11" fillId="0" borderId="26" xfId="5" applyFont="1" applyBorder="1" applyAlignment="1">
      <alignment horizontal="left" vertical="center" wrapText="1"/>
    </xf>
    <xf numFmtId="0" fontId="2" fillId="0" borderId="0" xfId="4" applyFont="1" applyBorder="1" applyAlignment="1">
      <alignment horizontal="center" vertical="center"/>
    </xf>
    <xf numFmtId="0" fontId="11" fillId="3" borderId="44" xfId="5" applyFont="1" applyFill="1" applyBorder="1" applyAlignment="1">
      <alignment horizontal="center" vertical="center"/>
    </xf>
    <xf numFmtId="0" fontId="3" fillId="0" borderId="45" xfId="4" applyFont="1" applyFill="1" applyBorder="1" applyAlignment="1">
      <alignment vertical="center"/>
    </xf>
    <xf numFmtId="167" fontId="3" fillId="4" borderId="14" xfId="6" applyNumberFormat="1" applyFont="1" applyFill="1" applyBorder="1" applyAlignment="1">
      <alignment horizontal="center" vertical="center"/>
    </xf>
    <xf numFmtId="0" fontId="3" fillId="0" borderId="40" xfId="4" applyFont="1" applyBorder="1" applyAlignment="1">
      <alignment horizontal="center" vertical="center"/>
    </xf>
    <xf numFmtId="168" fontId="3" fillId="5" borderId="46" xfId="6" applyNumberFormat="1" applyFont="1" applyFill="1" applyBorder="1" applyAlignment="1">
      <alignment vertical="center"/>
    </xf>
    <xf numFmtId="168" fontId="3" fillId="0" borderId="47" xfId="4" applyNumberFormat="1" applyFont="1" applyBorder="1" applyAlignment="1">
      <alignment vertical="center"/>
    </xf>
    <xf numFmtId="0" fontId="3" fillId="0" borderId="48" xfId="4" applyFont="1" applyBorder="1" applyAlignment="1">
      <alignment vertical="center"/>
    </xf>
    <xf numFmtId="0" fontId="3" fillId="0" borderId="17" xfId="4" applyFont="1" applyBorder="1" applyAlignment="1">
      <alignment horizontal="center" vertical="center"/>
    </xf>
    <xf numFmtId="169" fontId="3" fillId="5" borderId="49" xfId="6" applyNumberFormat="1" applyFont="1" applyFill="1" applyBorder="1" applyAlignment="1">
      <alignment vertical="center"/>
    </xf>
    <xf numFmtId="168" fontId="3" fillId="0" borderId="16" xfId="4" applyNumberFormat="1" applyFont="1" applyBorder="1" applyAlignment="1">
      <alignment vertical="center"/>
    </xf>
    <xf numFmtId="0" fontId="3" fillId="0" borderId="50" xfId="4" applyFont="1" applyBorder="1" applyAlignment="1">
      <alignment vertical="center"/>
    </xf>
    <xf numFmtId="167" fontId="3" fillId="4" borderId="16" xfId="6" applyNumberFormat="1" applyFont="1" applyFill="1" applyBorder="1" applyAlignment="1">
      <alignment horizontal="center" vertical="center"/>
    </xf>
    <xf numFmtId="168" fontId="3" fillId="5" borderId="49" xfId="6" applyNumberFormat="1" applyFont="1" applyFill="1" applyBorder="1" applyAlignment="1">
      <alignment vertical="center"/>
    </xf>
    <xf numFmtId="0" fontId="12" fillId="0" borderId="17" xfId="5" applyFont="1" applyBorder="1" applyAlignment="1">
      <alignment horizontal="center" vertical="center"/>
    </xf>
    <xf numFmtId="170" fontId="11" fillId="5" borderId="49" xfId="6" applyNumberFormat="1" applyFont="1" applyFill="1" applyBorder="1" applyAlignment="1">
      <alignment vertical="center"/>
    </xf>
    <xf numFmtId="170" fontId="11" fillId="0" borderId="16" xfId="4" applyNumberFormat="1" applyFont="1" applyFill="1" applyBorder="1" applyAlignment="1">
      <alignment vertical="center"/>
    </xf>
    <xf numFmtId="0" fontId="3" fillId="5" borderId="50" xfId="4" applyFont="1" applyFill="1" applyBorder="1" applyAlignment="1">
      <alignment vertical="center" wrapText="1"/>
    </xf>
    <xf numFmtId="170" fontId="3" fillId="5" borderId="49" xfId="6" applyNumberFormat="1" applyFont="1" applyFill="1" applyBorder="1" applyAlignment="1">
      <alignment vertical="center"/>
    </xf>
    <xf numFmtId="170" fontId="3" fillId="0" borderId="16" xfId="4" applyNumberFormat="1" applyFont="1" applyFill="1" applyBorder="1" applyAlignment="1">
      <alignment vertical="center"/>
    </xf>
    <xf numFmtId="0" fontId="3" fillId="5" borderId="50" xfId="4" applyFont="1" applyFill="1" applyBorder="1" applyAlignment="1">
      <alignment vertical="center"/>
    </xf>
    <xf numFmtId="0" fontId="12" fillId="0" borderId="52" xfId="5" applyFont="1" applyBorder="1" applyAlignment="1">
      <alignment horizontal="center" vertical="center"/>
    </xf>
    <xf numFmtId="170" fontId="3" fillId="5" borderId="53" xfId="6" applyNumberFormat="1" applyFont="1" applyFill="1" applyBorder="1" applyAlignment="1">
      <alignment vertical="center"/>
    </xf>
    <xf numFmtId="170" fontId="3" fillId="0" borderId="22" xfId="4" applyNumberFormat="1" applyFont="1" applyFill="1" applyBorder="1" applyAlignment="1">
      <alignment vertical="center"/>
    </xf>
    <xf numFmtId="0" fontId="3" fillId="5" borderId="54" xfId="4" applyFont="1" applyFill="1" applyBorder="1" applyAlignment="1">
      <alignment vertical="center"/>
    </xf>
    <xf numFmtId="0" fontId="3" fillId="5" borderId="54" xfId="4" applyFont="1" applyFill="1" applyBorder="1" applyAlignment="1">
      <alignment vertical="center" wrapText="1"/>
    </xf>
    <xf numFmtId="0" fontId="3" fillId="0" borderId="24" xfId="4" applyFont="1" applyBorder="1" applyAlignment="1">
      <alignment horizontal="center" vertical="center"/>
    </xf>
    <xf numFmtId="170" fontId="3" fillId="0" borderId="55" xfId="4" applyNumberFormat="1" applyFont="1" applyBorder="1" applyAlignment="1">
      <alignment vertical="center"/>
    </xf>
    <xf numFmtId="170" fontId="3" fillId="0" borderId="24" xfId="4" applyNumberFormat="1" applyFont="1" applyFill="1" applyBorder="1" applyAlignment="1">
      <alignment vertical="center"/>
    </xf>
    <xf numFmtId="0" fontId="3" fillId="0" borderId="56" xfId="4" applyFont="1" applyBorder="1" applyAlignment="1">
      <alignment vertical="center"/>
    </xf>
    <xf numFmtId="0" fontId="11" fillId="3" borderId="38" xfId="5" applyFont="1" applyFill="1" applyBorder="1" applyAlignment="1">
      <alignment horizontal="center" vertical="center"/>
    </xf>
    <xf numFmtId="0" fontId="11" fillId="3" borderId="57" xfId="5" applyFont="1" applyFill="1" applyBorder="1" applyAlignment="1">
      <alignment horizontal="center" vertical="center"/>
    </xf>
    <xf numFmtId="0" fontId="11" fillId="0" borderId="26" xfId="5" applyFont="1" applyFill="1" applyBorder="1" applyAlignment="1">
      <alignment horizontal="center" vertical="center"/>
    </xf>
    <xf numFmtId="0" fontId="11" fillId="3" borderId="58" xfId="5" applyFont="1" applyFill="1" applyBorder="1" applyAlignment="1">
      <alignment horizontal="center" vertical="center"/>
    </xf>
    <xf numFmtId="0" fontId="3" fillId="0" borderId="29" xfId="4" applyFont="1" applyBorder="1" applyAlignment="1">
      <alignment horizontal="center" vertical="center"/>
    </xf>
    <xf numFmtId="0" fontId="3" fillId="0" borderId="59" xfId="4" applyFont="1" applyBorder="1" applyAlignment="1">
      <alignment vertical="center"/>
    </xf>
    <xf numFmtId="0" fontId="3" fillId="0" borderId="29" xfId="4" applyFont="1" applyFill="1" applyBorder="1" applyAlignment="1">
      <alignment vertical="center"/>
    </xf>
    <xf numFmtId="0" fontId="3" fillId="0" borderId="60" xfId="4" applyFont="1" applyBorder="1" applyAlignment="1">
      <alignment vertical="center"/>
    </xf>
    <xf numFmtId="0" fontId="3" fillId="2" borderId="31" xfId="4" applyFont="1" applyFill="1" applyBorder="1" applyAlignment="1">
      <alignment horizontal="center" vertical="center"/>
    </xf>
    <xf numFmtId="0" fontId="3" fillId="0" borderId="61" xfId="4" applyFont="1" applyBorder="1" applyAlignment="1">
      <alignment horizontal="center" vertical="center"/>
    </xf>
    <xf numFmtId="170" fontId="3" fillId="5" borderId="62" xfId="6" applyNumberFormat="1" applyFont="1" applyFill="1" applyBorder="1" applyAlignment="1">
      <alignment vertical="center"/>
    </xf>
    <xf numFmtId="170" fontId="3" fillId="0" borderId="31" xfId="4" applyNumberFormat="1" applyFont="1" applyFill="1" applyBorder="1" applyAlignment="1">
      <alignment vertical="center"/>
    </xf>
    <xf numFmtId="0" fontId="3" fillId="5" borderId="63" xfId="4" applyFont="1" applyFill="1" applyBorder="1" applyAlignment="1">
      <alignment vertical="center"/>
    </xf>
    <xf numFmtId="0" fontId="3" fillId="2" borderId="16" xfId="4" applyFont="1" applyFill="1" applyBorder="1" applyAlignment="1">
      <alignment horizontal="center" vertical="center"/>
    </xf>
    <xf numFmtId="0" fontId="3" fillId="2" borderId="26" xfId="4" applyFont="1" applyFill="1" applyBorder="1" applyAlignment="1">
      <alignment horizontal="center" vertical="center"/>
    </xf>
    <xf numFmtId="0" fontId="3" fillId="0" borderId="38" xfId="4" applyFont="1" applyBorder="1" applyAlignment="1">
      <alignment horizontal="center" vertical="center"/>
    </xf>
    <xf numFmtId="170" fontId="3" fillId="5" borderId="64" xfId="6" applyNumberFormat="1" applyFont="1" applyFill="1" applyBorder="1" applyAlignment="1">
      <alignment vertical="center"/>
    </xf>
    <xf numFmtId="170" fontId="3" fillId="0" borderId="26" xfId="4" applyNumberFormat="1" applyFont="1" applyFill="1" applyBorder="1" applyAlignment="1">
      <alignment vertical="center"/>
    </xf>
    <xf numFmtId="0" fontId="3" fillId="5" borderId="58" xfId="4" applyFont="1" applyFill="1" applyBorder="1" applyAlignment="1">
      <alignment vertical="center"/>
    </xf>
    <xf numFmtId="0" fontId="3" fillId="2" borderId="34" xfId="4" applyFont="1" applyFill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170" fontId="3" fillId="0" borderId="34" xfId="4" applyNumberFormat="1" applyFont="1" applyBorder="1" applyAlignment="1">
      <alignment vertical="center"/>
    </xf>
    <xf numFmtId="0" fontId="3" fillId="0" borderId="1" xfId="4" applyFont="1" applyBorder="1" applyAlignment="1">
      <alignment horizontal="center" vertical="center"/>
    </xf>
    <xf numFmtId="170" fontId="3" fillId="0" borderId="65" xfId="4" applyNumberFormat="1" applyFont="1" applyBorder="1" applyAlignment="1">
      <alignment vertical="center"/>
    </xf>
    <xf numFmtId="170" fontId="3" fillId="0" borderId="1" xfId="4" applyNumberFormat="1" applyFont="1" applyBorder="1" applyAlignment="1">
      <alignment vertical="center"/>
    </xf>
    <xf numFmtId="0" fontId="3" fillId="0" borderId="66" xfId="4" applyFont="1" applyBorder="1" applyAlignment="1">
      <alignment vertical="center"/>
    </xf>
    <xf numFmtId="0" fontId="11" fillId="3" borderId="67" xfId="5" applyFont="1" applyFill="1" applyBorder="1" applyAlignment="1">
      <alignment horizontal="center" vertical="center"/>
    </xf>
    <xf numFmtId="0" fontId="11" fillId="3" borderId="68" xfId="5" applyFont="1" applyFill="1" applyBorder="1" applyAlignment="1">
      <alignment horizontal="center" vertical="center"/>
    </xf>
    <xf numFmtId="0" fontId="11" fillId="3" borderId="69" xfId="5" applyFont="1" applyFill="1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70" xfId="4" applyFont="1" applyBorder="1" applyAlignment="1">
      <alignment vertical="center"/>
    </xf>
    <xf numFmtId="0" fontId="3" fillId="0" borderId="71" xfId="4" applyFont="1" applyBorder="1" applyAlignment="1">
      <alignment vertical="center"/>
    </xf>
    <xf numFmtId="0" fontId="3" fillId="2" borderId="73" xfId="4" applyFont="1" applyFill="1" applyBorder="1" applyAlignment="1">
      <alignment horizontal="center" vertical="center"/>
    </xf>
    <xf numFmtId="0" fontId="11" fillId="0" borderId="40" xfId="5" applyFont="1" applyBorder="1" applyAlignment="1">
      <alignment horizontal="center" vertical="center"/>
    </xf>
    <xf numFmtId="168" fontId="3" fillId="5" borderId="74" xfId="6" applyNumberFormat="1" applyFont="1" applyFill="1" applyBorder="1" applyAlignment="1">
      <alignment vertical="center"/>
    </xf>
    <xf numFmtId="168" fontId="3" fillId="0" borderId="34" xfId="4" applyNumberFormat="1" applyFont="1" applyBorder="1" applyAlignment="1">
      <alignment vertical="center"/>
    </xf>
    <xf numFmtId="0" fontId="11" fillId="0" borderId="17" xfId="5" applyFont="1" applyBorder="1" applyAlignment="1">
      <alignment horizontal="center" vertical="center"/>
    </xf>
    <xf numFmtId="0" fontId="3" fillId="2" borderId="33" xfId="4" applyFont="1" applyFill="1" applyBorder="1" applyAlignment="1">
      <alignment horizontal="center" vertical="center"/>
    </xf>
    <xf numFmtId="0" fontId="11" fillId="0" borderId="77" xfId="5" applyFont="1" applyBorder="1" applyAlignment="1">
      <alignment horizontal="center" vertical="center"/>
    </xf>
    <xf numFmtId="168" fontId="3" fillId="5" borderId="57" xfId="6" applyNumberFormat="1" applyFont="1" applyFill="1" applyBorder="1" applyAlignment="1">
      <alignment vertical="center"/>
    </xf>
    <xf numFmtId="168" fontId="3" fillId="0" borderId="26" xfId="4" applyNumberFormat="1" applyFont="1" applyBorder="1" applyAlignment="1">
      <alignment vertical="center"/>
    </xf>
    <xf numFmtId="0" fontId="11" fillId="0" borderId="61" xfId="5" applyFont="1" applyBorder="1" applyAlignment="1">
      <alignment horizontal="center" vertical="center"/>
    </xf>
    <xf numFmtId="0" fontId="11" fillId="0" borderId="38" xfId="5" applyFont="1" applyBorder="1" applyAlignment="1">
      <alignment horizontal="center" vertical="center"/>
    </xf>
    <xf numFmtId="0" fontId="3" fillId="5" borderId="76" xfId="4" applyFont="1" applyFill="1" applyBorder="1" applyAlignment="1">
      <alignment vertical="center"/>
    </xf>
    <xf numFmtId="0" fontId="11" fillId="0" borderId="13" xfId="5" applyFont="1" applyBorder="1" applyAlignment="1">
      <alignment horizontal="center" vertical="center"/>
    </xf>
    <xf numFmtId="0" fontId="3" fillId="2" borderId="14" xfId="4" applyFont="1" applyFill="1" applyBorder="1" applyAlignment="1">
      <alignment vertical="center"/>
    </xf>
    <xf numFmtId="0" fontId="11" fillId="0" borderId="79" xfId="5" applyFont="1" applyBorder="1" applyAlignment="1">
      <alignment horizontal="center" vertical="center"/>
    </xf>
    <xf numFmtId="0" fontId="3" fillId="0" borderId="80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81" xfId="4" applyFont="1" applyBorder="1" applyAlignment="1">
      <alignment vertical="center"/>
    </xf>
    <xf numFmtId="0" fontId="11" fillId="0" borderId="33" xfId="5" applyFont="1" applyBorder="1" applyAlignment="1">
      <alignment horizontal="left" vertical="center"/>
    </xf>
    <xf numFmtId="0" fontId="11" fillId="0" borderId="31" xfId="5" applyFont="1" applyFill="1" applyBorder="1" applyAlignment="1">
      <alignment horizontal="left" vertical="center"/>
    </xf>
    <xf numFmtId="0" fontId="11" fillId="0" borderId="16" xfId="5" applyFont="1" applyFill="1" applyBorder="1" applyAlignment="1">
      <alignment horizontal="left" vertical="center"/>
    </xf>
    <xf numFmtId="0" fontId="11" fillId="0" borderId="33" xfId="5" applyFont="1" applyFill="1" applyBorder="1" applyAlignment="1">
      <alignment horizontal="left" vertical="center"/>
    </xf>
    <xf numFmtId="0" fontId="3" fillId="6" borderId="10" xfId="4" applyFont="1" applyFill="1" applyBorder="1" applyAlignment="1">
      <alignment vertical="center"/>
    </xf>
    <xf numFmtId="0" fontId="3" fillId="6" borderId="0" xfId="4" applyFont="1" applyFill="1" applyBorder="1" applyAlignment="1">
      <alignment vertical="center"/>
    </xf>
    <xf numFmtId="0" fontId="3" fillId="0" borderId="28" xfId="4" applyFont="1" applyBorder="1" applyAlignment="1">
      <alignment horizontal="left" vertical="center"/>
    </xf>
    <xf numFmtId="0" fontId="11" fillId="0" borderId="83" xfId="5" applyFont="1" applyBorder="1" applyAlignment="1">
      <alignment horizontal="center" vertical="center"/>
    </xf>
    <xf numFmtId="0" fontId="11" fillId="0" borderId="8" xfId="5" applyFont="1" applyFill="1" applyBorder="1" applyAlignment="1">
      <alignment horizontal="left" vertical="center"/>
    </xf>
    <xf numFmtId="0" fontId="3" fillId="6" borderId="35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77" xfId="5" applyFont="1" applyFill="1" applyBorder="1" applyAlignment="1">
      <alignment horizontal="left" vertical="center"/>
    </xf>
    <xf numFmtId="0" fontId="3" fillId="2" borderId="14" xfId="4" applyFont="1" applyFill="1" applyBorder="1" applyAlignment="1">
      <alignment horizontal="center" vertical="center"/>
    </xf>
    <xf numFmtId="166" fontId="3" fillId="5" borderId="62" xfId="6" applyNumberFormat="1" applyFont="1" applyFill="1" applyBorder="1" applyAlignment="1">
      <alignment vertical="center"/>
    </xf>
    <xf numFmtId="168" fontId="3" fillId="0" borderId="14" xfId="4" applyNumberFormat="1" applyFont="1" applyBorder="1" applyAlignment="1">
      <alignment vertical="center"/>
    </xf>
    <xf numFmtId="0" fontId="3" fillId="5" borderId="86" xfId="4" applyFont="1" applyFill="1" applyBorder="1" applyAlignment="1">
      <alignment vertical="center"/>
    </xf>
    <xf numFmtId="166" fontId="3" fillId="5" borderId="49" xfId="6" applyNumberFormat="1" applyFont="1" applyFill="1" applyBorder="1" applyAlignment="1">
      <alignment vertical="center"/>
    </xf>
    <xf numFmtId="0" fontId="3" fillId="0" borderId="33" xfId="4" applyFont="1" applyFill="1" applyBorder="1" applyAlignment="1">
      <alignment horizontal="center" vertical="center"/>
    </xf>
    <xf numFmtId="166" fontId="3" fillId="5" borderId="64" xfId="6" applyNumberFormat="1" applyFont="1" applyFill="1" applyBorder="1" applyAlignment="1">
      <alignment vertical="center"/>
    </xf>
    <xf numFmtId="168" fontId="3" fillId="0" borderId="33" xfId="4" applyNumberFormat="1" applyFont="1" applyBorder="1" applyAlignment="1">
      <alignment vertical="center"/>
    </xf>
    <xf numFmtId="0" fontId="3" fillId="5" borderId="87" xfId="4" applyFont="1" applyFill="1" applyBorder="1" applyAlignment="1">
      <alignment vertical="center"/>
    </xf>
    <xf numFmtId="0" fontId="3" fillId="0" borderId="65" xfId="4" applyFont="1" applyBorder="1" applyAlignment="1">
      <alignment vertical="center"/>
    </xf>
    <xf numFmtId="168" fontId="3" fillId="0" borderId="1" xfId="4" applyNumberFormat="1" applyFont="1" applyBorder="1" applyAlignment="1">
      <alignment vertical="center"/>
    </xf>
    <xf numFmtId="168" fontId="3" fillId="5" borderId="89" xfId="6" applyNumberFormat="1" applyFont="1" applyFill="1" applyBorder="1" applyAlignment="1">
      <alignment vertical="center"/>
    </xf>
    <xf numFmtId="168" fontId="3" fillId="0" borderId="31" xfId="4" applyNumberFormat="1" applyFont="1" applyBorder="1" applyAlignment="1">
      <alignment vertical="center"/>
    </xf>
    <xf numFmtId="170" fontId="3" fillId="0" borderId="8" xfId="4" applyNumberFormat="1" applyFont="1" applyBorder="1" applyAlignment="1">
      <alignment vertical="center"/>
    </xf>
    <xf numFmtId="0" fontId="3" fillId="5" borderId="75" xfId="4" applyFont="1" applyFill="1" applyBorder="1" applyAlignment="1">
      <alignment vertical="center"/>
    </xf>
    <xf numFmtId="0" fontId="3" fillId="0" borderId="77" xfId="4" applyFont="1" applyBorder="1" applyAlignment="1">
      <alignment horizontal="center" vertical="center"/>
    </xf>
    <xf numFmtId="168" fontId="3" fillId="5" borderId="64" xfId="6" applyNumberFormat="1" applyFont="1" applyFill="1" applyBorder="1" applyAlignment="1">
      <alignment vertical="center"/>
    </xf>
    <xf numFmtId="168" fontId="3" fillId="0" borderId="12" xfId="4" applyNumberFormat="1" applyFont="1" applyBorder="1" applyAlignment="1">
      <alignment vertical="center"/>
    </xf>
    <xf numFmtId="0" fontId="3" fillId="6" borderId="0" xfId="4" applyFont="1" applyFill="1" applyBorder="1" applyAlignment="1">
      <alignment horizontal="center" vertical="center"/>
    </xf>
    <xf numFmtId="0" fontId="3" fillId="6" borderId="91" xfId="4" applyFont="1" applyFill="1" applyBorder="1" applyAlignment="1">
      <alignment vertical="center"/>
    </xf>
    <xf numFmtId="169" fontId="3" fillId="6" borderId="0" xfId="4" applyNumberFormat="1" applyFont="1" applyFill="1" applyBorder="1" applyAlignment="1">
      <alignment vertical="center"/>
    </xf>
    <xf numFmtId="0" fontId="3" fillId="6" borderId="92" xfId="4" applyFont="1" applyFill="1" applyBorder="1" applyAlignment="1">
      <alignment vertical="center"/>
    </xf>
    <xf numFmtId="0" fontId="3" fillId="0" borderId="84" xfId="4" applyFont="1" applyBorder="1" applyAlignment="1">
      <alignment horizontal="center" vertical="center"/>
    </xf>
    <xf numFmtId="9" fontId="3" fillId="5" borderId="93" xfId="2" applyFont="1" applyFill="1" applyBorder="1" applyAlignment="1">
      <alignment horizontal="center" vertical="center"/>
    </xf>
    <xf numFmtId="169" fontId="3" fillId="0" borderId="8" xfId="4" applyNumberFormat="1" applyFont="1" applyBorder="1" applyAlignment="1">
      <alignment vertical="center"/>
    </xf>
    <xf numFmtId="0" fontId="3" fillId="6" borderId="1" xfId="4" applyFont="1" applyFill="1" applyBorder="1" applyAlignment="1">
      <alignment horizontal="center" vertical="center"/>
    </xf>
    <xf numFmtId="0" fontId="3" fillId="6" borderId="65" xfId="4" applyFont="1" applyFill="1" applyBorder="1" applyAlignment="1">
      <alignment vertical="center"/>
    </xf>
    <xf numFmtId="169" fontId="3" fillId="6" borderId="1" xfId="4" applyNumberFormat="1" applyFont="1" applyFill="1" applyBorder="1" applyAlignment="1">
      <alignment vertical="center"/>
    </xf>
    <xf numFmtId="0" fontId="3" fillId="6" borderId="66" xfId="4" applyFont="1" applyFill="1" applyBorder="1" applyAlignment="1">
      <alignment vertical="center"/>
    </xf>
    <xf numFmtId="0" fontId="3" fillId="2" borderId="8" xfId="4" applyFont="1" applyFill="1" applyBorder="1" applyAlignment="1">
      <alignment horizontal="center" vertical="center"/>
    </xf>
    <xf numFmtId="170" fontId="3" fillId="5" borderId="93" xfId="6" applyNumberFormat="1" applyFont="1" applyFill="1" applyBorder="1" applyAlignment="1">
      <alignment vertical="center"/>
    </xf>
    <xf numFmtId="170" fontId="3" fillId="6" borderId="65" xfId="4" applyNumberFormat="1" applyFont="1" applyFill="1" applyBorder="1" applyAlignment="1">
      <alignment vertical="center"/>
    </xf>
    <xf numFmtId="170" fontId="3" fillId="6" borderId="1" xfId="4" applyNumberFormat="1" applyFont="1" applyFill="1" applyBorder="1" applyAlignment="1">
      <alignment vertical="center"/>
    </xf>
    <xf numFmtId="168" fontId="3" fillId="5" borderId="62" xfId="6" applyNumberFormat="1" applyFont="1" applyFill="1" applyBorder="1" applyAlignment="1">
      <alignment vertical="center"/>
    </xf>
    <xf numFmtId="9" fontId="3" fillId="5" borderId="57" xfId="2" applyFont="1" applyFill="1" applyBorder="1" applyAlignment="1">
      <alignment horizontal="center" vertical="center"/>
    </xf>
    <xf numFmtId="168" fontId="3" fillId="6" borderId="1" xfId="4" applyNumberFormat="1" applyFont="1" applyFill="1" applyBorder="1" applyAlignment="1">
      <alignment vertical="center"/>
    </xf>
    <xf numFmtId="0" fontId="3" fillId="0" borderId="94" xfId="4" applyFont="1" applyBorder="1" applyAlignment="1">
      <alignment vertical="center"/>
    </xf>
    <xf numFmtId="0" fontId="3" fillId="0" borderId="95" xfId="4" applyFont="1" applyBorder="1" applyAlignment="1">
      <alignment vertical="center"/>
    </xf>
    <xf numFmtId="0" fontId="3" fillId="0" borderId="96" xfId="4" applyFont="1" applyBorder="1" applyAlignment="1">
      <alignment vertical="center"/>
    </xf>
    <xf numFmtId="0" fontId="3" fillId="7" borderId="97" xfId="4" applyFont="1" applyFill="1" applyBorder="1">
      <alignment vertical="center"/>
    </xf>
    <xf numFmtId="0" fontId="3" fillId="6" borderId="0" xfId="4" applyFont="1" applyFill="1" applyBorder="1">
      <alignment vertical="center"/>
    </xf>
    <xf numFmtId="0" fontId="3" fillId="8" borderId="0" xfId="4" applyFont="1" applyFill="1" applyBorder="1">
      <alignment vertical="center"/>
    </xf>
    <xf numFmtId="0" fontId="4" fillId="0" borderId="0" xfId="0" applyFont="1" applyAlignment="1">
      <alignment horizontal="center" vertical="top"/>
    </xf>
    <xf numFmtId="0" fontId="5" fillId="0" borderId="0" xfId="5" applyFont="1" applyFill="1" applyBorder="1" applyAlignment="1">
      <alignment horizontal="center" vertical="center"/>
    </xf>
    <xf numFmtId="0" fontId="6" fillId="2" borderId="1" xfId="5" applyFont="1" applyFill="1" applyBorder="1" applyAlignment="1" applyProtection="1">
      <alignment horizontal="left" vertical="top" wrapText="1"/>
      <protection locked="0"/>
    </xf>
    <xf numFmtId="0" fontId="7" fillId="2" borderId="0" xfId="4" applyFont="1" applyFill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7" fillId="5" borderId="0" xfId="4" applyFont="1" applyFill="1" applyBorder="1" applyAlignment="1">
      <alignment horizontal="left" vertical="center"/>
    </xf>
    <xf numFmtId="14" fontId="7" fillId="5" borderId="0" xfId="4" applyNumberFormat="1" applyFont="1" applyFill="1" applyBorder="1" applyAlignment="1">
      <alignment horizontal="left" vertical="center"/>
    </xf>
    <xf numFmtId="0" fontId="10" fillId="0" borderId="4" xfId="4" applyFont="1" applyBorder="1" applyAlignment="1">
      <alignment horizontal="left" vertical="center" wrapText="1"/>
    </xf>
    <xf numFmtId="0" fontId="10" fillId="0" borderId="42" xfId="4" applyFont="1" applyBorder="1" applyAlignment="1">
      <alignment horizontal="left" vertical="center" wrapText="1"/>
    </xf>
    <xf numFmtId="0" fontId="11" fillId="3" borderId="5" xfId="5" applyFont="1" applyFill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/>
    </xf>
    <xf numFmtId="0" fontId="11" fillId="3" borderId="43" xfId="5" applyFont="1" applyFill="1" applyBorder="1" applyAlignment="1">
      <alignment horizontal="center" vertical="center"/>
    </xf>
    <xf numFmtId="0" fontId="11" fillId="3" borderId="9" xfId="5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/>
    </xf>
    <xf numFmtId="0" fontId="12" fillId="4" borderId="16" xfId="5" applyFont="1" applyFill="1" applyBorder="1" applyAlignment="1">
      <alignment vertical="center" wrapText="1"/>
    </xf>
    <xf numFmtId="0" fontId="12" fillId="4" borderId="16" xfId="5" applyFont="1" applyFill="1" applyBorder="1" applyAlignment="1">
      <alignment vertical="center"/>
    </xf>
    <xf numFmtId="0" fontId="3" fillId="4" borderId="16" xfId="5" applyFont="1" applyFill="1" applyBorder="1" applyAlignment="1">
      <alignment vertical="center"/>
    </xf>
    <xf numFmtId="0" fontId="3" fillId="4" borderId="17" xfId="5" applyFont="1" applyFill="1" applyBorder="1" applyAlignment="1">
      <alignment vertical="center"/>
    </xf>
    <xf numFmtId="0" fontId="3" fillId="4" borderId="18" xfId="5" applyFont="1" applyFill="1" applyBorder="1" applyAlignment="1">
      <alignment vertical="center"/>
    </xf>
    <xf numFmtId="0" fontId="3" fillId="4" borderId="51" xfId="5" applyFont="1" applyFill="1" applyBorder="1" applyAlignment="1">
      <alignment vertical="center"/>
    </xf>
    <xf numFmtId="0" fontId="11" fillId="3" borderId="27" xfId="5" applyFont="1" applyFill="1" applyBorder="1" applyAlignment="1">
      <alignment horizontal="center" vertical="center"/>
    </xf>
    <xf numFmtId="0" fontId="11" fillId="3" borderId="26" xfId="5" applyFont="1" applyFill="1" applyBorder="1" applyAlignment="1">
      <alignment horizontal="center" vertical="center"/>
    </xf>
    <xf numFmtId="0" fontId="11" fillId="3" borderId="37" xfId="5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72" xfId="4" applyFont="1" applyFill="1" applyBorder="1" applyAlignment="1">
      <alignment horizontal="left" vertical="center"/>
    </xf>
    <xf numFmtId="0" fontId="3" fillId="0" borderId="17" xfId="4" applyFont="1" applyFill="1" applyBorder="1" applyAlignment="1">
      <alignment horizontal="left" vertical="center"/>
    </xf>
    <xf numFmtId="0" fontId="3" fillId="0" borderId="18" xfId="4" applyFont="1" applyFill="1" applyBorder="1" applyAlignment="1">
      <alignment horizontal="left" vertical="center"/>
    </xf>
    <xf numFmtId="0" fontId="3" fillId="0" borderId="51" xfId="4" applyFont="1" applyFill="1" applyBorder="1" applyAlignment="1">
      <alignment horizontal="left" vertical="center"/>
    </xf>
    <xf numFmtId="0" fontId="3" fillId="0" borderId="38" xfId="4" applyFont="1" applyFill="1" applyBorder="1" applyAlignment="1">
      <alignment horizontal="left" vertical="center"/>
    </xf>
    <xf numFmtId="0" fontId="3" fillId="0" borderId="39" xfId="4" applyFont="1" applyFill="1" applyBorder="1" applyAlignment="1">
      <alignment horizontal="left" vertical="center"/>
    </xf>
    <xf numFmtId="0" fontId="3" fillId="0" borderId="27" xfId="4" applyFont="1" applyFill="1" applyBorder="1" applyAlignment="1">
      <alignment horizontal="left" vertical="center"/>
    </xf>
    <xf numFmtId="0" fontId="3" fillId="0" borderId="40" xfId="4" applyFont="1" applyFill="1" applyBorder="1" applyAlignment="1">
      <alignment horizontal="left" vertical="center"/>
    </xf>
    <xf numFmtId="0" fontId="3" fillId="0" borderId="41" xfId="4" applyFont="1" applyFill="1" applyBorder="1" applyAlignment="1">
      <alignment horizontal="left" vertical="center"/>
    </xf>
    <xf numFmtId="0" fontId="3" fillId="0" borderId="78" xfId="4" applyFont="1" applyFill="1" applyBorder="1" applyAlignment="1">
      <alignment horizontal="left" vertical="center"/>
    </xf>
    <xf numFmtId="0" fontId="3" fillId="2" borderId="31" xfId="4" applyFont="1" applyFill="1" applyBorder="1" applyAlignment="1">
      <alignment horizontal="left" vertical="center"/>
    </xf>
    <xf numFmtId="0" fontId="3" fillId="2" borderId="16" xfId="4" applyFont="1" applyFill="1" applyBorder="1" applyAlignment="1">
      <alignment horizontal="left" vertical="center"/>
    </xf>
    <xf numFmtId="0" fontId="11" fillId="3" borderId="67" xfId="5" applyFont="1" applyFill="1" applyBorder="1" applyAlignment="1">
      <alignment horizontal="center" vertical="center"/>
    </xf>
    <xf numFmtId="0" fontId="11" fillId="2" borderId="61" xfId="5" applyFont="1" applyFill="1" applyBorder="1" applyAlignment="1">
      <alignment horizontal="left" vertical="center"/>
    </xf>
    <xf numFmtId="0" fontId="11" fillId="2" borderId="29" xfId="5" applyFont="1" applyFill="1" applyBorder="1" applyAlignment="1">
      <alignment horizontal="left" vertical="center"/>
    </xf>
    <xf numFmtId="0" fontId="11" fillId="2" borderId="88" xfId="5" applyFont="1" applyFill="1" applyBorder="1" applyAlignment="1">
      <alignment horizontal="left" vertical="center"/>
    </xf>
    <xf numFmtId="0" fontId="3" fillId="2" borderId="61" xfId="4" applyFont="1" applyFill="1" applyBorder="1" applyAlignment="1">
      <alignment horizontal="center" vertical="center"/>
    </xf>
    <xf numFmtId="0" fontId="3" fillId="2" borderId="88" xfId="4" applyFont="1" applyFill="1" applyBorder="1" applyAlignment="1">
      <alignment horizontal="center" vertical="center"/>
    </xf>
    <xf numFmtId="0" fontId="11" fillId="2" borderId="17" xfId="5" applyFont="1" applyFill="1" applyBorder="1" applyAlignment="1">
      <alignment horizontal="left" vertical="center"/>
    </xf>
    <xf numFmtId="0" fontId="11" fillId="2" borderId="18" xfId="5" applyFont="1" applyFill="1" applyBorder="1" applyAlignment="1">
      <alignment horizontal="left" vertical="center"/>
    </xf>
    <xf numFmtId="0" fontId="11" fillId="2" borderId="51" xfId="5" applyFont="1" applyFill="1" applyBorder="1" applyAlignment="1">
      <alignment horizontal="left" vertical="center"/>
    </xf>
    <xf numFmtId="0" fontId="3" fillId="2" borderId="17" xfId="4" applyFont="1" applyFill="1" applyBorder="1" applyAlignment="1">
      <alignment horizontal="center" vertical="center"/>
    </xf>
    <xf numFmtId="0" fontId="3" fillId="2" borderId="51" xfId="4" applyFont="1" applyFill="1" applyBorder="1" applyAlignment="1">
      <alignment horizontal="center" vertical="center"/>
    </xf>
    <xf numFmtId="0" fontId="11" fillId="2" borderId="77" xfId="5" applyFont="1" applyFill="1" applyBorder="1" applyAlignment="1">
      <alignment horizontal="left" vertical="center"/>
    </xf>
    <xf numFmtId="0" fontId="11" fillId="2" borderId="82" xfId="5" applyFont="1" applyFill="1" applyBorder="1" applyAlignment="1">
      <alignment horizontal="left" vertical="center"/>
    </xf>
    <xf numFmtId="0" fontId="11" fillId="2" borderId="90" xfId="5" applyFont="1" applyFill="1" applyBorder="1" applyAlignment="1">
      <alignment horizontal="left" vertical="center"/>
    </xf>
    <xf numFmtId="0" fontId="3" fillId="2" borderId="77" xfId="4" applyFont="1" applyFill="1" applyBorder="1" applyAlignment="1">
      <alignment horizontal="center" vertical="center"/>
    </xf>
    <xf numFmtId="0" fontId="3" fillId="2" borderId="90" xfId="4" applyFont="1" applyFill="1" applyBorder="1" applyAlignment="1">
      <alignment horizontal="center" vertical="center"/>
    </xf>
    <xf numFmtId="0" fontId="3" fillId="2" borderId="40" xfId="4" applyFont="1" applyFill="1" applyBorder="1" applyAlignment="1">
      <alignment horizontal="center" vertical="center"/>
    </xf>
    <xf numFmtId="0" fontId="3" fillId="2" borderId="41" xfId="4" applyFont="1" applyFill="1" applyBorder="1" applyAlignment="1">
      <alignment horizontal="center" vertical="center"/>
    </xf>
    <xf numFmtId="0" fontId="3" fillId="2" borderId="78" xfId="4" applyFont="1" applyFill="1" applyBorder="1" applyAlignment="1">
      <alignment horizontal="center" vertical="center"/>
    </xf>
    <xf numFmtId="0" fontId="3" fillId="2" borderId="18" xfId="4" applyFont="1" applyFill="1" applyBorder="1" applyAlignment="1">
      <alignment horizontal="center" vertical="center"/>
    </xf>
    <xf numFmtId="0" fontId="3" fillId="2" borderId="82" xfId="4" applyFont="1" applyFill="1" applyBorder="1" applyAlignment="1">
      <alignment horizontal="center" vertical="center"/>
    </xf>
    <xf numFmtId="0" fontId="3" fillId="2" borderId="84" xfId="4" applyFont="1" applyFill="1" applyBorder="1" applyAlignment="1">
      <alignment horizontal="left" vertical="center"/>
    </xf>
    <xf numFmtId="0" fontId="3" fillId="2" borderId="12" xfId="4" applyFont="1" applyFill="1" applyBorder="1" applyAlignment="1">
      <alignment horizontal="left" vertical="center"/>
    </xf>
    <xf numFmtId="0" fontId="3" fillId="2" borderId="9" xfId="4" applyFont="1" applyFill="1" applyBorder="1" applyAlignment="1">
      <alignment horizontal="left" vertical="center"/>
    </xf>
    <xf numFmtId="169" fontId="3" fillId="0" borderId="84" xfId="2" applyNumberFormat="1" applyFont="1" applyBorder="1" applyAlignment="1">
      <alignment horizontal="center" vertical="center"/>
    </xf>
    <xf numFmtId="169" fontId="3" fillId="0" borderId="9" xfId="2" applyNumberFormat="1" applyFont="1" applyBorder="1" applyAlignment="1">
      <alignment horizontal="center" vertical="center"/>
    </xf>
    <xf numFmtId="0" fontId="11" fillId="3" borderId="85" xfId="5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left" vertical="center"/>
    </xf>
    <xf numFmtId="0" fontId="3" fillId="2" borderId="14" xfId="4" applyFont="1" applyFill="1" applyBorder="1" applyAlignment="1">
      <alignment horizontal="center" vertical="center"/>
    </xf>
    <xf numFmtId="0" fontId="3" fillId="2" borderId="16" xfId="4" applyFont="1" applyFill="1" applyBorder="1" applyAlignment="1">
      <alignment horizontal="center" vertical="center"/>
    </xf>
    <xf numFmtId="0" fontId="3" fillId="0" borderId="82" xfId="4" applyFont="1" applyBorder="1" applyAlignment="1">
      <alignment horizontal="left" vertical="center"/>
    </xf>
    <xf numFmtId="0" fontId="3" fillId="0" borderId="84" xfId="4" applyFont="1" applyBorder="1" applyAlignment="1">
      <alignment horizontal="left" vertical="center"/>
    </xf>
    <xf numFmtId="0" fontId="3" fillId="0" borderId="12" xfId="4" applyFont="1" applyBorder="1" applyAlignment="1">
      <alignment horizontal="left" vertical="center"/>
    </xf>
    <xf numFmtId="0" fontId="3" fillId="0" borderId="9" xfId="4" applyFont="1" applyBorder="1" applyAlignment="1">
      <alignment horizontal="left" vertical="center"/>
    </xf>
    <xf numFmtId="0" fontId="3" fillId="0" borderId="13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32" xfId="5" applyFont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1" fillId="0" borderId="79" xfId="5" applyFont="1" applyBorder="1" applyAlignment="1">
      <alignment horizontal="center" vertical="center"/>
    </xf>
    <xf numFmtId="0" fontId="3" fillId="0" borderId="14" xfId="4" applyFont="1" applyFill="1" applyBorder="1" applyAlignment="1">
      <alignment horizontal="left" vertical="center" wrapText="1"/>
    </xf>
    <xf numFmtId="0" fontId="3" fillId="0" borderId="16" xfId="4" applyFont="1" applyFill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/>
    </xf>
    <xf numFmtId="0" fontId="11" fillId="0" borderId="34" xfId="5" applyFont="1" applyBorder="1" applyAlignment="1">
      <alignment horizontal="left" vertical="center" wrapText="1"/>
    </xf>
    <xf numFmtId="0" fontId="11" fillId="0" borderId="26" xfId="5" applyFont="1" applyBorder="1" applyAlignment="1">
      <alignment horizontal="left" vertical="center" wrapText="1"/>
    </xf>
    <xf numFmtId="0" fontId="11" fillId="0" borderId="31" xfId="5" applyFont="1" applyBorder="1" applyAlignment="1">
      <alignment horizontal="left" vertical="center"/>
    </xf>
    <xf numFmtId="0" fontId="11" fillId="0" borderId="34" xfId="5" applyFont="1" applyBorder="1" applyAlignment="1">
      <alignment horizontal="left" vertical="center"/>
    </xf>
    <xf numFmtId="0" fontId="11" fillId="0" borderId="26" xfId="5" applyFont="1" applyBorder="1" applyAlignment="1">
      <alignment horizontal="left" vertical="center"/>
    </xf>
    <xf numFmtId="0" fontId="3" fillId="5" borderId="58" xfId="4" applyFont="1" applyFill="1" applyBorder="1" applyAlignment="1">
      <alignment vertical="center" wrapText="1"/>
    </xf>
  </cellXfs>
  <cellStyles count="7">
    <cellStyle name="百分比 3" xfId="2"/>
    <cellStyle name="常规" xfId="0" builtinId="0"/>
    <cellStyle name="常规 2" xfId="3"/>
    <cellStyle name="常规 3" xfId="4"/>
    <cellStyle name="常规 3 2" xfId="1"/>
    <cellStyle name="常规_Sheet1 3" xfId="5"/>
    <cellStyle name="千位分隔 2" xfId="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409575</xdr:colOff>
      <xdr:row>0</xdr:row>
      <xdr:rowOff>427355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28575"/>
          <a:ext cx="71564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5"/>
  <sheetViews>
    <sheetView tabSelected="1" topLeftCell="A76" workbookViewId="0">
      <selection activeCell="I104" sqref="I104"/>
    </sheetView>
  </sheetViews>
  <sheetFormatPr defaultColWidth="9.140625" defaultRowHeight="11.25"/>
  <cols>
    <col min="1" max="1" width="4.7109375" style="4" customWidth="1"/>
    <col min="2" max="2" width="15.7109375" style="4" customWidth="1"/>
    <col min="3" max="3" width="14.7109375" style="4" customWidth="1"/>
    <col min="4" max="4" width="4.28515625" style="4" customWidth="1"/>
    <col min="5" max="5" width="6.140625" style="4" customWidth="1"/>
    <col min="6" max="8" width="4.28515625" style="4" customWidth="1"/>
    <col min="9" max="9" width="8.28515625" style="4" customWidth="1"/>
    <col min="10" max="11" width="5.28515625" style="5" customWidth="1"/>
    <col min="12" max="12" width="5.7109375" style="5" customWidth="1"/>
    <col min="13" max="13" width="9.28515625" style="4" customWidth="1"/>
    <col min="14" max="14" width="10.7109375" style="4" customWidth="1"/>
    <col min="15" max="15" width="30.7109375" style="4" customWidth="1"/>
    <col min="16" max="16384" width="9.140625" style="4"/>
  </cols>
  <sheetData>
    <row r="1" spans="1:15" s="1" customFormat="1" ht="42.75" customHeight="1">
      <c r="A1" s="195" t="s">
        <v>197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 s="2" customFormat="1" ht="28.5" customHeight="1">
      <c r="A2" s="196" t="s">
        <v>0</v>
      </c>
      <c r="B2" s="196"/>
      <c r="C2" s="197" t="s">
        <v>1</v>
      </c>
      <c r="D2" s="197"/>
      <c r="E2" s="197"/>
      <c r="F2" s="6" t="s">
        <v>2</v>
      </c>
      <c r="G2" s="7"/>
      <c r="H2" s="7"/>
      <c r="I2" s="198" t="s">
        <v>3</v>
      </c>
      <c r="J2" s="198"/>
      <c r="K2" s="60"/>
      <c r="L2" s="199" t="s">
        <v>4</v>
      </c>
      <c r="M2" s="199"/>
      <c r="N2" s="200" t="s">
        <v>5</v>
      </c>
      <c r="O2" s="200"/>
    </row>
    <row r="3" spans="1:15" s="2" customFormat="1" ht="15" customHeight="1">
      <c r="A3" s="196" t="s">
        <v>6</v>
      </c>
      <c r="B3" s="196"/>
      <c r="C3" s="8" t="s">
        <v>7</v>
      </c>
      <c r="D3" s="8"/>
      <c r="E3" s="8"/>
      <c r="F3" s="6" t="s">
        <v>8</v>
      </c>
      <c r="G3" s="7"/>
      <c r="H3" s="7"/>
      <c r="I3" s="198">
        <v>150</v>
      </c>
      <c r="J3" s="198"/>
      <c r="K3" s="60"/>
      <c r="L3" s="199" t="s">
        <v>9</v>
      </c>
      <c r="M3" s="199"/>
      <c r="N3" s="200" t="s">
        <v>10</v>
      </c>
      <c r="O3" s="200"/>
    </row>
    <row r="4" spans="1:15" s="2" customFormat="1" ht="15" customHeight="1">
      <c r="A4" s="196" t="s">
        <v>11</v>
      </c>
      <c r="B4" s="196"/>
      <c r="C4" s="9" t="s">
        <v>12</v>
      </c>
      <c r="D4" s="9"/>
      <c r="E4" s="9"/>
      <c r="F4" s="10"/>
      <c r="G4" s="7"/>
      <c r="H4" s="11"/>
      <c r="I4" s="11"/>
      <c r="J4" s="11"/>
      <c r="K4" s="11"/>
      <c r="L4" s="199"/>
      <c r="M4" s="199"/>
      <c r="N4" s="201"/>
      <c r="O4" s="200"/>
    </row>
    <row r="5" spans="1:15" ht="9.9499999999999993" customHeight="1">
      <c r="A5" s="12"/>
      <c r="B5" s="12"/>
      <c r="C5" s="12"/>
      <c r="D5" s="12"/>
      <c r="E5" s="12"/>
      <c r="F5" s="12"/>
      <c r="G5" s="13"/>
      <c r="H5" s="12"/>
      <c r="I5" s="12"/>
      <c r="M5" s="12"/>
      <c r="N5" s="12"/>
      <c r="O5" s="12"/>
    </row>
    <row r="6" spans="1:15" ht="48" customHeight="1">
      <c r="A6" s="14" t="s">
        <v>13</v>
      </c>
      <c r="B6" s="202" t="s">
        <v>14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3"/>
    </row>
    <row r="7" spans="1:15" ht="15.95" customHeight="1">
      <c r="A7" s="204" t="s">
        <v>15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 t="s">
        <v>16</v>
      </c>
      <c r="N7" s="205"/>
      <c r="O7" s="206"/>
    </row>
    <row r="8" spans="1:15" ht="15.95" customHeight="1">
      <c r="A8" s="16" t="s">
        <v>17</v>
      </c>
      <c r="B8" s="17" t="s">
        <v>15</v>
      </c>
      <c r="C8" s="207" t="s">
        <v>18</v>
      </c>
      <c r="D8" s="208"/>
      <c r="E8" s="208"/>
      <c r="F8" s="208"/>
      <c r="G8" s="208"/>
      <c r="H8" s="208"/>
      <c r="I8" s="208"/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61" t="s">
        <v>24</v>
      </c>
    </row>
    <row r="9" spans="1:15" s="3" customFormat="1" ht="15.95" customHeight="1">
      <c r="A9" s="18" t="s">
        <v>25</v>
      </c>
      <c r="B9" s="19" t="s">
        <v>26</v>
      </c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62"/>
    </row>
    <row r="10" spans="1:15" ht="15.95" hidden="1" customHeight="1">
      <c r="A10" s="266" t="s">
        <v>27</v>
      </c>
      <c r="B10" s="276" t="s">
        <v>28</v>
      </c>
      <c r="C10" s="22" t="s">
        <v>29</v>
      </c>
      <c r="D10" s="23"/>
      <c r="E10" s="22" t="s">
        <v>30</v>
      </c>
      <c r="F10" s="23"/>
      <c r="G10" s="22" t="s">
        <v>31</v>
      </c>
      <c r="H10" s="23"/>
      <c r="I10" s="22" t="s">
        <v>32</v>
      </c>
      <c r="J10" s="63"/>
      <c r="K10" s="22"/>
      <c r="L10" s="64" t="s">
        <v>33</v>
      </c>
      <c r="M10" s="65"/>
      <c r="N10" s="66"/>
      <c r="O10" s="67"/>
    </row>
    <row r="11" spans="1:15" ht="15.95" hidden="1" customHeight="1">
      <c r="A11" s="267"/>
      <c r="B11" s="277"/>
      <c r="C11" s="24" t="s">
        <v>34</v>
      </c>
      <c r="D11" s="23"/>
      <c r="E11" s="22" t="s">
        <v>30</v>
      </c>
      <c r="F11" s="23"/>
      <c r="G11" s="22" t="s">
        <v>31</v>
      </c>
      <c r="H11" s="23"/>
      <c r="I11" s="22" t="s">
        <v>32</v>
      </c>
      <c r="J11" s="63"/>
      <c r="K11" s="22"/>
      <c r="L11" s="68" t="s">
        <v>33</v>
      </c>
      <c r="M11" s="69"/>
      <c r="N11" s="70"/>
      <c r="O11" s="71"/>
    </row>
    <row r="12" spans="1:15" ht="15.95" hidden="1" customHeight="1">
      <c r="A12" s="267"/>
      <c r="B12" s="277"/>
      <c r="C12" s="24" t="s">
        <v>29</v>
      </c>
      <c r="D12" s="25"/>
      <c r="E12" s="24" t="s">
        <v>30</v>
      </c>
      <c r="F12" s="25"/>
      <c r="G12" s="24" t="s">
        <v>31</v>
      </c>
      <c r="H12" s="25"/>
      <c r="I12" s="24" t="s">
        <v>32</v>
      </c>
      <c r="J12" s="72"/>
      <c r="K12" s="24"/>
      <c r="L12" s="68" t="s">
        <v>33</v>
      </c>
      <c r="M12" s="73"/>
      <c r="N12" s="70"/>
      <c r="O12" s="71"/>
    </row>
    <row r="13" spans="1:15" ht="15.95" hidden="1" customHeight="1">
      <c r="A13" s="267"/>
      <c r="B13" s="277"/>
      <c r="C13" s="24" t="s">
        <v>34</v>
      </c>
      <c r="D13" s="25"/>
      <c r="E13" s="24" t="s">
        <v>30</v>
      </c>
      <c r="F13" s="25"/>
      <c r="G13" s="24" t="s">
        <v>31</v>
      </c>
      <c r="H13" s="25"/>
      <c r="I13" s="24" t="s">
        <v>32</v>
      </c>
      <c r="J13" s="72"/>
      <c r="K13" s="24"/>
      <c r="L13" s="68" t="s">
        <v>33</v>
      </c>
      <c r="M13" s="73"/>
      <c r="N13" s="70"/>
      <c r="O13" s="71"/>
    </row>
    <row r="14" spans="1:15" ht="15.95" hidden="1" customHeight="1">
      <c r="A14" s="267"/>
      <c r="B14" s="277"/>
      <c r="C14" s="24" t="s">
        <v>35</v>
      </c>
      <c r="D14" s="25"/>
      <c r="E14" s="24" t="s">
        <v>30</v>
      </c>
      <c r="F14" s="25"/>
      <c r="G14" s="24" t="s">
        <v>31</v>
      </c>
      <c r="H14" s="25"/>
      <c r="I14" s="24" t="s">
        <v>32</v>
      </c>
      <c r="J14" s="72"/>
      <c r="K14" s="24"/>
      <c r="L14" s="68" t="s">
        <v>33</v>
      </c>
      <c r="M14" s="73"/>
      <c r="N14" s="70">
        <f t="shared" ref="N14:N20" si="0">J14*K14*M14</f>
        <v>0</v>
      </c>
      <c r="O14" s="71"/>
    </row>
    <row r="15" spans="1:15" ht="15.95" hidden="1" customHeight="1">
      <c r="A15" s="267" t="s">
        <v>36</v>
      </c>
      <c r="B15" s="278" t="s">
        <v>37</v>
      </c>
      <c r="C15" s="24" t="s">
        <v>29</v>
      </c>
      <c r="D15" s="25"/>
      <c r="E15" s="24" t="s">
        <v>30</v>
      </c>
      <c r="F15" s="25"/>
      <c r="G15" s="24" t="s">
        <v>31</v>
      </c>
      <c r="H15" s="25"/>
      <c r="I15" s="24" t="s">
        <v>32</v>
      </c>
      <c r="J15" s="72"/>
      <c r="K15" s="24"/>
      <c r="L15" s="68" t="s">
        <v>33</v>
      </c>
      <c r="M15" s="73"/>
      <c r="N15" s="70">
        <f t="shared" si="0"/>
        <v>0</v>
      </c>
      <c r="O15" s="71"/>
    </row>
    <row r="16" spans="1:15" ht="15.95" hidden="1" customHeight="1">
      <c r="A16" s="267"/>
      <c r="B16" s="278"/>
      <c r="C16" s="24" t="s">
        <v>34</v>
      </c>
      <c r="D16" s="25"/>
      <c r="E16" s="24" t="s">
        <v>30</v>
      </c>
      <c r="F16" s="25"/>
      <c r="G16" s="24" t="s">
        <v>31</v>
      </c>
      <c r="H16" s="25"/>
      <c r="I16" s="24" t="s">
        <v>32</v>
      </c>
      <c r="J16" s="72"/>
      <c r="K16" s="24"/>
      <c r="L16" s="68" t="s">
        <v>33</v>
      </c>
      <c r="M16" s="73"/>
      <c r="N16" s="70">
        <f t="shared" si="0"/>
        <v>0</v>
      </c>
      <c r="O16" s="71"/>
    </row>
    <row r="17" spans="1:15" ht="15.95" hidden="1" customHeight="1">
      <c r="A17" s="267" t="s">
        <v>38</v>
      </c>
      <c r="B17" s="278" t="s">
        <v>39</v>
      </c>
      <c r="C17" s="24" t="s">
        <v>29</v>
      </c>
      <c r="D17" s="25"/>
      <c r="E17" s="24" t="s">
        <v>30</v>
      </c>
      <c r="F17" s="25"/>
      <c r="G17" s="24" t="s">
        <v>31</v>
      </c>
      <c r="H17" s="25"/>
      <c r="I17" s="24" t="s">
        <v>32</v>
      </c>
      <c r="J17" s="72"/>
      <c r="K17" s="24"/>
      <c r="L17" s="68" t="s">
        <v>33</v>
      </c>
      <c r="M17" s="73"/>
      <c r="N17" s="70">
        <f t="shared" si="0"/>
        <v>0</v>
      </c>
      <c r="O17" s="71"/>
    </row>
    <row r="18" spans="1:15" ht="15.95" hidden="1" customHeight="1">
      <c r="A18" s="267"/>
      <c r="B18" s="278"/>
      <c r="C18" s="24" t="s">
        <v>34</v>
      </c>
      <c r="D18" s="25"/>
      <c r="E18" s="24" t="s">
        <v>30</v>
      </c>
      <c r="F18" s="25"/>
      <c r="G18" s="24" t="s">
        <v>31</v>
      </c>
      <c r="H18" s="25"/>
      <c r="I18" s="24" t="s">
        <v>32</v>
      </c>
      <c r="J18" s="72"/>
      <c r="K18" s="24"/>
      <c r="L18" s="68" t="s">
        <v>33</v>
      </c>
      <c r="M18" s="73"/>
      <c r="N18" s="70">
        <f t="shared" si="0"/>
        <v>0</v>
      </c>
      <c r="O18" s="71"/>
    </row>
    <row r="19" spans="1:15" ht="15.95" hidden="1" customHeight="1">
      <c r="A19" s="267" t="s">
        <v>40</v>
      </c>
      <c r="B19" s="278" t="s">
        <v>41</v>
      </c>
      <c r="C19" s="24" t="s">
        <v>29</v>
      </c>
      <c r="D19" s="25"/>
      <c r="E19" s="24" t="s">
        <v>30</v>
      </c>
      <c r="F19" s="25"/>
      <c r="G19" s="24" t="s">
        <v>31</v>
      </c>
      <c r="H19" s="25"/>
      <c r="I19" s="24" t="s">
        <v>32</v>
      </c>
      <c r="J19" s="72"/>
      <c r="K19" s="24"/>
      <c r="L19" s="68" t="s">
        <v>33</v>
      </c>
      <c r="M19" s="73"/>
      <c r="N19" s="70">
        <f t="shared" si="0"/>
        <v>0</v>
      </c>
      <c r="O19" s="71"/>
    </row>
    <row r="20" spans="1:15" ht="15.95" hidden="1" customHeight="1">
      <c r="A20" s="267"/>
      <c r="B20" s="278"/>
      <c r="C20" s="24" t="s">
        <v>34</v>
      </c>
      <c r="D20" s="25"/>
      <c r="E20" s="24" t="s">
        <v>30</v>
      </c>
      <c r="F20" s="25"/>
      <c r="G20" s="24" t="s">
        <v>31</v>
      </c>
      <c r="H20" s="25"/>
      <c r="I20" s="24" t="s">
        <v>32</v>
      </c>
      <c r="J20" s="72"/>
      <c r="K20" s="24"/>
      <c r="L20" s="68" t="s">
        <v>33</v>
      </c>
      <c r="M20" s="73"/>
      <c r="N20" s="70">
        <f t="shared" si="0"/>
        <v>0</v>
      </c>
      <c r="O20" s="71"/>
    </row>
    <row r="21" spans="1:15" ht="56.25">
      <c r="A21" s="267" t="s">
        <v>42</v>
      </c>
      <c r="B21" s="26" t="s">
        <v>43</v>
      </c>
      <c r="C21" s="209" t="s">
        <v>44</v>
      </c>
      <c r="D21" s="209"/>
      <c r="E21" s="209"/>
      <c r="F21" s="209"/>
      <c r="G21" s="209"/>
      <c r="H21" s="209"/>
      <c r="I21" s="209"/>
      <c r="J21" s="25">
        <v>1</v>
      </c>
      <c r="K21" s="25">
        <v>0.5</v>
      </c>
      <c r="L21" s="74" t="s">
        <v>45</v>
      </c>
      <c r="M21" s="75">
        <v>28000</v>
      </c>
      <c r="N21" s="76">
        <v>14000</v>
      </c>
      <c r="O21" s="77" t="s">
        <v>46</v>
      </c>
    </row>
    <row r="22" spans="1:15" ht="15" customHeight="1">
      <c r="A22" s="267"/>
      <c r="B22" s="26" t="s">
        <v>47</v>
      </c>
      <c r="C22" s="210" t="s">
        <v>48</v>
      </c>
      <c r="D22" s="210"/>
      <c r="E22" s="210"/>
      <c r="F22" s="210"/>
      <c r="G22" s="210"/>
      <c r="H22" s="210"/>
      <c r="I22" s="210"/>
      <c r="J22" s="25">
        <v>1</v>
      </c>
      <c r="K22" s="25">
        <v>0.5</v>
      </c>
      <c r="L22" s="74" t="s">
        <v>49</v>
      </c>
      <c r="M22" s="78">
        <v>0</v>
      </c>
      <c r="N22" s="79">
        <f t="shared" ref="N22:N25" si="1">J22*K22*M22</f>
        <v>0</v>
      </c>
      <c r="O22" s="77" t="s">
        <v>50</v>
      </c>
    </row>
    <row r="23" spans="1:15" ht="15.95" customHeight="1">
      <c r="A23" s="267"/>
      <c r="B23" s="26" t="s">
        <v>51</v>
      </c>
      <c r="C23" s="210" t="s">
        <v>52</v>
      </c>
      <c r="D23" s="210"/>
      <c r="E23" s="210"/>
      <c r="F23" s="210"/>
      <c r="G23" s="210"/>
      <c r="H23" s="210"/>
      <c r="I23" s="210"/>
      <c r="J23" s="25">
        <v>60</v>
      </c>
      <c r="K23" s="25">
        <v>1</v>
      </c>
      <c r="L23" s="74" t="s">
        <v>53</v>
      </c>
      <c r="M23" s="75">
        <v>25</v>
      </c>
      <c r="N23" s="76">
        <f t="shared" si="1"/>
        <v>1500</v>
      </c>
      <c r="O23" s="80" t="s">
        <v>54</v>
      </c>
    </row>
    <row r="24" spans="1:15" ht="15.95" customHeight="1">
      <c r="A24" s="267"/>
      <c r="B24" s="27" t="s">
        <v>55</v>
      </c>
      <c r="C24" s="211"/>
      <c r="D24" s="211"/>
      <c r="E24" s="211"/>
      <c r="F24" s="211"/>
      <c r="G24" s="211"/>
      <c r="H24" s="211"/>
      <c r="I24" s="211"/>
      <c r="J24" s="25">
        <v>2</v>
      </c>
      <c r="K24" s="25">
        <v>1</v>
      </c>
      <c r="L24" s="74" t="s">
        <v>56</v>
      </c>
      <c r="M24" s="78">
        <v>1000</v>
      </c>
      <c r="N24" s="76">
        <f t="shared" si="1"/>
        <v>2000</v>
      </c>
      <c r="O24" s="80" t="s">
        <v>57</v>
      </c>
    </row>
    <row r="25" spans="1:15" ht="56.25">
      <c r="A25" s="268" t="s">
        <v>58</v>
      </c>
      <c r="B25" s="26" t="s">
        <v>59</v>
      </c>
      <c r="C25" s="209" t="s">
        <v>60</v>
      </c>
      <c r="D25" s="209"/>
      <c r="E25" s="209"/>
      <c r="F25" s="209"/>
      <c r="G25" s="209"/>
      <c r="H25" s="209"/>
      <c r="I25" s="209"/>
      <c r="J25" s="25">
        <v>1</v>
      </c>
      <c r="K25" s="25">
        <v>0.5</v>
      </c>
      <c r="L25" s="74" t="s">
        <v>45</v>
      </c>
      <c r="M25" s="78">
        <v>28000</v>
      </c>
      <c r="N25" s="76">
        <f t="shared" si="1"/>
        <v>14000</v>
      </c>
      <c r="O25" s="77" t="s">
        <v>61</v>
      </c>
    </row>
    <row r="26" spans="1:15" ht="15.95" customHeight="1">
      <c r="A26" s="270"/>
      <c r="B26" s="28" t="s">
        <v>55</v>
      </c>
      <c r="C26" s="212"/>
      <c r="D26" s="213"/>
      <c r="E26" s="213"/>
      <c r="F26" s="213"/>
      <c r="G26" s="213"/>
      <c r="H26" s="213"/>
      <c r="I26" s="214"/>
      <c r="J26" s="53"/>
      <c r="K26" s="53"/>
      <c r="L26" s="81"/>
      <c r="M26" s="82"/>
      <c r="N26" s="83"/>
      <c r="O26" s="84"/>
    </row>
    <row r="27" spans="1:15" ht="33.75">
      <c r="A27" s="268" t="s">
        <v>62</v>
      </c>
      <c r="B27" s="26" t="s">
        <v>63</v>
      </c>
      <c r="C27" s="209" t="s">
        <v>64</v>
      </c>
      <c r="D27" s="209"/>
      <c r="E27" s="209"/>
      <c r="F27" s="209"/>
      <c r="G27" s="209"/>
      <c r="H27" s="209"/>
      <c r="I27" s="209"/>
      <c r="J27" s="25">
        <v>2</v>
      </c>
      <c r="K27" s="25">
        <v>0.5</v>
      </c>
      <c r="L27" s="74" t="s">
        <v>45</v>
      </c>
      <c r="M27" s="78">
        <v>6000</v>
      </c>
      <c r="N27" s="79">
        <f t="shared" ref="N27:N29" si="2">J27*K27*M27</f>
        <v>6000</v>
      </c>
      <c r="O27" s="85" t="s">
        <v>65</v>
      </c>
    </row>
    <row r="28" spans="1:15" ht="15.95" customHeight="1">
      <c r="A28" s="269"/>
      <c r="B28" s="26" t="s">
        <v>47</v>
      </c>
      <c r="C28" s="210" t="s">
        <v>48</v>
      </c>
      <c r="D28" s="210"/>
      <c r="E28" s="210"/>
      <c r="F28" s="210"/>
      <c r="G28" s="210"/>
      <c r="H28" s="210"/>
      <c r="I28" s="210"/>
      <c r="J28" s="25">
        <v>2</v>
      </c>
      <c r="K28" s="25">
        <v>0.5</v>
      </c>
      <c r="L28" s="74" t="s">
        <v>49</v>
      </c>
      <c r="M28" s="78">
        <v>0</v>
      </c>
      <c r="N28" s="79">
        <f t="shared" si="2"/>
        <v>0</v>
      </c>
      <c r="O28" s="77" t="s">
        <v>50</v>
      </c>
    </row>
    <row r="29" spans="1:15" ht="15.95" customHeight="1">
      <c r="A29" s="269"/>
      <c r="B29" s="26" t="s">
        <v>51</v>
      </c>
      <c r="C29" s="210" t="s">
        <v>52</v>
      </c>
      <c r="D29" s="210"/>
      <c r="E29" s="210"/>
      <c r="F29" s="210"/>
      <c r="G29" s="210"/>
      <c r="H29" s="210"/>
      <c r="I29" s="210"/>
      <c r="J29" s="25">
        <v>40</v>
      </c>
      <c r="K29" s="25">
        <v>1</v>
      </c>
      <c r="L29" s="74" t="s">
        <v>53</v>
      </c>
      <c r="M29" s="78">
        <v>25</v>
      </c>
      <c r="N29" s="79">
        <f t="shared" si="2"/>
        <v>1000</v>
      </c>
      <c r="O29" s="80" t="s">
        <v>54</v>
      </c>
    </row>
    <row r="30" spans="1:15" ht="15.95" customHeight="1">
      <c r="A30" s="270"/>
      <c r="B30" s="28" t="s">
        <v>55</v>
      </c>
      <c r="C30" s="212"/>
      <c r="D30" s="213"/>
      <c r="E30" s="213"/>
      <c r="F30" s="213"/>
      <c r="G30" s="213"/>
      <c r="H30" s="213"/>
      <c r="I30" s="214"/>
      <c r="J30" s="53"/>
      <c r="K30" s="53"/>
      <c r="L30" s="81"/>
      <c r="M30" s="82"/>
      <c r="N30" s="83"/>
      <c r="O30" s="84"/>
    </row>
    <row r="31" spans="1:15" ht="15.95" customHeight="1">
      <c r="A31" s="29" t="s">
        <v>66</v>
      </c>
      <c r="B31" s="30"/>
      <c r="C31" s="30"/>
      <c r="D31" s="30"/>
      <c r="E31" s="30"/>
      <c r="F31" s="30"/>
      <c r="G31" s="30"/>
      <c r="H31" s="30"/>
      <c r="I31" s="30"/>
      <c r="J31" s="86"/>
      <c r="K31" s="86"/>
      <c r="L31" s="86"/>
      <c r="M31" s="87"/>
      <c r="N31" s="88">
        <f>SUM(N10:N30)</f>
        <v>38500</v>
      </c>
      <c r="O31" s="89"/>
    </row>
    <row r="32" spans="1:15" ht="15.95" customHeight="1">
      <c r="A32" s="31" t="s">
        <v>17</v>
      </c>
      <c r="B32" s="32" t="s">
        <v>15</v>
      </c>
      <c r="C32" s="215" t="s">
        <v>18</v>
      </c>
      <c r="D32" s="216"/>
      <c r="E32" s="216"/>
      <c r="F32" s="216"/>
      <c r="G32" s="216"/>
      <c r="H32" s="216"/>
      <c r="I32" s="216"/>
      <c r="J32" s="32" t="s">
        <v>67</v>
      </c>
      <c r="K32" s="32" t="s">
        <v>68</v>
      </c>
      <c r="L32" s="90" t="s">
        <v>21</v>
      </c>
      <c r="M32" s="91" t="s">
        <v>22</v>
      </c>
      <c r="N32" s="92" t="s">
        <v>69</v>
      </c>
      <c r="O32" s="93" t="s">
        <v>24</v>
      </c>
    </row>
    <row r="33" spans="1:15" ht="15.95" customHeight="1">
      <c r="A33" s="33" t="s">
        <v>70</v>
      </c>
      <c r="B33" s="34" t="s">
        <v>71</v>
      </c>
      <c r="C33" s="34"/>
      <c r="D33" s="34"/>
      <c r="E33" s="34"/>
      <c r="F33" s="34"/>
      <c r="G33" s="34"/>
      <c r="H33" s="34"/>
      <c r="I33" s="34"/>
      <c r="J33" s="94"/>
      <c r="K33" s="94"/>
      <c r="L33" s="94"/>
      <c r="M33" s="95"/>
      <c r="N33" s="96"/>
      <c r="O33" s="97"/>
    </row>
    <row r="34" spans="1:15" ht="15.95" customHeight="1">
      <c r="A34" s="35" t="s">
        <v>72</v>
      </c>
      <c r="B34" s="36" t="s">
        <v>73</v>
      </c>
      <c r="C34" s="37" t="s">
        <v>74</v>
      </c>
      <c r="D34" s="38">
        <v>9</v>
      </c>
      <c r="E34" s="39" t="s">
        <v>30</v>
      </c>
      <c r="F34" s="38">
        <v>19</v>
      </c>
      <c r="G34" s="39" t="s">
        <v>31</v>
      </c>
      <c r="H34" s="23" t="s">
        <v>32</v>
      </c>
      <c r="I34" s="39" t="s">
        <v>75</v>
      </c>
      <c r="J34" s="98">
        <v>70</v>
      </c>
      <c r="K34" s="98">
        <v>1</v>
      </c>
      <c r="L34" s="99" t="s">
        <v>76</v>
      </c>
      <c r="M34" s="100">
        <v>150</v>
      </c>
      <c r="N34" s="101">
        <f>J34*M34</f>
        <v>10500</v>
      </c>
      <c r="O34" s="102" t="s">
        <v>77</v>
      </c>
    </row>
    <row r="35" spans="1:15" ht="15" customHeight="1">
      <c r="A35" s="40" t="s">
        <v>78</v>
      </c>
      <c r="B35" s="41" t="s">
        <v>73</v>
      </c>
      <c r="C35" s="42" t="s">
        <v>74</v>
      </c>
      <c r="D35" s="25">
        <v>9</v>
      </c>
      <c r="E35" s="24" t="s">
        <v>30</v>
      </c>
      <c r="F35" s="25">
        <v>20</v>
      </c>
      <c r="G35" s="24" t="s">
        <v>31</v>
      </c>
      <c r="H35" s="23" t="s">
        <v>79</v>
      </c>
      <c r="I35" s="24" t="s">
        <v>75</v>
      </c>
      <c r="J35" s="103">
        <v>121</v>
      </c>
      <c r="K35" s="103">
        <v>1</v>
      </c>
      <c r="L35" s="68" t="s">
        <v>76</v>
      </c>
      <c r="M35" s="78">
        <v>150</v>
      </c>
      <c r="N35" s="101">
        <f t="shared" ref="N35:N36" si="3">J35*M35</f>
        <v>18150</v>
      </c>
      <c r="O35" s="102" t="s">
        <v>77</v>
      </c>
    </row>
    <row r="36" spans="1:15" ht="15.95" customHeight="1">
      <c r="A36" s="40" t="s">
        <v>80</v>
      </c>
      <c r="B36" s="41" t="s">
        <v>73</v>
      </c>
      <c r="C36" s="42" t="s">
        <v>81</v>
      </c>
      <c r="D36" s="25">
        <v>9</v>
      </c>
      <c r="E36" s="24" t="s">
        <v>30</v>
      </c>
      <c r="F36" s="25">
        <v>20</v>
      </c>
      <c r="G36" s="24" t="s">
        <v>31</v>
      </c>
      <c r="H36" s="23" t="s">
        <v>32</v>
      </c>
      <c r="I36" s="24" t="s">
        <v>75</v>
      </c>
      <c r="J36" s="103">
        <v>136</v>
      </c>
      <c r="K36" s="103">
        <v>1</v>
      </c>
      <c r="L36" s="68" t="s">
        <v>76</v>
      </c>
      <c r="M36" s="82">
        <v>200</v>
      </c>
      <c r="N36" s="101">
        <f t="shared" si="3"/>
        <v>27200</v>
      </c>
      <c r="O36" s="102" t="s">
        <v>82</v>
      </c>
    </row>
    <row r="37" spans="1:15" ht="25.5" customHeight="1">
      <c r="A37" s="43" t="s">
        <v>83</v>
      </c>
      <c r="B37" s="44" t="s">
        <v>73</v>
      </c>
      <c r="C37" s="45"/>
      <c r="D37" s="46">
        <v>9</v>
      </c>
      <c r="E37" s="47" t="s">
        <v>30</v>
      </c>
      <c r="F37" s="48">
        <v>20</v>
      </c>
      <c r="G37" s="47" t="s">
        <v>31</v>
      </c>
      <c r="H37" s="23" t="s">
        <v>32</v>
      </c>
      <c r="I37" s="47" t="s">
        <v>75</v>
      </c>
      <c r="J37" s="104">
        <v>5</v>
      </c>
      <c r="K37" s="104">
        <v>1</v>
      </c>
      <c r="L37" s="105" t="s">
        <v>76</v>
      </c>
      <c r="M37" s="106">
        <f>N37/K37/J37</f>
        <v>105.58</v>
      </c>
      <c r="N37" s="107">
        <v>527.9</v>
      </c>
      <c r="O37" s="284" t="s">
        <v>196</v>
      </c>
    </row>
    <row r="38" spans="1:15" customFormat="1" ht="15.95" customHeight="1">
      <c r="A38" s="43" t="s">
        <v>84</v>
      </c>
      <c r="B38" s="49"/>
      <c r="C38" s="50"/>
      <c r="D38" s="51"/>
      <c r="E38" s="52"/>
      <c r="F38" s="53"/>
      <c r="G38" s="52"/>
      <c r="H38" s="23"/>
      <c r="I38" s="52"/>
      <c r="J38" s="109">
        <v>200</v>
      </c>
      <c r="K38" s="109">
        <v>1</v>
      </c>
      <c r="L38" s="110" t="s">
        <v>85</v>
      </c>
      <c r="M38" s="82">
        <f>N38/K38/J38</f>
        <v>7.48</v>
      </c>
      <c r="N38" s="111">
        <v>1496</v>
      </c>
      <c r="O38" s="108" t="s">
        <v>193</v>
      </c>
    </row>
    <row r="39" spans="1:15" customFormat="1" ht="15.95" customHeight="1">
      <c r="A39" s="43" t="s">
        <v>86</v>
      </c>
      <c r="B39" s="49"/>
      <c r="C39" s="50"/>
      <c r="D39" s="51"/>
      <c r="E39" s="52"/>
      <c r="F39" s="53"/>
      <c r="G39" s="52"/>
      <c r="H39" s="23"/>
      <c r="I39" s="52"/>
      <c r="J39" s="109">
        <v>180</v>
      </c>
      <c r="K39" s="109">
        <v>1</v>
      </c>
      <c r="L39" s="110" t="s">
        <v>85</v>
      </c>
      <c r="M39" s="82">
        <v>10</v>
      </c>
      <c r="N39" s="111">
        <f>M39*K39*J39</f>
        <v>1800</v>
      </c>
      <c r="O39" s="108" t="s">
        <v>194</v>
      </c>
    </row>
    <row r="40" spans="1:15" ht="15.95" customHeight="1">
      <c r="A40" s="43" t="s">
        <v>87</v>
      </c>
      <c r="B40" s="41"/>
      <c r="C40" s="42"/>
      <c r="D40" s="25"/>
      <c r="E40" s="24"/>
      <c r="F40" s="25"/>
      <c r="G40" s="24"/>
      <c r="H40" s="23"/>
      <c r="I40" s="24"/>
      <c r="J40" s="103">
        <v>30</v>
      </c>
      <c r="K40" s="103">
        <v>1</v>
      </c>
      <c r="L40" s="68" t="s">
        <v>85</v>
      </c>
      <c r="M40" s="82">
        <f>N40/K40/J40</f>
        <v>119.666</v>
      </c>
      <c r="N40" s="111">
        <v>3589.98</v>
      </c>
      <c r="O40" s="102" t="s">
        <v>195</v>
      </c>
    </row>
    <row r="41" spans="1:15" ht="15.95" customHeight="1">
      <c r="A41" s="54" t="s">
        <v>66</v>
      </c>
      <c r="B41" s="55"/>
      <c r="C41" s="55"/>
      <c r="D41" s="55"/>
      <c r="E41" s="55"/>
      <c r="F41" s="55"/>
      <c r="G41" s="55"/>
      <c r="H41" s="55"/>
      <c r="I41" s="55"/>
      <c r="J41" s="112"/>
      <c r="K41" s="112"/>
      <c r="L41" s="112"/>
      <c r="M41" s="113"/>
      <c r="N41" s="114">
        <f>SUM(N34:N40)</f>
        <v>63263.880000000005</v>
      </c>
      <c r="O41" s="115"/>
    </row>
    <row r="42" spans="1:15" ht="15.95" customHeight="1">
      <c r="A42" s="56" t="s">
        <v>17</v>
      </c>
      <c r="B42" s="15" t="s">
        <v>15</v>
      </c>
      <c r="C42" s="217" t="s">
        <v>18</v>
      </c>
      <c r="D42" s="205"/>
      <c r="E42" s="205"/>
      <c r="F42" s="205"/>
      <c r="G42" s="205"/>
      <c r="H42" s="205"/>
      <c r="I42" s="205"/>
      <c r="J42" s="15" t="s">
        <v>67</v>
      </c>
      <c r="K42" s="15" t="s">
        <v>88</v>
      </c>
      <c r="L42" s="116" t="s">
        <v>21</v>
      </c>
      <c r="M42" s="117" t="s">
        <v>22</v>
      </c>
      <c r="N42" s="15" t="s">
        <v>69</v>
      </c>
      <c r="O42" s="118" t="s">
        <v>24</v>
      </c>
    </row>
    <row r="43" spans="1:15" ht="15.95" customHeight="1">
      <c r="A43" s="57" t="s">
        <v>89</v>
      </c>
      <c r="B43" s="58" t="s">
        <v>90</v>
      </c>
      <c r="C43" s="58"/>
      <c r="D43" s="58"/>
      <c r="E43" s="58"/>
      <c r="F43" s="58"/>
      <c r="G43" s="58"/>
      <c r="H43" s="58"/>
      <c r="I43" s="58"/>
      <c r="J43" s="119"/>
      <c r="K43" s="119"/>
      <c r="L43" s="119"/>
      <c r="M43" s="120"/>
      <c r="N43" s="58"/>
      <c r="O43" s="121"/>
    </row>
    <row r="44" spans="1:15" ht="15.95" customHeight="1">
      <c r="A44" s="43"/>
      <c r="B44" s="59"/>
      <c r="C44" s="224" t="s">
        <v>96</v>
      </c>
      <c r="D44" s="225"/>
      <c r="E44" s="225"/>
      <c r="F44" s="225"/>
      <c r="G44" s="225"/>
      <c r="H44" s="225"/>
      <c r="I44" s="226"/>
      <c r="J44" s="127"/>
      <c r="K44" s="104"/>
      <c r="L44" s="128" t="s">
        <v>92</v>
      </c>
      <c r="M44" s="129"/>
      <c r="N44" s="130">
        <f t="shared" ref="N44" si="4">J44*K44*M44</f>
        <v>0</v>
      </c>
      <c r="O44" s="108"/>
    </row>
    <row r="45" spans="1:15" ht="15.95" hidden="1" customHeight="1">
      <c r="A45" s="271" t="s">
        <v>97</v>
      </c>
      <c r="B45" s="279" t="s">
        <v>98</v>
      </c>
      <c r="C45" s="227" t="s">
        <v>91</v>
      </c>
      <c r="D45" s="228"/>
      <c r="E45" s="228"/>
      <c r="F45" s="228"/>
      <c r="G45" s="228"/>
      <c r="H45" s="228"/>
      <c r="I45" s="229"/>
      <c r="J45" s="122"/>
      <c r="K45" s="109"/>
      <c r="L45" s="131" t="s">
        <v>99</v>
      </c>
      <c r="M45" s="124"/>
      <c r="N45" s="125"/>
      <c r="O45" s="80"/>
    </row>
    <row r="46" spans="1:15" ht="15.95" hidden="1" customHeight="1">
      <c r="A46" s="271"/>
      <c r="B46" s="279"/>
      <c r="C46" s="221" t="s">
        <v>93</v>
      </c>
      <c r="D46" s="222"/>
      <c r="E46" s="222"/>
      <c r="F46" s="222"/>
      <c r="G46" s="222"/>
      <c r="H46" s="222"/>
      <c r="I46" s="223"/>
      <c r="J46" s="103"/>
      <c r="K46" s="103"/>
      <c r="L46" s="126" t="s">
        <v>99</v>
      </c>
      <c r="M46" s="73"/>
      <c r="N46" s="70"/>
      <c r="O46" s="80"/>
    </row>
    <row r="47" spans="1:15" ht="15.95" hidden="1" customHeight="1">
      <c r="A47" s="271"/>
      <c r="B47" s="279"/>
      <c r="C47" s="221" t="s">
        <v>94</v>
      </c>
      <c r="D47" s="222"/>
      <c r="E47" s="222"/>
      <c r="F47" s="222"/>
      <c r="G47" s="222"/>
      <c r="H47" s="222"/>
      <c r="I47" s="223"/>
      <c r="J47" s="103"/>
      <c r="K47" s="103"/>
      <c r="L47" s="126" t="s">
        <v>99</v>
      </c>
      <c r="M47" s="73"/>
      <c r="N47" s="70"/>
      <c r="O47" s="80"/>
    </row>
    <row r="48" spans="1:15" ht="15.95" hidden="1" customHeight="1">
      <c r="A48" s="271"/>
      <c r="B48" s="279"/>
      <c r="C48" s="221" t="s">
        <v>95</v>
      </c>
      <c r="D48" s="222"/>
      <c r="E48" s="222"/>
      <c r="F48" s="222"/>
      <c r="G48" s="222"/>
      <c r="H48" s="222"/>
      <c r="I48" s="223"/>
      <c r="J48" s="103"/>
      <c r="K48" s="103"/>
      <c r="L48" s="126" t="s">
        <v>99</v>
      </c>
      <c r="M48" s="73"/>
      <c r="N48" s="70"/>
      <c r="O48" s="80"/>
    </row>
    <row r="49" spans="1:15" ht="15.95" hidden="1" customHeight="1">
      <c r="A49" s="272"/>
      <c r="B49" s="280"/>
      <c r="C49" s="224" t="s">
        <v>96</v>
      </c>
      <c r="D49" s="225"/>
      <c r="E49" s="225"/>
      <c r="F49" s="225"/>
      <c r="G49" s="225"/>
      <c r="H49" s="225"/>
      <c r="I49" s="226"/>
      <c r="J49" s="127"/>
      <c r="K49" s="104"/>
      <c r="L49" s="132" t="s">
        <v>99</v>
      </c>
      <c r="M49" s="129"/>
      <c r="N49" s="130"/>
      <c r="O49" s="108"/>
    </row>
    <row r="50" spans="1:15" ht="15.95" hidden="1" customHeight="1">
      <c r="A50" s="271" t="s">
        <v>100</v>
      </c>
      <c r="B50" s="279" t="s">
        <v>101</v>
      </c>
      <c r="C50" s="218" t="s">
        <v>91</v>
      </c>
      <c r="D50" s="219"/>
      <c r="E50" s="219"/>
      <c r="F50" s="219"/>
      <c r="G50" s="219"/>
      <c r="H50" s="219"/>
      <c r="I50" s="220"/>
      <c r="J50" s="122"/>
      <c r="K50" s="109"/>
      <c r="L50" s="123" t="s">
        <v>92</v>
      </c>
      <c r="M50" s="124"/>
      <c r="N50" s="125">
        <f t="shared" ref="N50:N57" si="5">J50*K50*M50</f>
        <v>0</v>
      </c>
      <c r="O50" s="133"/>
    </row>
    <row r="51" spans="1:15" ht="15.95" hidden="1" customHeight="1">
      <c r="A51" s="271"/>
      <c r="B51" s="279"/>
      <c r="C51" s="221" t="s">
        <v>93</v>
      </c>
      <c r="D51" s="222"/>
      <c r="E51" s="222"/>
      <c r="F51" s="222"/>
      <c r="G51" s="222"/>
      <c r="H51" s="222"/>
      <c r="I51" s="223"/>
      <c r="J51" s="103"/>
      <c r="K51" s="103"/>
      <c r="L51" s="126" t="s">
        <v>92</v>
      </c>
      <c r="M51" s="73"/>
      <c r="N51" s="70">
        <f t="shared" si="5"/>
        <v>0</v>
      </c>
      <c r="O51" s="80"/>
    </row>
    <row r="52" spans="1:15" ht="15.95" hidden="1" customHeight="1">
      <c r="A52" s="271"/>
      <c r="B52" s="279"/>
      <c r="C52" s="221" t="s">
        <v>94</v>
      </c>
      <c r="D52" s="222"/>
      <c r="E52" s="222"/>
      <c r="F52" s="222"/>
      <c r="G52" s="222"/>
      <c r="H52" s="222"/>
      <c r="I52" s="223"/>
      <c r="J52" s="103"/>
      <c r="K52" s="103"/>
      <c r="L52" s="126" t="s">
        <v>92</v>
      </c>
      <c r="M52" s="73"/>
      <c r="N52" s="70">
        <f t="shared" si="5"/>
        <v>0</v>
      </c>
      <c r="O52" s="80"/>
    </row>
    <row r="53" spans="1:15" ht="15.95" hidden="1" customHeight="1">
      <c r="A53" s="271"/>
      <c r="B53" s="279"/>
      <c r="C53" s="221" t="s">
        <v>95</v>
      </c>
      <c r="D53" s="222"/>
      <c r="E53" s="222"/>
      <c r="F53" s="222"/>
      <c r="G53" s="222"/>
      <c r="H53" s="222"/>
      <c r="I53" s="223"/>
      <c r="J53" s="103"/>
      <c r="K53" s="103"/>
      <c r="L53" s="126" t="s">
        <v>92</v>
      </c>
      <c r="M53" s="73"/>
      <c r="N53" s="70">
        <f t="shared" si="5"/>
        <v>0</v>
      </c>
      <c r="O53" s="80"/>
    </row>
    <row r="54" spans="1:15" ht="15.95" hidden="1" customHeight="1">
      <c r="A54" s="272"/>
      <c r="B54" s="280"/>
      <c r="C54" s="224" t="s">
        <v>96</v>
      </c>
      <c r="D54" s="225"/>
      <c r="E54" s="225"/>
      <c r="F54" s="225"/>
      <c r="G54" s="225"/>
      <c r="H54" s="225"/>
      <c r="I54" s="226"/>
      <c r="J54" s="127"/>
      <c r="K54" s="104"/>
      <c r="L54" s="128" t="s">
        <v>92</v>
      </c>
      <c r="M54" s="129"/>
      <c r="N54" s="130">
        <f t="shared" si="5"/>
        <v>0</v>
      </c>
      <c r="O54" s="108"/>
    </row>
    <row r="55" spans="1:15" ht="15.95" hidden="1" customHeight="1">
      <c r="A55" s="273" t="s">
        <v>102</v>
      </c>
      <c r="B55" s="281" t="s">
        <v>103</v>
      </c>
      <c r="C55" s="230" t="s">
        <v>104</v>
      </c>
      <c r="D55" s="230"/>
      <c r="E55" s="230"/>
      <c r="F55" s="230"/>
      <c r="G55" s="230"/>
      <c r="H55" s="135" t="s">
        <v>105</v>
      </c>
      <c r="I55" s="22" t="s">
        <v>106</v>
      </c>
      <c r="J55" s="153"/>
      <c r="K55" s="153"/>
      <c r="L55" s="123" t="s">
        <v>107</v>
      </c>
      <c r="M55" s="154"/>
      <c r="N55" s="155">
        <f t="shared" si="5"/>
        <v>0</v>
      </c>
      <c r="O55" s="156"/>
    </row>
    <row r="56" spans="1:15" ht="15.95" hidden="1" customHeight="1">
      <c r="A56" s="274"/>
      <c r="B56" s="282"/>
      <c r="C56" s="231" t="s">
        <v>108</v>
      </c>
      <c r="D56" s="231"/>
      <c r="E56" s="231"/>
      <c r="F56" s="231"/>
      <c r="G56" s="231"/>
      <c r="H56" s="135" t="s">
        <v>109</v>
      </c>
      <c r="I56" s="24" t="s">
        <v>106</v>
      </c>
      <c r="J56" s="103"/>
      <c r="K56" s="103"/>
      <c r="L56" s="126" t="s">
        <v>107</v>
      </c>
      <c r="M56" s="157"/>
      <c r="N56" s="70">
        <f t="shared" si="5"/>
        <v>0</v>
      </c>
      <c r="O56" s="80"/>
    </row>
    <row r="57" spans="1:15" ht="15.95" hidden="1" customHeight="1">
      <c r="A57" s="275"/>
      <c r="B57" s="283"/>
      <c r="C57" s="231" t="s">
        <v>108</v>
      </c>
      <c r="D57" s="231"/>
      <c r="E57" s="231"/>
      <c r="F57" s="231"/>
      <c r="G57" s="231"/>
      <c r="H57" s="135" t="s">
        <v>109</v>
      </c>
      <c r="I57" s="158" t="s">
        <v>106</v>
      </c>
      <c r="J57" s="127"/>
      <c r="K57" s="127"/>
      <c r="L57" s="128" t="s">
        <v>107</v>
      </c>
      <c r="M57" s="159"/>
      <c r="N57" s="160">
        <f t="shared" si="5"/>
        <v>0</v>
      </c>
      <c r="O57" s="161"/>
    </row>
    <row r="58" spans="1:15" ht="15.95" customHeight="1">
      <c r="A58" s="54" t="s">
        <v>66</v>
      </c>
      <c r="B58" s="55"/>
      <c r="C58" s="55"/>
      <c r="D58" s="55"/>
      <c r="E58" s="55"/>
      <c r="F58" s="55"/>
      <c r="G58" s="55"/>
      <c r="H58" s="55"/>
      <c r="I58" s="55"/>
      <c r="J58" s="112"/>
      <c r="K58" s="112"/>
      <c r="L58" s="112"/>
      <c r="M58" s="162"/>
      <c r="N58" s="163">
        <f>SUM(N44:N57)</f>
        <v>0</v>
      </c>
      <c r="O58" s="115"/>
    </row>
    <row r="59" spans="1:15" ht="15.95" customHeight="1">
      <c r="A59" s="56" t="s">
        <v>17</v>
      </c>
      <c r="B59" s="15" t="s">
        <v>15</v>
      </c>
      <c r="C59" s="217" t="s">
        <v>18</v>
      </c>
      <c r="D59" s="205"/>
      <c r="E59" s="205"/>
      <c r="F59" s="205"/>
      <c r="G59" s="205"/>
      <c r="H59" s="205"/>
      <c r="I59" s="205"/>
      <c r="J59" s="232" t="s">
        <v>19</v>
      </c>
      <c r="K59" s="217"/>
      <c r="L59" s="116" t="s">
        <v>21</v>
      </c>
      <c r="M59" s="117" t="s">
        <v>22</v>
      </c>
      <c r="N59" s="15" t="s">
        <v>69</v>
      </c>
      <c r="O59" s="118" t="s">
        <v>24</v>
      </c>
    </row>
    <row r="60" spans="1:15" ht="15.95" customHeight="1">
      <c r="A60" s="57" t="s">
        <v>110</v>
      </c>
      <c r="B60" s="58" t="s">
        <v>111</v>
      </c>
      <c r="C60" s="58"/>
      <c r="D60" s="58"/>
      <c r="E60" s="58"/>
      <c r="F60" s="58"/>
      <c r="G60" s="58"/>
      <c r="H60" s="58"/>
      <c r="I60" s="58"/>
      <c r="J60" s="119"/>
      <c r="K60" s="119"/>
      <c r="L60" s="119"/>
      <c r="M60" s="120"/>
      <c r="N60" s="58"/>
      <c r="O60" s="121"/>
    </row>
    <row r="61" spans="1:15" ht="15.95" hidden="1" customHeight="1">
      <c r="A61" s="137" t="s">
        <v>112</v>
      </c>
      <c r="B61" s="36" t="s">
        <v>113</v>
      </c>
      <c r="C61" s="233" t="s">
        <v>114</v>
      </c>
      <c r="D61" s="234"/>
      <c r="E61" s="234"/>
      <c r="F61" s="234"/>
      <c r="G61" s="234"/>
      <c r="H61" s="234"/>
      <c r="I61" s="235"/>
      <c r="J61" s="236"/>
      <c r="K61" s="237"/>
      <c r="L61" s="131" t="s">
        <v>76</v>
      </c>
      <c r="M61" s="164"/>
      <c r="N61" s="165">
        <f t="shared" ref="N61:N70" si="6">J61*M61</f>
        <v>0</v>
      </c>
      <c r="O61" s="156"/>
    </row>
    <row r="62" spans="1:15" ht="15.95" hidden="1" customHeight="1">
      <c r="A62" s="138" t="s">
        <v>115</v>
      </c>
      <c r="B62" s="41" t="s">
        <v>116</v>
      </c>
      <c r="C62" s="238" t="s">
        <v>117</v>
      </c>
      <c r="D62" s="239"/>
      <c r="E62" s="239"/>
      <c r="F62" s="239"/>
      <c r="G62" s="239"/>
      <c r="H62" s="239"/>
      <c r="I62" s="240"/>
      <c r="J62" s="241"/>
      <c r="K62" s="242"/>
      <c r="L62" s="126" t="s">
        <v>76</v>
      </c>
      <c r="M62" s="73"/>
      <c r="N62" s="165">
        <f t="shared" si="6"/>
        <v>0</v>
      </c>
      <c r="O62" s="80"/>
    </row>
    <row r="63" spans="1:15" ht="15.95" hidden="1" customHeight="1">
      <c r="A63" s="138" t="s">
        <v>118</v>
      </c>
      <c r="B63" s="41" t="s">
        <v>119</v>
      </c>
      <c r="C63" s="238" t="s">
        <v>120</v>
      </c>
      <c r="D63" s="239"/>
      <c r="E63" s="239"/>
      <c r="F63" s="239"/>
      <c r="G63" s="239"/>
      <c r="H63" s="239"/>
      <c r="I63" s="240"/>
      <c r="J63" s="241"/>
      <c r="K63" s="242"/>
      <c r="L63" s="126" t="s">
        <v>76</v>
      </c>
      <c r="M63" s="73"/>
      <c r="N63" s="165">
        <f t="shared" si="6"/>
        <v>0</v>
      </c>
      <c r="O63" s="80"/>
    </row>
    <row r="64" spans="1:15" ht="15.95" hidden="1" customHeight="1">
      <c r="A64" s="138" t="s">
        <v>121</v>
      </c>
      <c r="B64" s="41" t="s">
        <v>122</v>
      </c>
      <c r="C64" s="238" t="s">
        <v>123</v>
      </c>
      <c r="D64" s="239"/>
      <c r="E64" s="239"/>
      <c r="F64" s="239"/>
      <c r="G64" s="239"/>
      <c r="H64" s="239"/>
      <c r="I64" s="240"/>
      <c r="J64" s="241"/>
      <c r="K64" s="242"/>
      <c r="L64" s="126" t="s">
        <v>124</v>
      </c>
      <c r="M64" s="73"/>
      <c r="N64" s="165">
        <f t="shared" si="6"/>
        <v>0</v>
      </c>
      <c r="O64" s="80"/>
    </row>
    <row r="65" spans="1:15" ht="15.95" hidden="1" customHeight="1">
      <c r="A65" s="138" t="s">
        <v>125</v>
      </c>
      <c r="B65" s="41" t="s">
        <v>126</v>
      </c>
      <c r="C65" s="238"/>
      <c r="D65" s="239"/>
      <c r="E65" s="239"/>
      <c r="F65" s="239"/>
      <c r="G65" s="239"/>
      <c r="H65" s="239"/>
      <c r="I65" s="240"/>
      <c r="J65" s="241"/>
      <c r="K65" s="242"/>
      <c r="L65" s="126" t="s">
        <v>88</v>
      </c>
      <c r="M65" s="73"/>
      <c r="N65" s="165">
        <f t="shared" si="6"/>
        <v>0</v>
      </c>
      <c r="O65" s="80"/>
    </row>
    <row r="66" spans="1:15" ht="15.95" hidden="1" customHeight="1">
      <c r="A66" s="138" t="s">
        <v>127</v>
      </c>
      <c r="B66" s="41" t="s">
        <v>128</v>
      </c>
      <c r="C66" s="238"/>
      <c r="D66" s="239"/>
      <c r="E66" s="239"/>
      <c r="F66" s="239"/>
      <c r="G66" s="239"/>
      <c r="H66" s="239"/>
      <c r="I66" s="240"/>
      <c r="J66" s="241"/>
      <c r="K66" s="242"/>
      <c r="L66" s="126" t="s">
        <v>129</v>
      </c>
      <c r="M66" s="73"/>
      <c r="N66" s="165">
        <f t="shared" si="6"/>
        <v>0</v>
      </c>
      <c r="O66" s="80"/>
    </row>
    <row r="67" spans="1:15" ht="15.95" hidden="1" customHeight="1">
      <c r="A67" s="138" t="s">
        <v>130</v>
      </c>
      <c r="B67" s="41" t="s">
        <v>131</v>
      </c>
      <c r="C67" s="238"/>
      <c r="D67" s="239"/>
      <c r="E67" s="239"/>
      <c r="F67" s="239"/>
      <c r="G67" s="239"/>
      <c r="H67" s="239"/>
      <c r="I67" s="240"/>
      <c r="J67" s="241"/>
      <c r="K67" s="242"/>
      <c r="L67" s="126" t="s">
        <v>129</v>
      </c>
      <c r="M67" s="73"/>
      <c r="N67" s="165">
        <f t="shared" si="6"/>
        <v>0</v>
      </c>
      <c r="O67" s="80"/>
    </row>
    <row r="68" spans="1:15" ht="15.95" hidden="1" customHeight="1">
      <c r="A68" s="138" t="s">
        <v>132</v>
      </c>
      <c r="B68" s="41" t="s">
        <v>133</v>
      </c>
      <c r="C68" s="238"/>
      <c r="D68" s="239"/>
      <c r="E68" s="239"/>
      <c r="F68" s="239"/>
      <c r="G68" s="239"/>
      <c r="H68" s="239"/>
      <c r="I68" s="240"/>
      <c r="J68" s="241"/>
      <c r="K68" s="242"/>
      <c r="L68" s="126" t="s">
        <v>134</v>
      </c>
      <c r="M68" s="73"/>
      <c r="N68" s="165">
        <f t="shared" si="6"/>
        <v>0</v>
      </c>
      <c r="O68" s="80"/>
    </row>
    <row r="69" spans="1:15" ht="15.95" hidden="1" customHeight="1">
      <c r="A69" s="138" t="s">
        <v>135</v>
      </c>
      <c r="B69" s="41" t="s">
        <v>136</v>
      </c>
      <c r="C69" s="238"/>
      <c r="D69" s="239"/>
      <c r="E69" s="239"/>
      <c r="F69" s="239"/>
      <c r="G69" s="239"/>
      <c r="H69" s="239"/>
      <c r="I69" s="240"/>
      <c r="J69" s="241"/>
      <c r="K69" s="242"/>
      <c r="L69" s="126" t="s">
        <v>134</v>
      </c>
      <c r="M69" s="73"/>
      <c r="N69" s="165">
        <f t="shared" si="6"/>
        <v>0</v>
      </c>
      <c r="O69" s="80"/>
    </row>
    <row r="70" spans="1:15" ht="15.95" customHeight="1">
      <c r="A70" s="138" t="s">
        <v>137</v>
      </c>
      <c r="B70" s="41" t="s">
        <v>138</v>
      </c>
      <c r="C70" s="238"/>
      <c r="D70" s="239"/>
      <c r="E70" s="239"/>
      <c r="F70" s="239"/>
      <c r="G70" s="239"/>
      <c r="H70" s="239"/>
      <c r="I70" s="240"/>
      <c r="J70" s="241">
        <v>1</v>
      </c>
      <c r="K70" s="242"/>
      <c r="L70" s="126" t="s">
        <v>88</v>
      </c>
      <c r="M70" s="73">
        <v>210</v>
      </c>
      <c r="N70" s="165">
        <f t="shared" si="6"/>
        <v>210</v>
      </c>
      <c r="O70" s="80"/>
    </row>
    <row r="71" spans="1:15" ht="15.95" customHeight="1">
      <c r="A71" s="139" t="s">
        <v>139</v>
      </c>
      <c r="B71" s="140" t="s">
        <v>140</v>
      </c>
      <c r="C71" s="243"/>
      <c r="D71" s="244"/>
      <c r="E71" s="244"/>
      <c r="F71" s="244"/>
      <c r="G71" s="244"/>
      <c r="H71" s="244"/>
      <c r="I71" s="245"/>
      <c r="J71" s="246">
        <v>7</v>
      </c>
      <c r="K71" s="247"/>
      <c r="L71" s="128" t="s">
        <v>141</v>
      </c>
      <c r="M71" s="106">
        <f>N71/J71</f>
        <v>37.142857142857146</v>
      </c>
      <c r="N71" s="166">
        <v>260</v>
      </c>
      <c r="O71" s="161" t="s">
        <v>142</v>
      </c>
    </row>
    <row r="72" spans="1:15" ht="15.95" customHeight="1">
      <c r="A72" s="54" t="s">
        <v>66</v>
      </c>
      <c r="B72" s="55"/>
      <c r="C72" s="55"/>
      <c r="D72" s="55"/>
      <c r="E72" s="55"/>
      <c r="F72" s="55"/>
      <c r="G72" s="55"/>
      <c r="H72" s="55"/>
      <c r="I72" s="55"/>
      <c r="J72" s="112"/>
      <c r="K72" s="112"/>
      <c r="L72" s="112"/>
      <c r="M72" s="113"/>
      <c r="N72" s="114">
        <f>SUM(N61:N71)</f>
        <v>470</v>
      </c>
      <c r="O72" s="115"/>
    </row>
    <row r="73" spans="1:15" ht="15.95" customHeight="1">
      <c r="A73" s="56" t="s">
        <v>17</v>
      </c>
      <c r="B73" s="15" t="s">
        <v>15</v>
      </c>
      <c r="C73" s="217" t="s">
        <v>18</v>
      </c>
      <c r="D73" s="205"/>
      <c r="E73" s="205"/>
      <c r="F73" s="205"/>
      <c r="G73" s="205"/>
      <c r="H73" s="205"/>
      <c r="I73" s="205"/>
      <c r="J73" s="15" t="s">
        <v>67</v>
      </c>
      <c r="K73" s="15" t="s">
        <v>20</v>
      </c>
      <c r="L73" s="116" t="s">
        <v>21</v>
      </c>
      <c r="M73" s="117" t="s">
        <v>22</v>
      </c>
      <c r="N73" s="15" t="s">
        <v>69</v>
      </c>
      <c r="O73" s="118" t="s">
        <v>24</v>
      </c>
    </row>
    <row r="74" spans="1:15" ht="15.95" customHeight="1">
      <c r="A74" s="33" t="s">
        <v>143</v>
      </c>
      <c r="B74" s="34" t="s">
        <v>144</v>
      </c>
      <c r="C74" s="34"/>
      <c r="D74" s="34"/>
      <c r="E74" s="34"/>
      <c r="F74" s="34"/>
      <c r="G74" s="34"/>
      <c r="H74" s="34"/>
      <c r="I74" s="34"/>
      <c r="J74" s="94"/>
      <c r="K74" s="94"/>
      <c r="L74" s="94"/>
      <c r="M74" s="95"/>
      <c r="N74" s="34"/>
      <c r="O74" s="97"/>
    </row>
    <row r="75" spans="1:15" ht="15.95" customHeight="1">
      <c r="A75" s="35" t="s">
        <v>145</v>
      </c>
      <c r="B75" s="141" t="s">
        <v>146</v>
      </c>
      <c r="C75" s="248"/>
      <c r="D75" s="249"/>
      <c r="E75" s="249"/>
      <c r="F75" s="249"/>
      <c r="G75" s="249"/>
      <c r="H75" s="249"/>
      <c r="I75" s="250"/>
      <c r="J75" s="98"/>
      <c r="K75" s="98"/>
      <c r="L75" s="99" t="s">
        <v>53</v>
      </c>
      <c r="M75" s="164"/>
      <c r="N75" s="165">
        <f t="shared" ref="N75:N78" si="7">J75*K75*M75</f>
        <v>0</v>
      </c>
      <c r="O75" s="167"/>
    </row>
    <row r="76" spans="1:15" ht="15.95" customHeight="1">
      <c r="A76" s="40" t="s">
        <v>147</v>
      </c>
      <c r="B76" s="142" t="s">
        <v>148</v>
      </c>
      <c r="C76" s="241"/>
      <c r="D76" s="251"/>
      <c r="E76" s="251"/>
      <c r="F76" s="251"/>
      <c r="G76" s="251"/>
      <c r="H76" s="251"/>
      <c r="I76" s="242"/>
      <c r="J76" s="103"/>
      <c r="K76" s="103"/>
      <c r="L76" s="68" t="s">
        <v>53</v>
      </c>
      <c r="M76" s="73"/>
      <c r="N76" s="70">
        <f t="shared" si="7"/>
        <v>0</v>
      </c>
      <c r="O76" s="80"/>
    </row>
    <row r="77" spans="1:15" ht="15.95" hidden="1" customHeight="1">
      <c r="A77" s="40" t="s">
        <v>149</v>
      </c>
      <c r="B77" s="142" t="s">
        <v>150</v>
      </c>
      <c r="C77" s="241"/>
      <c r="D77" s="251"/>
      <c r="E77" s="251"/>
      <c r="F77" s="251"/>
      <c r="G77" s="251"/>
      <c r="H77" s="251"/>
      <c r="I77" s="242"/>
      <c r="J77" s="103"/>
      <c r="K77" s="103"/>
      <c r="L77" s="68" t="s">
        <v>53</v>
      </c>
      <c r="M77" s="73"/>
      <c r="N77" s="70">
        <f t="shared" si="7"/>
        <v>0</v>
      </c>
      <c r="O77" s="80"/>
    </row>
    <row r="78" spans="1:15" ht="15.95" hidden="1" customHeight="1">
      <c r="A78" s="136" t="s">
        <v>151</v>
      </c>
      <c r="B78" s="143" t="s">
        <v>152</v>
      </c>
      <c r="C78" s="246"/>
      <c r="D78" s="252"/>
      <c r="E78" s="252"/>
      <c r="F78" s="252"/>
      <c r="G78" s="252"/>
      <c r="H78" s="252"/>
      <c r="I78" s="247"/>
      <c r="J78" s="127"/>
      <c r="K78" s="127"/>
      <c r="L78" s="168" t="s">
        <v>53</v>
      </c>
      <c r="M78" s="169"/>
      <c r="N78" s="160">
        <f t="shared" si="7"/>
        <v>0</v>
      </c>
      <c r="O78" s="161"/>
    </row>
    <row r="79" spans="1:15" ht="15.95" customHeight="1">
      <c r="A79" s="57" t="s">
        <v>66</v>
      </c>
      <c r="B79" s="58"/>
      <c r="C79" s="58"/>
      <c r="D79" s="58"/>
      <c r="E79" s="58"/>
      <c r="F79" s="58"/>
      <c r="G79" s="58"/>
      <c r="H79" s="58"/>
      <c r="I79" s="58"/>
      <c r="J79" s="119"/>
      <c r="K79" s="119"/>
      <c r="L79" s="119"/>
      <c r="M79" s="120"/>
      <c r="N79" s="170">
        <f>SUM(N75:N78)</f>
        <v>0</v>
      </c>
      <c r="O79" s="121"/>
    </row>
    <row r="80" spans="1:15" ht="15.95" customHeight="1">
      <c r="A80" s="144" t="s">
        <v>153</v>
      </c>
      <c r="B80" s="145"/>
      <c r="C80" s="145"/>
      <c r="D80" s="145"/>
      <c r="E80" s="145"/>
      <c r="F80" s="145"/>
      <c r="G80" s="145"/>
      <c r="H80" s="145"/>
      <c r="I80" s="145"/>
      <c r="J80" s="171"/>
      <c r="K80" s="171"/>
      <c r="L80" s="171"/>
      <c r="M80" s="172"/>
      <c r="N80" s="173">
        <f>SUM(N31,N41,N58,N72,N79)</f>
        <v>102233.88</v>
      </c>
      <c r="O80" s="174"/>
    </row>
    <row r="81" spans="1:15" ht="15.95" customHeight="1">
      <c r="A81" s="56" t="s">
        <v>17</v>
      </c>
      <c r="B81" s="15" t="s">
        <v>15</v>
      </c>
      <c r="C81" s="217" t="s">
        <v>18</v>
      </c>
      <c r="D81" s="205"/>
      <c r="E81" s="205"/>
      <c r="F81" s="205"/>
      <c r="G81" s="205"/>
      <c r="H81" s="205"/>
      <c r="I81" s="205"/>
      <c r="J81" s="232" t="s">
        <v>19</v>
      </c>
      <c r="K81" s="217"/>
      <c r="L81" s="116" t="s">
        <v>21</v>
      </c>
      <c r="M81" s="117" t="s">
        <v>22</v>
      </c>
      <c r="N81" s="15" t="s">
        <v>69</v>
      </c>
      <c r="O81" s="118" t="s">
        <v>24</v>
      </c>
    </row>
    <row r="82" spans="1:15" ht="15.95" customHeight="1">
      <c r="A82" s="146" t="s">
        <v>154</v>
      </c>
      <c r="B82" s="34" t="s">
        <v>155</v>
      </c>
      <c r="C82" s="34"/>
      <c r="D82" s="34"/>
      <c r="E82" s="34"/>
      <c r="F82" s="34"/>
      <c r="G82" s="34"/>
      <c r="H82" s="34"/>
      <c r="I82" s="34"/>
      <c r="J82" s="94"/>
      <c r="K82" s="94"/>
      <c r="L82" s="94"/>
      <c r="M82" s="95"/>
      <c r="N82" s="34"/>
      <c r="O82" s="97"/>
    </row>
    <row r="83" spans="1:15" ht="15.95" customHeight="1">
      <c r="A83" s="147" t="s">
        <v>156</v>
      </c>
      <c r="B83" s="148" t="s">
        <v>155</v>
      </c>
      <c r="C83" s="253" t="s">
        <v>157</v>
      </c>
      <c r="D83" s="254"/>
      <c r="E83" s="254"/>
      <c r="F83" s="254"/>
      <c r="G83" s="254"/>
      <c r="H83" s="254"/>
      <c r="I83" s="255"/>
      <c r="J83" s="256">
        <f>N80</f>
        <v>102233.88</v>
      </c>
      <c r="K83" s="257"/>
      <c r="L83" s="175"/>
      <c r="M83" s="176">
        <v>0.08</v>
      </c>
      <c r="N83" s="177">
        <f>J83*M83</f>
        <v>8178.7104000000008</v>
      </c>
      <c r="O83" s="102"/>
    </row>
    <row r="84" spans="1:15" ht="15.95" customHeight="1">
      <c r="A84" s="149" t="s">
        <v>66</v>
      </c>
      <c r="B84" s="150"/>
      <c r="C84" s="150"/>
      <c r="D84" s="150"/>
      <c r="E84" s="150"/>
      <c r="F84" s="150"/>
      <c r="G84" s="150"/>
      <c r="H84" s="150"/>
      <c r="I84" s="150"/>
      <c r="J84" s="178"/>
      <c r="K84" s="178"/>
      <c r="L84" s="178"/>
      <c r="M84" s="179"/>
      <c r="N84" s="180">
        <f>SUM(N83:N83)</f>
        <v>8178.7104000000008</v>
      </c>
      <c r="O84" s="181"/>
    </row>
    <row r="85" spans="1:15" ht="15.95" customHeight="1">
      <c r="A85" s="56" t="s">
        <v>17</v>
      </c>
      <c r="B85" s="15" t="s">
        <v>15</v>
      </c>
      <c r="C85" s="217" t="s">
        <v>18</v>
      </c>
      <c r="D85" s="205"/>
      <c r="E85" s="205"/>
      <c r="F85" s="205"/>
      <c r="G85" s="205"/>
      <c r="H85" s="205"/>
      <c r="I85" s="205"/>
      <c r="J85" s="15" t="s">
        <v>67</v>
      </c>
      <c r="K85" s="15" t="s">
        <v>20</v>
      </c>
      <c r="L85" s="116" t="s">
        <v>21</v>
      </c>
      <c r="M85" s="117" t="s">
        <v>22</v>
      </c>
      <c r="N85" s="15" t="s">
        <v>69</v>
      </c>
      <c r="O85" s="118" t="s">
        <v>24</v>
      </c>
    </row>
    <row r="86" spans="1:15" ht="15.95" customHeight="1">
      <c r="A86" s="146" t="s">
        <v>158</v>
      </c>
      <c r="B86" s="34" t="s">
        <v>159</v>
      </c>
      <c r="C86" s="34"/>
      <c r="D86" s="34"/>
      <c r="E86" s="34"/>
      <c r="F86" s="34"/>
      <c r="G86" s="34"/>
      <c r="H86" s="34"/>
      <c r="I86" s="34"/>
      <c r="J86" s="94"/>
      <c r="K86" s="94"/>
      <c r="L86" s="94"/>
      <c r="M86" s="95"/>
      <c r="N86" s="34"/>
      <c r="O86" s="97"/>
    </row>
    <row r="87" spans="1:15" ht="15.95" customHeight="1">
      <c r="A87" s="147" t="s">
        <v>160</v>
      </c>
      <c r="B87" s="148" t="s">
        <v>161</v>
      </c>
      <c r="C87" s="253" t="s">
        <v>162</v>
      </c>
      <c r="D87" s="254"/>
      <c r="E87" s="254"/>
      <c r="F87" s="254"/>
      <c r="G87" s="254"/>
      <c r="H87" s="254"/>
      <c r="I87" s="255"/>
      <c r="J87" s="182">
        <v>3</v>
      </c>
      <c r="K87" s="182">
        <v>1</v>
      </c>
      <c r="L87" s="175" t="s">
        <v>53</v>
      </c>
      <c r="M87" s="183">
        <v>600</v>
      </c>
      <c r="N87" s="166">
        <f>J87*K87*M87</f>
        <v>1800</v>
      </c>
      <c r="O87" s="102" t="s">
        <v>163</v>
      </c>
    </row>
    <row r="88" spans="1:15" ht="15.95" customHeight="1">
      <c r="A88" s="147" t="s">
        <v>164</v>
      </c>
      <c r="B88" s="148" t="s">
        <v>161</v>
      </c>
      <c r="C88" s="253" t="s">
        <v>162</v>
      </c>
      <c r="D88" s="254"/>
      <c r="E88" s="254"/>
      <c r="F88" s="254"/>
      <c r="G88" s="254"/>
      <c r="H88" s="254"/>
      <c r="I88" s="255"/>
      <c r="J88" s="182">
        <v>2</v>
      </c>
      <c r="K88" s="182">
        <v>1</v>
      </c>
      <c r="L88" s="175" t="s">
        <v>53</v>
      </c>
      <c r="M88" s="183">
        <v>600</v>
      </c>
      <c r="N88" s="166">
        <f>J88*K88*M88</f>
        <v>1200</v>
      </c>
      <c r="O88" s="102" t="s">
        <v>165</v>
      </c>
    </row>
    <row r="89" spans="1:15" ht="15.95" customHeight="1">
      <c r="A89" s="149" t="s">
        <v>66</v>
      </c>
      <c r="B89" s="150"/>
      <c r="C89" s="150"/>
      <c r="D89" s="150"/>
      <c r="E89" s="150"/>
      <c r="F89" s="150"/>
      <c r="G89" s="150"/>
      <c r="H89" s="150"/>
      <c r="I89" s="150"/>
      <c r="J89" s="178"/>
      <c r="K89" s="178"/>
      <c r="L89" s="178"/>
      <c r="M89" s="184"/>
      <c r="N89" s="185">
        <f>SUM(N87:N88)</f>
        <v>3000</v>
      </c>
      <c r="O89" s="181"/>
    </row>
    <row r="90" spans="1:15" ht="15.95" customHeight="1">
      <c r="A90" s="56" t="s">
        <v>17</v>
      </c>
      <c r="B90" s="15" t="s">
        <v>15</v>
      </c>
      <c r="C90" s="232" t="s">
        <v>18</v>
      </c>
      <c r="D90" s="258"/>
      <c r="E90" s="258"/>
      <c r="F90" s="258"/>
      <c r="G90" s="217"/>
      <c r="H90" s="15" t="s">
        <v>166</v>
      </c>
      <c r="I90" s="15" t="s">
        <v>167</v>
      </c>
      <c r="J90" s="232" t="s">
        <v>67</v>
      </c>
      <c r="K90" s="217"/>
      <c r="L90" s="116" t="s">
        <v>21</v>
      </c>
      <c r="M90" s="117" t="s">
        <v>22</v>
      </c>
      <c r="N90" s="15" t="s">
        <v>69</v>
      </c>
      <c r="O90" s="118" t="s">
        <v>24</v>
      </c>
    </row>
    <row r="91" spans="1:15" ht="15.95" customHeight="1">
      <c r="A91" s="33" t="s">
        <v>168</v>
      </c>
      <c r="B91" s="34" t="s">
        <v>169</v>
      </c>
      <c r="C91" s="34"/>
      <c r="D91" s="34"/>
      <c r="E91" s="34"/>
      <c r="F91" s="34"/>
      <c r="G91" s="34"/>
      <c r="H91" s="34"/>
      <c r="I91" s="34"/>
      <c r="J91" s="94"/>
      <c r="K91" s="94"/>
      <c r="L91" s="94"/>
      <c r="M91" s="95"/>
      <c r="N91" s="34"/>
      <c r="O91" s="97"/>
    </row>
    <row r="92" spans="1:15" ht="15.95" customHeight="1">
      <c r="A92" s="134" t="s">
        <v>170</v>
      </c>
      <c r="B92" s="151" t="s">
        <v>171</v>
      </c>
      <c r="C92" s="259" t="s">
        <v>172</v>
      </c>
      <c r="D92" s="259"/>
      <c r="E92" s="259"/>
      <c r="F92" s="259"/>
      <c r="G92" s="259"/>
      <c r="H92" s="135" t="s">
        <v>173</v>
      </c>
      <c r="I92" s="135" t="s">
        <v>174</v>
      </c>
      <c r="J92" s="260"/>
      <c r="K92" s="260"/>
      <c r="L92" s="64" t="s">
        <v>175</v>
      </c>
      <c r="M92" s="186"/>
      <c r="N92" s="155">
        <f t="shared" ref="N92:N95" si="8">J92*M92</f>
        <v>0</v>
      </c>
      <c r="O92" s="80"/>
    </row>
    <row r="93" spans="1:15" ht="15.95" hidden="1" customHeight="1">
      <c r="A93" s="40" t="s">
        <v>176</v>
      </c>
      <c r="B93" s="142" t="s">
        <v>177</v>
      </c>
      <c r="C93" s="231" t="s">
        <v>178</v>
      </c>
      <c r="D93" s="231"/>
      <c r="E93" s="231"/>
      <c r="F93" s="231"/>
      <c r="G93" s="231"/>
      <c r="H93" s="42"/>
      <c r="I93" s="42"/>
      <c r="J93" s="261"/>
      <c r="K93" s="261"/>
      <c r="L93" s="68" t="s">
        <v>175</v>
      </c>
      <c r="M93" s="73"/>
      <c r="N93" s="70">
        <f t="shared" si="8"/>
        <v>0</v>
      </c>
      <c r="O93" s="80"/>
    </row>
    <row r="94" spans="1:15" ht="15.95" hidden="1" customHeight="1">
      <c r="A94" s="40" t="s">
        <v>179</v>
      </c>
      <c r="B94" s="142" t="s">
        <v>180</v>
      </c>
      <c r="C94" s="231" t="s">
        <v>178</v>
      </c>
      <c r="D94" s="231"/>
      <c r="E94" s="231"/>
      <c r="F94" s="231"/>
      <c r="G94" s="231"/>
      <c r="H94" s="42"/>
      <c r="I94" s="42"/>
      <c r="J94" s="261"/>
      <c r="K94" s="261"/>
      <c r="L94" s="68" t="s">
        <v>175</v>
      </c>
      <c r="M94" s="73"/>
      <c r="N94" s="70">
        <f t="shared" si="8"/>
        <v>0</v>
      </c>
      <c r="O94" s="80"/>
    </row>
    <row r="95" spans="1:15" ht="15.95" hidden="1" customHeight="1">
      <c r="A95" s="40" t="s">
        <v>181</v>
      </c>
      <c r="B95" s="142" t="s">
        <v>182</v>
      </c>
      <c r="C95" s="231" t="s">
        <v>178</v>
      </c>
      <c r="D95" s="231"/>
      <c r="E95" s="231"/>
      <c r="F95" s="231"/>
      <c r="G95" s="231"/>
      <c r="H95" s="42"/>
      <c r="I95" s="42"/>
      <c r="J95" s="261"/>
      <c r="K95" s="261"/>
      <c r="L95" s="68" t="s">
        <v>175</v>
      </c>
      <c r="M95" s="73"/>
      <c r="N95" s="70">
        <f t="shared" si="8"/>
        <v>0</v>
      </c>
      <c r="O95" s="80"/>
    </row>
    <row r="96" spans="1:15" ht="15.95" customHeight="1">
      <c r="A96" s="43"/>
      <c r="B96" s="152" t="s">
        <v>155</v>
      </c>
      <c r="C96" s="262" t="s">
        <v>183</v>
      </c>
      <c r="D96" s="262"/>
      <c r="E96" s="262"/>
      <c r="F96" s="262"/>
      <c r="G96" s="262"/>
      <c r="H96" s="262"/>
      <c r="I96" s="262"/>
      <c r="J96" s="262"/>
      <c r="K96" s="262"/>
      <c r="L96" s="262"/>
      <c r="M96" s="187">
        <v>0.03</v>
      </c>
      <c r="N96" s="130">
        <f>SUM(N92,N95)*M96</f>
        <v>0</v>
      </c>
      <c r="O96" s="108"/>
    </row>
    <row r="97" spans="1:15" ht="15.95" customHeight="1">
      <c r="A97" s="149" t="s">
        <v>66</v>
      </c>
      <c r="B97" s="150"/>
      <c r="C97" s="150"/>
      <c r="D97" s="150"/>
      <c r="E97" s="150"/>
      <c r="F97" s="150"/>
      <c r="G97" s="150"/>
      <c r="H97" s="150"/>
      <c r="I97" s="150"/>
      <c r="J97" s="178"/>
      <c r="K97" s="178"/>
      <c r="L97" s="178"/>
      <c r="M97" s="179"/>
      <c r="N97" s="188">
        <f>SUM(N92:N96)</f>
        <v>0</v>
      </c>
      <c r="O97" s="181"/>
    </row>
    <row r="98" spans="1:15" ht="15.95" customHeight="1">
      <c r="A98" s="56" t="s">
        <v>17</v>
      </c>
      <c r="B98" s="15" t="s">
        <v>15</v>
      </c>
      <c r="C98" s="217" t="s">
        <v>18</v>
      </c>
      <c r="D98" s="205"/>
      <c r="E98" s="205"/>
      <c r="F98" s="205"/>
      <c r="G98" s="205"/>
      <c r="H98" s="205"/>
      <c r="I98" s="205"/>
      <c r="J98" s="232" t="s">
        <v>19</v>
      </c>
      <c r="K98" s="217"/>
      <c r="L98" s="116" t="s">
        <v>21</v>
      </c>
      <c r="M98" s="117" t="s">
        <v>22</v>
      </c>
      <c r="N98" s="15" t="s">
        <v>69</v>
      </c>
      <c r="O98" s="118" t="s">
        <v>24</v>
      </c>
    </row>
    <row r="99" spans="1:15" ht="15.95" customHeight="1">
      <c r="A99" s="146" t="s">
        <v>184</v>
      </c>
      <c r="B99" s="34" t="s">
        <v>185</v>
      </c>
      <c r="C99" s="34"/>
      <c r="D99" s="34"/>
      <c r="E99" s="34"/>
      <c r="F99" s="34"/>
      <c r="G99" s="34"/>
      <c r="H99" s="34"/>
      <c r="I99" s="34"/>
      <c r="J99" s="94"/>
      <c r="K99" s="94"/>
      <c r="L99" s="94"/>
      <c r="M99" s="95"/>
      <c r="N99" s="34"/>
      <c r="O99" s="97"/>
    </row>
    <row r="100" spans="1:15" ht="15.95" customHeight="1">
      <c r="A100" s="147" t="s">
        <v>186</v>
      </c>
      <c r="B100" s="148" t="s">
        <v>185</v>
      </c>
      <c r="C100" s="263"/>
      <c r="D100" s="264"/>
      <c r="E100" s="264"/>
      <c r="F100" s="264"/>
      <c r="G100" s="264"/>
      <c r="H100" s="264"/>
      <c r="I100" s="265"/>
      <c r="J100" s="256">
        <f>SUM(N80,N84,N89,N97)</f>
        <v>113412.5904</v>
      </c>
      <c r="K100" s="257"/>
      <c r="L100" s="175"/>
      <c r="M100" s="176">
        <v>0.06</v>
      </c>
      <c r="N100" s="177">
        <f>J100*M100</f>
        <v>6804.7554239999999</v>
      </c>
      <c r="O100" s="102"/>
    </row>
    <row r="101" spans="1:15" ht="15.95" customHeight="1">
      <c r="A101" s="144" t="s">
        <v>66</v>
      </c>
      <c r="B101" s="145"/>
      <c r="C101" s="145"/>
      <c r="D101" s="145"/>
      <c r="E101" s="145"/>
      <c r="F101" s="145"/>
      <c r="G101" s="145"/>
      <c r="H101" s="145"/>
      <c r="I101" s="145"/>
      <c r="J101" s="171"/>
      <c r="K101" s="171"/>
      <c r="L101" s="171"/>
      <c r="M101" s="172"/>
      <c r="N101" s="173">
        <f>SUM(N100,J100)</f>
        <v>120217.345824</v>
      </c>
      <c r="O101" s="174"/>
    </row>
    <row r="102" spans="1:15" ht="15.95" customHeight="1">
      <c r="A102" s="29"/>
      <c r="B102" s="30" t="s">
        <v>187</v>
      </c>
      <c r="C102" s="30"/>
      <c r="D102" s="30"/>
      <c r="E102" s="30"/>
      <c r="F102" s="30"/>
      <c r="G102" s="30"/>
      <c r="H102" s="30"/>
      <c r="I102" s="30"/>
      <c r="J102" s="86"/>
      <c r="K102" s="86"/>
      <c r="L102" s="86"/>
      <c r="M102" s="189"/>
      <c r="N102" s="190"/>
      <c r="O102" s="191"/>
    </row>
    <row r="103" spans="1:15" ht="15" customHeight="1"/>
    <row r="104" spans="1:15" ht="15" customHeight="1"/>
    <row r="105" spans="1:15" ht="15" customHeight="1"/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spans="1:5" ht="15" customHeight="1"/>
    <row r="162" spans="1:5" ht="15" customHeight="1"/>
    <row r="163" spans="1:5" ht="15" customHeight="1"/>
    <row r="164" spans="1:5" ht="15" customHeight="1"/>
    <row r="165" spans="1:5" ht="15" customHeight="1">
      <c r="A165" s="192"/>
      <c r="B165" s="192"/>
      <c r="C165" s="192"/>
      <c r="D165" s="193"/>
      <c r="E165" s="194"/>
    </row>
    <row r="166" spans="1:5" ht="15" customHeight="1">
      <c r="A166" s="192" t="s">
        <v>79</v>
      </c>
      <c r="B166" s="192" t="s">
        <v>109</v>
      </c>
      <c r="C166" s="192" t="s">
        <v>173</v>
      </c>
      <c r="D166" s="193" t="s">
        <v>174</v>
      </c>
      <c r="E166" s="194" t="s">
        <v>74</v>
      </c>
    </row>
    <row r="167" spans="1:5" ht="15" customHeight="1">
      <c r="A167" s="192" t="s">
        <v>32</v>
      </c>
      <c r="B167" s="192" t="s">
        <v>105</v>
      </c>
      <c r="C167" s="192" t="s">
        <v>188</v>
      </c>
      <c r="D167" s="193" t="s">
        <v>189</v>
      </c>
      <c r="E167" s="194" t="s">
        <v>81</v>
      </c>
    </row>
    <row r="168" spans="1:5" ht="15" customHeight="1">
      <c r="A168" s="192"/>
      <c r="B168" s="192" t="s">
        <v>190</v>
      </c>
      <c r="C168" s="192" t="s">
        <v>191</v>
      </c>
      <c r="D168" s="193"/>
      <c r="E168" s="194" t="s">
        <v>192</v>
      </c>
    </row>
    <row r="169" spans="1:5" ht="15" customHeight="1">
      <c r="A169" s="192">
        <v>1</v>
      </c>
      <c r="B169" s="192"/>
    </row>
    <row r="170" spans="1:5" ht="15" customHeight="1">
      <c r="A170" s="192">
        <f t="shared" ref="A170:A199" si="9">A169+1</f>
        <v>2</v>
      </c>
      <c r="B170" s="192"/>
    </row>
    <row r="171" spans="1:5" ht="15" customHeight="1">
      <c r="A171" s="192">
        <f t="shared" si="9"/>
        <v>3</v>
      </c>
      <c r="B171" s="192"/>
    </row>
    <row r="172" spans="1:5" ht="15" customHeight="1">
      <c r="A172" s="192">
        <f t="shared" si="9"/>
        <v>4</v>
      </c>
      <c r="B172" s="192"/>
    </row>
    <row r="173" spans="1:5" ht="15" customHeight="1">
      <c r="A173" s="192">
        <f t="shared" si="9"/>
        <v>5</v>
      </c>
      <c r="B173" s="192"/>
    </row>
    <row r="174" spans="1:5" ht="15" customHeight="1">
      <c r="A174" s="192">
        <f t="shared" si="9"/>
        <v>6</v>
      </c>
      <c r="B174" s="192"/>
    </row>
    <row r="175" spans="1:5" ht="15" customHeight="1">
      <c r="A175" s="192">
        <f t="shared" si="9"/>
        <v>7</v>
      </c>
      <c r="B175" s="192"/>
    </row>
    <row r="176" spans="1:5" ht="15" customHeight="1">
      <c r="A176" s="192">
        <f t="shared" si="9"/>
        <v>8</v>
      </c>
      <c r="B176" s="192"/>
    </row>
    <row r="177" spans="1:2" ht="15" customHeight="1">
      <c r="A177" s="192">
        <f t="shared" si="9"/>
        <v>9</v>
      </c>
      <c r="B177" s="192"/>
    </row>
    <row r="178" spans="1:2" ht="15" customHeight="1">
      <c r="A178" s="192">
        <f t="shared" si="9"/>
        <v>10</v>
      </c>
      <c r="B178" s="192"/>
    </row>
    <row r="179" spans="1:2" ht="15" customHeight="1">
      <c r="A179" s="192">
        <f t="shared" si="9"/>
        <v>11</v>
      </c>
      <c r="B179" s="192"/>
    </row>
    <row r="180" spans="1:2" ht="15" customHeight="1">
      <c r="A180" s="192">
        <f t="shared" si="9"/>
        <v>12</v>
      </c>
      <c r="B180" s="192"/>
    </row>
    <row r="181" spans="1:2" ht="15" customHeight="1">
      <c r="A181" s="192">
        <f t="shared" si="9"/>
        <v>13</v>
      </c>
      <c r="B181" s="192"/>
    </row>
    <row r="182" spans="1:2" ht="15" customHeight="1">
      <c r="A182" s="192">
        <f t="shared" si="9"/>
        <v>14</v>
      </c>
      <c r="B182" s="192"/>
    </row>
    <row r="183" spans="1:2" ht="15" customHeight="1">
      <c r="A183" s="192">
        <f t="shared" si="9"/>
        <v>15</v>
      </c>
      <c r="B183" s="192"/>
    </row>
    <row r="184" spans="1:2" ht="15" customHeight="1">
      <c r="A184" s="192">
        <f t="shared" si="9"/>
        <v>16</v>
      </c>
      <c r="B184" s="192"/>
    </row>
    <row r="185" spans="1:2" ht="15" customHeight="1">
      <c r="A185" s="192">
        <f t="shared" si="9"/>
        <v>17</v>
      </c>
      <c r="B185" s="192"/>
    </row>
    <row r="186" spans="1:2" ht="15" customHeight="1">
      <c r="A186" s="192">
        <f t="shared" si="9"/>
        <v>18</v>
      </c>
      <c r="B186" s="192"/>
    </row>
    <row r="187" spans="1:2" ht="15" customHeight="1">
      <c r="A187" s="192">
        <f t="shared" si="9"/>
        <v>19</v>
      </c>
      <c r="B187" s="192"/>
    </row>
    <row r="188" spans="1:2" ht="15" customHeight="1">
      <c r="A188" s="192">
        <f t="shared" si="9"/>
        <v>20</v>
      </c>
      <c r="B188" s="192"/>
    </row>
    <row r="189" spans="1:2" ht="15" customHeight="1">
      <c r="A189" s="192">
        <f t="shared" si="9"/>
        <v>21</v>
      </c>
      <c r="B189" s="192"/>
    </row>
    <row r="190" spans="1:2" ht="15" customHeight="1">
      <c r="A190" s="192">
        <f t="shared" si="9"/>
        <v>22</v>
      </c>
      <c r="B190" s="192"/>
    </row>
    <row r="191" spans="1:2" ht="15" customHeight="1">
      <c r="A191" s="192">
        <f t="shared" si="9"/>
        <v>23</v>
      </c>
      <c r="B191" s="192"/>
    </row>
    <row r="192" spans="1:2" ht="15" customHeight="1">
      <c r="A192" s="192">
        <f t="shared" si="9"/>
        <v>24</v>
      </c>
      <c r="B192" s="192"/>
    </row>
    <row r="193" spans="1:2" ht="15" customHeight="1">
      <c r="A193" s="192">
        <f t="shared" si="9"/>
        <v>25</v>
      </c>
      <c r="B193" s="192"/>
    </row>
    <row r="194" spans="1:2" ht="15" customHeight="1">
      <c r="A194" s="192">
        <f t="shared" si="9"/>
        <v>26</v>
      </c>
      <c r="B194" s="192"/>
    </row>
    <row r="195" spans="1:2" ht="15" customHeight="1">
      <c r="A195" s="192">
        <f t="shared" si="9"/>
        <v>27</v>
      </c>
      <c r="B195" s="192"/>
    </row>
    <row r="196" spans="1:2" ht="15" customHeight="1">
      <c r="A196" s="192">
        <f t="shared" si="9"/>
        <v>28</v>
      </c>
      <c r="B196" s="192"/>
    </row>
    <row r="197" spans="1:2" ht="15" customHeight="1">
      <c r="A197" s="192">
        <f t="shared" si="9"/>
        <v>29</v>
      </c>
      <c r="B197" s="192"/>
    </row>
    <row r="198" spans="1:2" ht="15" customHeight="1">
      <c r="A198" s="192">
        <f t="shared" si="9"/>
        <v>30</v>
      </c>
      <c r="B198" s="192"/>
    </row>
    <row r="199" spans="1:2" ht="15" customHeight="1">
      <c r="A199" s="192">
        <f t="shared" si="9"/>
        <v>31</v>
      </c>
      <c r="B199" s="192"/>
    </row>
    <row r="200" spans="1:2" ht="15" customHeight="1"/>
    <row r="201" spans="1:2" ht="15" customHeight="1"/>
    <row r="202" spans="1:2" ht="15" customHeight="1"/>
    <row r="203" spans="1:2" ht="15" customHeight="1"/>
    <row r="204" spans="1:2" ht="15" customHeight="1"/>
    <row r="205" spans="1:2" ht="15" customHeight="1"/>
    <row r="206" spans="1:2" ht="15" customHeight="1"/>
    <row r="207" spans="1:2" ht="15" customHeight="1"/>
    <row r="208" spans="1:2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</sheetData>
  <mergeCells count="111">
    <mergeCell ref="C98:I98"/>
    <mergeCell ref="J98:K98"/>
    <mergeCell ref="C100:I100"/>
    <mergeCell ref="J100:K100"/>
    <mergeCell ref="A10:A14"/>
    <mergeCell ref="A15:A16"/>
    <mergeCell ref="A17:A18"/>
    <mergeCell ref="A19:A20"/>
    <mergeCell ref="A21:A24"/>
    <mergeCell ref="A25:A26"/>
    <mergeCell ref="A27:A30"/>
    <mergeCell ref="A45:A49"/>
    <mergeCell ref="A50:A54"/>
    <mergeCell ref="A55:A57"/>
    <mergeCell ref="B10:B14"/>
    <mergeCell ref="B15:B16"/>
    <mergeCell ref="B17:B18"/>
    <mergeCell ref="B19:B20"/>
    <mergeCell ref="B45:B49"/>
    <mergeCell ref="B50:B54"/>
    <mergeCell ref="B55:B57"/>
    <mergeCell ref="C92:G92"/>
    <mergeCell ref="J92:K92"/>
    <mergeCell ref="C93:G93"/>
    <mergeCell ref="J93:K93"/>
    <mergeCell ref="C94:G94"/>
    <mergeCell ref="J94:K94"/>
    <mergeCell ref="C95:G95"/>
    <mergeCell ref="J95:K95"/>
    <mergeCell ref="C96:L96"/>
    <mergeCell ref="C81:I81"/>
    <mergeCell ref="J81:K81"/>
    <mergeCell ref="C83:I83"/>
    <mergeCell ref="J83:K83"/>
    <mergeCell ref="C85:I85"/>
    <mergeCell ref="C87:I87"/>
    <mergeCell ref="C88:I88"/>
    <mergeCell ref="C90:G90"/>
    <mergeCell ref="J90:K90"/>
    <mergeCell ref="C70:I70"/>
    <mergeCell ref="J70:K70"/>
    <mergeCell ref="C71:I71"/>
    <mergeCell ref="J71:K71"/>
    <mergeCell ref="C73:I73"/>
    <mergeCell ref="C75:I75"/>
    <mergeCell ref="C76:I76"/>
    <mergeCell ref="C77:I77"/>
    <mergeCell ref="C78:I78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59:I59"/>
    <mergeCell ref="J59:K59"/>
    <mergeCell ref="C61:I61"/>
    <mergeCell ref="J61:K61"/>
    <mergeCell ref="C62:I62"/>
    <mergeCell ref="J62:K62"/>
    <mergeCell ref="C63:I63"/>
    <mergeCell ref="J63:K63"/>
    <mergeCell ref="C64:I64"/>
    <mergeCell ref="J64:K64"/>
    <mergeCell ref="C49:I49"/>
    <mergeCell ref="C50:I50"/>
    <mergeCell ref="C51:I51"/>
    <mergeCell ref="C52:I52"/>
    <mergeCell ref="C53:I53"/>
    <mergeCell ref="C54:I54"/>
    <mergeCell ref="C55:G55"/>
    <mergeCell ref="C56:G56"/>
    <mergeCell ref="C57:G57"/>
    <mergeCell ref="C44:I44"/>
    <mergeCell ref="C45:I45"/>
    <mergeCell ref="C46:I46"/>
    <mergeCell ref="C47:I47"/>
    <mergeCell ref="C48:I48"/>
    <mergeCell ref="C26:I26"/>
    <mergeCell ref="C27:I27"/>
    <mergeCell ref="C28:I28"/>
    <mergeCell ref="C29:I29"/>
    <mergeCell ref="C30:I30"/>
    <mergeCell ref="C32:I32"/>
    <mergeCell ref="C42:I42"/>
    <mergeCell ref="C23:I23"/>
    <mergeCell ref="C24:I24"/>
    <mergeCell ref="C25:I25"/>
    <mergeCell ref="A4:B4"/>
    <mergeCell ref="L4:M4"/>
    <mergeCell ref="N4:O4"/>
    <mergeCell ref="B6:O6"/>
    <mergeCell ref="A7:L7"/>
    <mergeCell ref="M7:O7"/>
    <mergeCell ref="C8:I8"/>
    <mergeCell ref="C21:I21"/>
    <mergeCell ref="C22:I22"/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34:C40">
      <formula1>$E$165:$E$168</formula1>
    </dataValidation>
    <dataValidation type="list" allowBlank="1" showInputMessage="1" showErrorMessage="1" sqref="D10:D20 D34:D40">
      <formula1>$A$168:$A$180</formula1>
    </dataValidation>
    <dataValidation type="list" allowBlank="1" showInputMessage="1" showErrorMessage="1" sqref="F10:F20 F34:F40">
      <formula1>$A$168:$A$199</formula1>
    </dataValidation>
    <dataValidation type="list" allowBlank="1" showInputMessage="1" showErrorMessage="1" sqref="H34:H40">
      <formula1>$A$166:$A$167</formula1>
    </dataValidation>
    <dataValidation type="list" allowBlank="1" showInputMessage="1" showErrorMessage="1" sqref="H55:H57">
      <formula1>$B$166:$B$168</formula1>
    </dataValidation>
    <dataValidation type="list" allowBlank="1" showInputMessage="1" showErrorMessage="1" sqref="H92:H95">
      <formula1>$C$165:$C$168</formula1>
    </dataValidation>
    <dataValidation type="list" allowBlank="1" showInputMessage="1" showErrorMessage="1" sqref="I92:I95">
      <formula1>$D$165:$D$167</formula1>
    </dataValidation>
  </dataValidations>
  <pageMargins left="0.75" right="0.75" top="1" bottom="1" header="0.51180555555555596" footer="0.51180555555555596"/>
  <pageSetup paperSize="9"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北京京伦饭店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Zhang, Ming(张铭)</cp:lastModifiedBy>
  <dcterms:created xsi:type="dcterms:W3CDTF">2006-09-13T11:21:00Z</dcterms:created>
  <dcterms:modified xsi:type="dcterms:W3CDTF">2018-10-23T07:53:54Z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2052-10.1.0.7566</vt:lpwstr>
  </property>
  <property fmtid="{D5CDD505-2E9C-101B-9397-08002B2CF9AE}" pid="6" name="_AdHocReviewCycleID">
    <vt:i4>-88113158</vt:i4>
  </property>
  <property fmtid="{D5CDD505-2E9C-101B-9397-08002B2CF9AE}" pid="7" name="_EmailSubject">
    <vt:lpwstr>安斯泰来【菲布力内部上市系列活动：内部上市会-会务】-竞价获胜通知</vt:lpwstr>
  </property>
  <property fmtid="{D5CDD505-2E9C-101B-9397-08002B2CF9AE}" pid="8" name="_AuthorEmail">
    <vt:lpwstr>shuo.yuan@astellas.com</vt:lpwstr>
  </property>
  <property fmtid="{D5CDD505-2E9C-101B-9397-08002B2CF9AE}" pid="9" name="_AuthorEmailDisplayName">
    <vt:lpwstr>Yuan, Shuo(袁硕)</vt:lpwstr>
  </property>
  <property fmtid="{D5CDD505-2E9C-101B-9397-08002B2CF9AE}" pid="10" name="_ReviewingToolsShownOnce">
    <vt:lpwstr/>
  </property>
</Properties>
</file>