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8370" tabRatio="693"/>
  </bookViews>
  <sheets>
    <sheet name="0327成本" sheetId="9" r:id="rId1"/>
    <sheet name="0327给客户报价" sheetId="10" r:id="rId2"/>
  </sheets>
  <calcPr calcId="144525"/>
</workbook>
</file>

<file path=xl/sharedStrings.xml><?xml version="1.0" encoding="utf-8"?>
<sst xmlns="http://schemas.openxmlformats.org/spreadsheetml/2006/main" count="93">
  <si>
    <t>2018AWE海尔品牌发布会</t>
  </si>
  <si>
    <t>报价项目</t>
  </si>
  <si>
    <t>报价规格</t>
  </si>
  <si>
    <t>预算数量</t>
  </si>
  <si>
    <t>预算价格</t>
  </si>
  <si>
    <t>备注</t>
  </si>
  <si>
    <t>结算数量</t>
  </si>
  <si>
    <t>结算价格</t>
  </si>
  <si>
    <t>差价</t>
  </si>
  <si>
    <t>NO.</t>
  </si>
  <si>
    <t>单位</t>
  </si>
  <si>
    <t>单价</t>
  </si>
  <si>
    <t>小计</t>
  </si>
  <si>
    <t>住宿</t>
  </si>
  <si>
    <t>上海世纪皇冠假日酒店</t>
  </si>
  <si>
    <t>行政套房</t>
  </si>
  <si>
    <t>间</t>
  </si>
  <si>
    <t>晚</t>
  </si>
  <si>
    <t>3月27日-29日</t>
  </si>
  <si>
    <t>高级大床房</t>
  </si>
  <si>
    <t>高级套房</t>
  </si>
  <si>
    <t>高级双床房</t>
  </si>
  <si>
    <t>酒店合计</t>
  </si>
  <si>
    <t>美千居</t>
  </si>
  <si>
    <t>标间</t>
  </si>
  <si>
    <t>4月1-3日</t>
  </si>
  <si>
    <t>大床</t>
  </si>
  <si>
    <t>北上海酒店</t>
  </si>
  <si>
    <t>餐饮</t>
  </si>
  <si>
    <t>4月2日午餐</t>
  </si>
  <si>
    <t>桌餐</t>
  </si>
  <si>
    <t>桌</t>
  </si>
  <si>
    <t>餐</t>
  </si>
  <si>
    <t>备用，暂未计入合同</t>
  </si>
  <si>
    <t>4月2日晚餐-杭州厅 5楼</t>
  </si>
  <si>
    <t>20人</t>
  </si>
  <si>
    <t>4月2日晚餐-南京厅 5楼</t>
  </si>
  <si>
    <t>10人</t>
  </si>
  <si>
    <t>4月3日午餐</t>
  </si>
  <si>
    <t>自助</t>
  </si>
  <si>
    <t>人</t>
  </si>
  <si>
    <t>咖啡园 1楼</t>
  </si>
  <si>
    <t>4月3日晚餐</t>
  </si>
  <si>
    <t xml:space="preserve">上海厅 </t>
  </si>
  <si>
    <t>上海厅前廊-4楼</t>
  </si>
  <si>
    <t>茶歇</t>
  </si>
  <si>
    <t>次</t>
  </si>
  <si>
    <t>酒水预估</t>
  </si>
  <si>
    <t>红酒</t>
  </si>
  <si>
    <t>场</t>
  </si>
  <si>
    <t>客户已采购，报销</t>
  </si>
  <si>
    <t>白酒</t>
  </si>
  <si>
    <t>瓶</t>
  </si>
  <si>
    <t>海之蓝</t>
  </si>
  <si>
    <t>香槟</t>
  </si>
  <si>
    <t>用餐合计</t>
  </si>
  <si>
    <t>交通</t>
  </si>
  <si>
    <t>19座</t>
  </si>
  <si>
    <t>辆</t>
  </si>
  <si>
    <t>天</t>
  </si>
  <si>
    <t>49座</t>
  </si>
  <si>
    <t>备车</t>
  </si>
  <si>
    <t>4座+GL8</t>
  </si>
  <si>
    <t>预计</t>
  </si>
  <si>
    <t>交通费合计</t>
  </si>
  <si>
    <t>会议</t>
  </si>
  <si>
    <t>4月3日--全天</t>
  </si>
  <si>
    <t>上海厅-活动</t>
  </si>
  <si>
    <t>个</t>
  </si>
  <si>
    <t>上海厅-搭建</t>
  </si>
  <si>
    <t>LED费用</t>
  </si>
  <si>
    <t>全天</t>
  </si>
  <si>
    <t>苏州厅</t>
  </si>
  <si>
    <t>5楼 80平米</t>
  </si>
  <si>
    <t>浦东厅</t>
  </si>
  <si>
    <t>鲜花</t>
  </si>
  <si>
    <t>手捧花</t>
  </si>
  <si>
    <t>一共2700元</t>
  </si>
  <si>
    <t>VIP室桌花</t>
  </si>
  <si>
    <t>会议费用合计</t>
  </si>
  <si>
    <t>人工费</t>
  </si>
  <si>
    <t>1-5日</t>
  </si>
  <si>
    <t>世纪皇冠工作房间价格</t>
  </si>
  <si>
    <t>补贴</t>
  </si>
  <si>
    <t>其他方案</t>
  </si>
  <si>
    <t>礼品</t>
  </si>
  <si>
    <t>取消</t>
  </si>
  <si>
    <t>其他合计</t>
  </si>
  <si>
    <t>净价合计</t>
  </si>
  <si>
    <r>
      <rPr>
        <b/>
        <sz val="9"/>
        <color theme="1"/>
        <rFont val="微软雅黑"/>
        <charset val="134"/>
      </rPr>
      <t>服务费</t>
    </r>
    <r>
      <rPr>
        <b/>
        <sz val="9"/>
        <color indexed="10"/>
        <rFont val="微软雅黑"/>
        <charset val="134"/>
      </rPr>
      <t>16</t>
    </r>
    <r>
      <rPr>
        <b/>
        <sz val="9"/>
        <color indexed="8"/>
        <rFont val="微软雅黑"/>
        <charset val="134"/>
      </rPr>
      <t>%收取</t>
    </r>
  </si>
  <si>
    <t>最终预算金额</t>
  </si>
  <si>
    <t>平台费</t>
  </si>
  <si>
    <t>房费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</si>
</sst>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\¥#,##0.00;[Red]\¥\-#,##0.00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sz val="9"/>
      <color theme="1"/>
      <name val="微软雅黑"/>
      <charset val="134"/>
    </font>
    <font>
      <b/>
      <sz val="14"/>
      <color theme="1"/>
      <name val="微软雅黑"/>
      <charset val="134"/>
    </font>
    <font>
      <b/>
      <sz val="9"/>
      <color theme="1"/>
      <name val="微软雅黑"/>
      <charset val="134"/>
    </font>
    <font>
      <sz val="9"/>
      <color rgb="FF000000"/>
      <name val="微软雅黑"/>
      <charset val="134"/>
    </font>
    <font>
      <b/>
      <sz val="9"/>
      <color rgb="FF000000"/>
      <name val="华文细黑"/>
      <charset val="134"/>
    </font>
    <font>
      <b/>
      <sz val="9"/>
      <color theme="1"/>
      <name val="华文细黑"/>
      <charset val="134"/>
    </font>
    <font>
      <b/>
      <sz val="9"/>
      <name val="微软雅黑"/>
      <charset val="134"/>
    </font>
    <font>
      <sz val="9"/>
      <name val="微软雅黑"/>
      <charset val="134"/>
    </font>
    <font>
      <sz val="11"/>
      <color rgb="FFFF0000"/>
      <name val="等线"/>
      <charset val="134"/>
      <scheme val="minor"/>
    </font>
    <font>
      <sz val="9"/>
      <color rgb="FFFF0000"/>
      <name val="微软雅黑"/>
      <charset val="134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9"/>
      <color indexed="10"/>
      <name val="微软雅黑"/>
      <charset val="134"/>
    </font>
    <font>
      <b/>
      <sz val="9"/>
      <color indexed="8"/>
      <name val="微软雅黑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7" fillId="17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3" borderId="14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5" fillId="29" borderId="16" applyNumberFormat="0" applyAlignment="0" applyProtection="0">
      <alignment vertical="center"/>
    </xf>
    <xf numFmtId="0" fontId="29" fillId="29" borderId="11" applyNumberFormat="0" applyAlignment="0" applyProtection="0">
      <alignment vertical="center"/>
    </xf>
    <xf numFmtId="0" fontId="27" fillId="34" borderId="18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</cellStyleXfs>
  <cellXfs count="86">
    <xf numFmtId="0" fontId="0" fillId="0" borderId="0" xfId="0"/>
    <xf numFmtId="0" fontId="0" fillId="0" borderId="0" xfId="0" applyFont="1" applyFill="1" applyAlignment="1"/>
    <xf numFmtId="0" fontId="0" fillId="0" borderId="0" xfId="0" applyFont="1" applyAlignment="1"/>
    <xf numFmtId="0" fontId="0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58" fontId="1" fillId="3" borderId="1" xfId="0" applyNumberFormat="1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10" fontId="0" fillId="0" borderId="0" xfId="0" applyNumberFormat="1" applyFont="1" applyAlignment="1"/>
    <xf numFmtId="9" fontId="0" fillId="0" borderId="0" xfId="0" applyNumberFormat="1" applyFont="1" applyAlignment="1"/>
    <xf numFmtId="0" fontId="3" fillId="2" borderId="2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58" fontId="1" fillId="0" borderId="5" xfId="0" applyNumberFormat="1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176" fontId="3" fillId="2" borderId="9" xfId="0" applyNumberFormat="1" applyFont="1" applyFill="1" applyBorder="1" applyAlignment="1">
      <alignment horizontal="center" vertical="center"/>
    </xf>
    <xf numFmtId="176" fontId="3" fillId="8" borderId="9" xfId="0" applyNumberFormat="1" applyFont="1" applyFill="1" applyBorder="1" applyAlignment="1">
      <alignment horizontal="center" vertical="center"/>
    </xf>
    <xf numFmtId="176" fontId="3" fillId="8" borderId="8" xfId="0" applyNumberFormat="1" applyFont="1" applyFill="1" applyBorder="1" applyAlignment="1">
      <alignment horizontal="center" vertical="center"/>
    </xf>
    <xf numFmtId="176" fontId="3" fillId="8" borderId="6" xfId="0" applyNumberFormat="1" applyFont="1" applyFill="1" applyBorder="1" applyAlignment="1">
      <alignment horizontal="center" vertical="center"/>
    </xf>
    <xf numFmtId="176" fontId="3" fillId="8" borderId="1" xfId="0" applyNumberFormat="1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176" fontId="7" fillId="8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4" borderId="1" xfId="0" applyFont="1" applyFill="1" applyBorder="1" applyAlignment="1">
      <alignment vertical="center"/>
    </xf>
    <xf numFmtId="176" fontId="3" fillId="6" borderId="1" xfId="0" applyNumberFormat="1" applyFont="1" applyFill="1" applyBorder="1" applyAlignment="1">
      <alignment horizontal="center" vertical="center"/>
    </xf>
    <xf numFmtId="176" fontId="3" fillId="6" borderId="9" xfId="0" applyNumberFormat="1" applyFont="1" applyFill="1" applyBorder="1" applyAlignment="1">
      <alignment horizontal="center" vertical="center"/>
    </xf>
    <xf numFmtId="176" fontId="3" fillId="6" borderId="8" xfId="0" applyNumberFormat="1" applyFont="1" applyFill="1" applyBorder="1" applyAlignment="1">
      <alignment horizontal="center" vertical="center"/>
    </xf>
    <xf numFmtId="176" fontId="3" fillId="6" borderId="6" xfId="0" applyNumberFormat="1" applyFont="1" applyFill="1" applyBorder="1" applyAlignment="1">
      <alignment horizontal="center" vertical="center"/>
    </xf>
    <xf numFmtId="0" fontId="9" fillId="0" borderId="0" xfId="0" applyFont="1" applyAlignment="1"/>
    <xf numFmtId="176" fontId="0" fillId="0" borderId="0" xfId="0" applyNumberFormat="1" applyFont="1" applyAlignment="1"/>
    <xf numFmtId="0" fontId="3" fillId="7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/>
    </xf>
    <xf numFmtId="176" fontId="1" fillId="0" borderId="1" xfId="0" applyNumberFormat="1" applyFont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176" fontId="10" fillId="0" borderId="1" xfId="0" applyNumberFormat="1" applyFont="1" applyBorder="1" applyAlignment="1">
      <alignment vertical="center"/>
    </xf>
    <xf numFmtId="176" fontId="1" fillId="0" borderId="0" xfId="0" applyNumberFormat="1" applyFont="1" applyAlignment="1">
      <alignment vertical="center"/>
    </xf>
    <xf numFmtId="0" fontId="1" fillId="4" borderId="5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2"/>
  <sheetViews>
    <sheetView tabSelected="1" workbookViewId="0">
      <selection activeCell="B43" sqref="B43"/>
    </sheetView>
  </sheetViews>
  <sheetFormatPr defaultColWidth="9" defaultRowHeight="14.25"/>
  <cols>
    <col min="1" max="1" width="9" style="2" customWidth="1"/>
    <col min="2" max="2" width="18" style="2" customWidth="1"/>
    <col min="3" max="3" width="9.625" style="2" customWidth="1"/>
    <col min="4" max="4" width="6.125" style="2" customWidth="1"/>
    <col min="5" max="5" width="8.375" style="2" customWidth="1"/>
    <col min="6" max="7" width="6.125" style="2" customWidth="1"/>
    <col min="8" max="8" width="9" style="3" customWidth="1"/>
    <col min="9" max="9" width="12.25" style="2" customWidth="1"/>
    <col min="10" max="10" width="17.125" style="2" customWidth="1"/>
    <col min="11" max="12" width="5.25" style="2" customWidth="1"/>
    <col min="13" max="13" width="5.875" style="2" customWidth="1"/>
    <col min="14" max="14" width="5.25" style="2" customWidth="1"/>
    <col min="15" max="15" width="7.625" style="3" customWidth="1"/>
    <col min="16" max="16" width="11.5" style="2" customWidth="1"/>
    <col min="17" max="17" width="3.625" style="2" customWidth="1"/>
    <col min="18" max="18" width="12.25" style="4" customWidth="1"/>
    <col min="19" max="19" width="9" style="2"/>
    <col min="20" max="20" width="10.25" style="2" customWidth="1"/>
    <col min="21" max="259" width="9" style="2"/>
    <col min="260" max="260" width="16.625" style="2" customWidth="1"/>
    <col min="261" max="261" width="12" style="2" customWidth="1"/>
    <col min="262" max="267" width="9" style="2" customWidth="1"/>
    <col min="268" max="271" width="5.25" style="2" customWidth="1"/>
    <col min="272" max="272" width="5.875" style="2" customWidth="1"/>
    <col min="273" max="273" width="10.875" style="2" customWidth="1"/>
    <col min="274" max="274" width="21.875" style="2" customWidth="1"/>
    <col min="275" max="515" width="9" style="2"/>
    <col min="516" max="516" width="16.625" style="2" customWidth="1"/>
    <col min="517" max="517" width="12" style="2" customWidth="1"/>
    <col min="518" max="523" width="9" style="2" customWidth="1"/>
    <col min="524" max="527" width="5.25" style="2" customWidth="1"/>
    <col min="528" max="528" width="5.875" style="2" customWidth="1"/>
    <col min="529" max="529" width="10.875" style="2" customWidth="1"/>
    <col min="530" max="530" width="21.875" style="2" customWidth="1"/>
    <col min="531" max="771" width="9" style="2"/>
    <col min="772" max="772" width="16.625" style="2" customWidth="1"/>
    <col min="773" max="773" width="12" style="2" customWidth="1"/>
    <col min="774" max="779" width="9" style="2" customWidth="1"/>
    <col min="780" max="783" width="5.25" style="2" customWidth="1"/>
    <col min="784" max="784" width="5.875" style="2" customWidth="1"/>
    <col min="785" max="785" width="10.875" style="2" customWidth="1"/>
    <col min="786" max="786" width="21.875" style="2" customWidth="1"/>
    <col min="787" max="1027" width="9" style="2"/>
    <col min="1028" max="1028" width="16.625" style="2" customWidth="1"/>
    <col min="1029" max="1029" width="12" style="2" customWidth="1"/>
    <col min="1030" max="1035" width="9" style="2" customWidth="1"/>
    <col min="1036" max="1039" width="5.25" style="2" customWidth="1"/>
    <col min="1040" max="1040" width="5.875" style="2" customWidth="1"/>
    <col min="1041" max="1041" width="10.875" style="2" customWidth="1"/>
    <col min="1042" max="1042" width="21.875" style="2" customWidth="1"/>
    <col min="1043" max="1283" width="9" style="2"/>
    <col min="1284" max="1284" width="16.625" style="2" customWidth="1"/>
    <col min="1285" max="1285" width="12" style="2" customWidth="1"/>
    <col min="1286" max="1291" width="9" style="2" customWidth="1"/>
    <col min="1292" max="1295" width="5.25" style="2" customWidth="1"/>
    <col min="1296" max="1296" width="5.875" style="2" customWidth="1"/>
    <col min="1297" max="1297" width="10.875" style="2" customWidth="1"/>
    <col min="1298" max="1298" width="21.875" style="2" customWidth="1"/>
    <col min="1299" max="1539" width="9" style="2"/>
    <col min="1540" max="1540" width="16.625" style="2" customWidth="1"/>
    <col min="1541" max="1541" width="12" style="2" customWidth="1"/>
    <col min="1542" max="1547" width="9" style="2" customWidth="1"/>
    <col min="1548" max="1551" width="5.25" style="2" customWidth="1"/>
    <col min="1552" max="1552" width="5.875" style="2" customWidth="1"/>
    <col min="1553" max="1553" width="10.875" style="2" customWidth="1"/>
    <col min="1554" max="1554" width="21.875" style="2" customWidth="1"/>
    <col min="1555" max="1795" width="9" style="2"/>
    <col min="1796" max="1796" width="16.625" style="2" customWidth="1"/>
    <col min="1797" max="1797" width="12" style="2" customWidth="1"/>
    <col min="1798" max="1803" width="9" style="2" customWidth="1"/>
    <col min="1804" max="1807" width="5.25" style="2" customWidth="1"/>
    <col min="1808" max="1808" width="5.875" style="2" customWidth="1"/>
    <col min="1809" max="1809" width="10.875" style="2" customWidth="1"/>
    <col min="1810" max="1810" width="21.875" style="2" customWidth="1"/>
    <col min="1811" max="2051" width="9" style="2"/>
    <col min="2052" max="2052" width="16.625" style="2" customWidth="1"/>
    <col min="2053" max="2053" width="12" style="2" customWidth="1"/>
    <col min="2054" max="2059" width="9" style="2" customWidth="1"/>
    <col min="2060" max="2063" width="5.25" style="2" customWidth="1"/>
    <col min="2064" max="2064" width="5.875" style="2" customWidth="1"/>
    <col min="2065" max="2065" width="10.875" style="2" customWidth="1"/>
    <col min="2066" max="2066" width="21.875" style="2" customWidth="1"/>
    <col min="2067" max="2307" width="9" style="2"/>
    <col min="2308" max="2308" width="16.625" style="2" customWidth="1"/>
    <col min="2309" max="2309" width="12" style="2" customWidth="1"/>
    <col min="2310" max="2315" width="9" style="2" customWidth="1"/>
    <col min="2316" max="2319" width="5.25" style="2" customWidth="1"/>
    <col min="2320" max="2320" width="5.875" style="2" customWidth="1"/>
    <col min="2321" max="2321" width="10.875" style="2" customWidth="1"/>
    <col min="2322" max="2322" width="21.875" style="2" customWidth="1"/>
    <col min="2323" max="2563" width="9" style="2"/>
    <col min="2564" max="2564" width="16.625" style="2" customWidth="1"/>
    <col min="2565" max="2565" width="12" style="2" customWidth="1"/>
    <col min="2566" max="2571" width="9" style="2" customWidth="1"/>
    <col min="2572" max="2575" width="5.25" style="2" customWidth="1"/>
    <col min="2576" max="2576" width="5.875" style="2" customWidth="1"/>
    <col min="2577" max="2577" width="10.875" style="2" customWidth="1"/>
    <col min="2578" max="2578" width="21.875" style="2" customWidth="1"/>
    <col min="2579" max="2819" width="9" style="2"/>
    <col min="2820" max="2820" width="16.625" style="2" customWidth="1"/>
    <col min="2821" max="2821" width="12" style="2" customWidth="1"/>
    <col min="2822" max="2827" width="9" style="2" customWidth="1"/>
    <col min="2828" max="2831" width="5.25" style="2" customWidth="1"/>
    <col min="2832" max="2832" width="5.875" style="2" customWidth="1"/>
    <col min="2833" max="2833" width="10.875" style="2" customWidth="1"/>
    <col min="2834" max="2834" width="21.875" style="2" customWidth="1"/>
    <col min="2835" max="3075" width="9" style="2"/>
    <col min="3076" max="3076" width="16.625" style="2" customWidth="1"/>
    <col min="3077" max="3077" width="12" style="2" customWidth="1"/>
    <col min="3078" max="3083" width="9" style="2" customWidth="1"/>
    <col min="3084" max="3087" width="5.25" style="2" customWidth="1"/>
    <col min="3088" max="3088" width="5.875" style="2" customWidth="1"/>
    <col min="3089" max="3089" width="10.875" style="2" customWidth="1"/>
    <col min="3090" max="3090" width="21.875" style="2" customWidth="1"/>
    <col min="3091" max="3331" width="9" style="2"/>
    <col min="3332" max="3332" width="16.625" style="2" customWidth="1"/>
    <col min="3333" max="3333" width="12" style="2" customWidth="1"/>
    <col min="3334" max="3339" width="9" style="2" customWidth="1"/>
    <col min="3340" max="3343" width="5.25" style="2" customWidth="1"/>
    <col min="3344" max="3344" width="5.875" style="2" customWidth="1"/>
    <col min="3345" max="3345" width="10.875" style="2" customWidth="1"/>
    <col min="3346" max="3346" width="21.875" style="2" customWidth="1"/>
    <col min="3347" max="3587" width="9" style="2"/>
    <col min="3588" max="3588" width="16.625" style="2" customWidth="1"/>
    <col min="3589" max="3589" width="12" style="2" customWidth="1"/>
    <col min="3590" max="3595" width="9" style="2" customWidth="1"/>
    <col min="3596" max="3599" width="5.25" style="2" customWidth="1"/>
    <col min="3600" max="3600" width="5.875" style="2" customWidth="1"/>
    <col min="3601" max="3601" width="10.875" style="2" customWidth="1"/>
    <col min="3602" max="3602" width="21.875" style="2" customWidth="1"/>
    <col min="3603" max="3843" width="9" style="2"/>
    <col min="3844" max="3844" width="16.625" style="2" customWidth="1"/>
    <col min="3845" max="3845" width="12" style="2" customWidth="1"/>
    <col min="3846" max="3851" width="9" style="2" customWidth="1"/>
    <col min="3852" max="3855" width="5.25" style="2" customWidth="1"/>
    <col min="3856" max="3856" width="5.875" style="2" customWidth="1"/>
    <col min="3857" max="3857" width="10.875" style="2" customWidth="1"/>
    <col min="3858" max="3858" width="21.875" style="2" customWidth="1"/>
    <col min="3859" max="4099" width="9" style="2"/>
    <col min="4100" max="4100" width="16.625" style="2" customWidth="1"/>
    <col min="4101" max="4101" width="12" style="2" customWidth="1"/>
    <col min="4102" max="4107" width="9" style="2" customWidth="1"/>
    <col min="4108" max="4111" width="5.25" style="2" customWidth="1"/>
    <col min="4112" max="4112" width="5.875" style="2" customWidth="1"/>
    <col min="4113" max="4113" width="10.875" style="2" customWidth="1"/>
    <col min="4114" max="4114" width="21.875" style="2" customWidth="1"/>
    <col min="4115" max="4355" width="9" style="2"/>
    <col min="4356" max="4356" width="16.625" style="2" customWidth="1"/>
    <col min="4357" max="4357" width="12" style="2" customWidth="1"/>
    <col min="4358" max="4363" width="9" style="2" customWidth="1"/>
    <col min="4364" max="4367" width="5.25" style="2" customWidth="1"/>
    <col min="4368" max="4368" width="5.875" style="2" customWidth="1"/>
    <col min="4369" max="4369" width="10.875" style="2" customWidth="1"/>
    <col min="4370" max="4370" width="21.875" style="2" customWidth="1"/>
    <col min="4371" max="4611" width="9" style="2"/>
    <col min="4612" max="4612" width="16.625" style="2" customWidth="1"/>
    <col min="4613" max="4613" width="12" style="2" customWidth="1"/>
    <col min="4614" max="4619" width="9" style="2" customWidth="1"/>
    <col min="4620" max="4623" width="5.25" style="2" customWidth="1"/>
    <col min="4624" max="4624" width="5.875" style="2" customWidth="1"/>
    <col min="4625" max="4625" width="10.875" style="2" customWidth="1"/>
    <col min="4626" max="4626" width="21.875" style="2" customWidth="1"/>
    <col min="4627" max="4867" width="9" style="2"/>
    <col min="4868" max="4868" width="16.625" style="2" customWidth="1"/>
    <col min="4869" max="4869" width="12" style="2" customWidth="1"/>
    <col min="4870" max="4875" width="9" style="2" customWidth="1"/>
    <col min="4876" max="4879" width="5.25" style="2" customWidth="1"/>
    <col min="4880" max="4880" width="5.875" style="2" customWidth="1"/>
    <col min="4881" max="4881" width="10.875" style="2" customWidth="1"/>
    <col min="4882" max="4882" width="21.875" style="2" customWidth="1"/>
    <col min="4883" max="5123" width="9" style="2"/>
    <col min="5124" max="5124" width="16.625" style="2" customWidth="1"/>
    <col min="5125" max="5125" width="12" style="2" customWidth="1"/>
    <col min="5126" max="5131" width="9" style="2" customWidth="1"/>
    <col min="5132" max="5135" width="5.25" style="2" customWidth="1"/>
    <col min="5136" max="5136" width="5.875" style="2" customWidth="1"/>
    <col min="5137" max="5137" width="10.875" style="2" customWidth="1"/>
    <col min="5138" max="5138" width="21.875" style="2" customWidth="1"/>
    <col min="5139" max="5379" width="9" style="2"/>
    <col min="5380" max="5380" width="16.625" style="2" customWidth="1"/>
    <col min="5381" max="5381" width="12" style="2" customWidth="1"/>
    <col min="5382" max="5387" width="9" style="2" customWidth="1"/>
    <col min="5388" max="5391" width="5.25" style="2" customWidth="1"/>
    <col min="5392" max="5392" width="5.875" style="2" customWidth="1"/>
    <col min="5393" max="5393" width="10.875" style="2" customWidth="1"/>
    <col min="5394" max="5394" width="21.875" style="2" customWidth="1"/>
    <col min="5395" max="5635" width="9" style="2"/>
    <col min="5636" max="5636" width="16.625" style="2" customWidth="1"/>
    <col min="5637" max="5637" width="12" style="2" customWidth="1"/>
    <col min="5638" max="5643" width="9" style="2" customWidth="1"/>
    <col min="5644" max="5647" width="5.25" style="2" customWidth="1"/>
    <col min="5648" max="5648" width="5.875" style="2" customWidth="1"/>
    <col min="5649" max="5649" width="10.875" style="2" customWidth="1"/>
    <col min="5650" max="5650" width="21.875" style="2" customWidth="1"/>
    <col min="5651" max="5891" width="9" style="2"/>
    <col min="5892" max="5892" width="16.625" style="2" customWidth="1"/>
    <col min="5893" max="5893" width="12" style="2" customWidth="1"/>
    <col min="5894" max="5899" width="9" style="2" customWidth="1"/>
    <col min="5900" max="5903" width="5.25" style="2" customWidth="1"/>
    <col min="5904" max="5904" width="5.875" style="2" customWidth="1"/>
    <col min="5905" max="5905" width="10.875" style="2" customWidth="1"/>
    <col min="5906" max="5906" width="21.875" style="2" customWidth="1"/>
    <col min="5907" max="6147" width="9" style="2"/>
    <col min="6148" max="6148" width="16.625" style="2" customWidth="1"/>
    <col min="6149" max="6149" width="12" style="2" customWidth="1"/>
    <col min="6150" max="6155" width="9" style="2" customWidth="1"/>
    <col min="6156" max="6159" width="5.25" style="2" customWidth="1"/>
    <col min="6160" max="6160" width="5.875" style="2" customWidth="1"/>
    <col min="6161" max="6161" width="10.875" style="2" customWidth="1"/>
    <col min="6162" max="6162" width="21.875" style="2" customWidth="1"/>
    <col min="6163" max="6403" width="9" style="2"/>
    <col min="6404" max="6404" width="16.625" style="2" customWidth="1"/>
    <col min="6405" max="6405" width="12" style="2" customWidth="1"/>
    <col min="6406" max="6411" width="9" style="2" customWidth="1"/>
    <col min="6412" max="6415" width="5.25" style="2" customWidth="1"/>
    <col min="6416" max="6416" width="5.875" style="2" customWidth="1"/>
    <col min="6417" max="6417" width="10.875" style="2" customWidth="1"/>
    <col min="6418" max="6418" width="21.875" style="2" customWidth="1"/>
    <col min="6419" max="6659" width="9" style="2"/>
    <col min="6660" max="6660" width="16.625" style="2" customWidth="1"/>
    <col min="6661" max="6661" width="12" style="2" customWidth="1"/>
    <col min="6662" max="6667" width="9" style="2" customWidth="1"/>
    <col min="6668" max="6671" width="5.25" style="2" customWidth="1"/>
    <col min="6672" max="6672" width="5.875" style="2" customWidth="1"/>
    <col min="6673" max="6673" width="10.875" style="2" customWidth="1"/>
    <col min="6674" max="6674" width="21.875" style="2" customWidth="1"/>
    <col min="6675" max="6915" width="9" style="2"/>
    <col min="6916" max="6916" width="16.625" style="2" customWidth="1"/>
    <col min="6917" max="6917" width="12" style="2" customWidth="1"/>
    <col min="6918" max="6923" width="9" style="2" customWidth="1"/>
    <col min="6924" max="6927" width="5.25" style="2" customWidth="1"/>
    <col min="6928" max="6928" width="5.875" style="2" customWidth="1"/>
    <col min="6929" max="6929" width="10.875" style="2" customWidth="1"/>
    <col min="6930" max="6930" width="21.875" style="2" customWidth="1"/>
    <col min="6931" max="7171" width="9" style="2"/>
    <col min="7172" max="7172" width="16.625" style="2" customWidth="1"/>
    <col min="7173" max="7173" width="12" style="2" customWidth="1"/>
    <col min="7174" max="7179" width="9" style="2" customWidth="1"/>
    <col min="7180" max="7183" width="5.25" style="2" customWidth="1"/>
    <col min="7184" max="7184" width="5.875" style="2" customWidth="1"/>
    <col min="7185" max="7185" width="10.875" style="2" customWidth="1"/>
    <col min="7186" max="7186" width="21.875" style="2" customWidth="1"/>
    <col min="7187" max="7427" width="9" style="2"/>
    <col min="7428" max="7428" width="16.625" style="2" customWidth="1"/>
    <col min="7429" max="7429" width="12" style="2" customWidth="1"/>
    <col min="7430" max="7435" width="9" style="2" customWidth="1"/>
    <col min="7436" max="7439" width="5.25" style="2" customWidth="1"/>
    <col min="7440" max="7440" width="5.875" style="2" customWidth="1"/>
    <col min="7441" max="7441" width="10.875" style="2" customWidth="1"/>
    <col min="7442" max="7442" width="21.875" style="2" customWidth="1"/>
    <col min="7443" max="7683" width="9" style="2"/>
    <col min="7684" max="7684" width="16.625" style="2" customWidth="1"/>
    <col min="7685" max="7685" width="12" style="2" customWidth="1"/>
    <col min="7686" max="7691" width="9" style="2" customWidth="1"/>
    <col min="7692" max="7695" width="5.25" style="2" customWidth="1"/>
    <col min="7696" max="7696" width="5.875" style="2" customWidth="1"/>
    <col min="7697" max="7697" width="10.875" style="2" customWidth="1"/>
    <col min="7698" max="7698" width="21.875" style="2" customWidth="1"/>
    <col min="7699" max="7939" width="9" style="2"/>
    <col min="7940" max="7940" width="16.625" style="2" customWidth="1"/>
    <col min="7941" max="7941" width="12" style="2" customWidth="1"/>
    <col min="7942" max="7947" width="9" style="2" customWidth="1"/>
    <col min="7948" max="7951" width="5.25" style="2" customWidth="1"/>
    <col min="7952" max="7952" width="5.875" style="2" customWidth="1"/>
    <col min="7953" max="7953" width="10.875" style="2" customWidth="1"/>
    <col min="7954" max="7954" width="21.875" style="2" customWidth="1"/>
    <col min="7955" max="8195" width="9" style="2"/>
    <col min="8196" max="8196" width="16.625" style="2" customWidth="1"/>
    <col min="8197" max="8197" width="12" style="2" customWidth="1"/>
    <col min="8198" max="8203" width="9" style="2" customWidth="1"/>
    <col min="8204" max="8207" width="5.25" style="2" customWidth="1"/>
    <col min="8208" max="8208" width="5.875" style="2" customWidth="1"/>
    <col min="8209" max="8209" width="10.875" style="2" customWidth="1"/>
    <col min="8210" max="8210" width="21.875" style="2" customWidth="1"/>
    <col min="8211" max="8451" width="9" style="2"/>
    <col min="8452" max="8452" width="16.625" style="2" customWidth="1"/>
    <col min="8453" max="8453" width="12" style="2" customWidth="1"/>
    <col min="8454" max="8459" width="9" style="2" customWidth="1"/>
    <col min="8460" max="8463" width="5.25" style="2" customWidth="1"/>
    <col min="8464" max="8464" width="5.875" style="2" customWidth="1"/>
    <col min="8465" max="8465" width="10.875" style="2" customWidth="1"/>
    <col min="8466" max="8466" width="21.875" style="2" customWidth="1"/>
    <col min="8467" max="8707" width="9" style="2"/>
    <col min="8708" max="8708" width="16.625" style="2" customWidth="1"/>
    <col min="8709" max="8709" width="12" style="2" customWidth="1"/>
    <col min="8710" max="8715" width="9" style="2" customWidth="1"/>
    <col min="8716" max="8719" width="5.25" style="2" customWidth="1"/>
    <col min="8720" max="8720" width="5.875" style="2" customWidth="1"/>
    <col min="8721" max="8721" width="10.875" style="2" customWidth="1"/>
    <col min="8722" max="8722" width="21.875" style="2" customWidth="1"/>
    <col min="8723" max="8963" width="9" style="2"/>
    <col min="8964" max="8964" width="16.625" style="2" customWidth="1"/>
    <col min="8965" max="8965" width="12" style="2" customWidth="1"/>
    <col min="8966" max="8971" width="9" style="2" customWidth="1"/>
    <col min="8972" max="8975" width="5.25" style="2" customWidth="1"/>
    <col min="8976" max="8976" width="5.875" style="2" customWidth="1"/>
    <col min="8977" max="8977" width="10.875" style="2" customWidth="1"/>
    <col min="8978" max="8978" width="21.875" style="2" customWidth="1"/>
    <col min="8979" max="9219" width="9" style="2"/>
    <col min="9220" max="9220" width="16.625" style="2" customWidth="1"/>
    <col min="9221" max="9221" width="12" style="2" customWidth="1"/>
    <col min="9222" max="9227" width="9" style="2" customWidth="1"/>
    <col min="9228" max="9231" width="5.25" style="2" customWidth="1"/>
    <col min="9232" max="9232" width="5.875" style="2" customWidth="1"/>
    <col min="9233" max="9233" width="10.875" style="2" customWidth="1"/>
    <col min="9234" max="9234" width="21.875" style="2" customWidth="1"/>
    <col min="9235" max="9475" width="9" style="2"/>
    <col min="9476" max="9476" width="16.625" style="2" customWidth="1"/>
    <col min="9477" max="9477" width="12" style="2" customWidth="1"/>
    <col min="9478" max="9483" width="9" style="2" customWidth="1"/>
    <col min="9484" max="9487" width="5.25" style="2" customWidth="1"/>
    <col min="9488" max="9488" width="5.875" style="2" customWidth="1"/>
    <col min="9489" max="9489" width="10.875" style="2" customWidth="1"/>
    <col min="9490" max="9490" width="21.875" style="2" customWidth="1"/>
    <col min="9491" max="9731" width="9" style="2"/>
    <col min="9732" max="9732" width="16.625" style="2" customWidth="1"/>
    <col min="9733" max="9733" width="12" style="2" customWidth="1"/>
    <col min="9734" max="9739" width="9" style="2" customWidth="1"/>
    <col min="9740" max="9743" width="5.25" style="2" customWidth="1"/>
    <col min="9744" max="9744" width="5.875" style="2" customWidth="1"/>
    <col min="9745" max="9745" width="10.875" style="2" customWidth="1"/>
    <col min="9746" max="9746" width="21.875" style="2" customWidth="1"/>
    <col min="9747" max="9987" width="9" style="2"/>
    <col min="9988" max="9988" width="16.625" style="2" customWidth="1"/>
    <col min="9989" max="9989" width="12" style="2" customWidth="1"/>
    <col min="9990" max="9995" width="9" style="2" customWidth="1"/>
    <col min="9996" max="9999" width="5.25" style="2" customWidth="1"/>
    <col min="10000" max="10000" width="5.875" style="2" customWidth="1"/>
    <col min="10001" max="10001" width="10.875" style="2" customWidth="1"/>
    <col min="10002" max="10002" width="21.875" style="2" customWidth="1"/>
    <col min="10003" max="10243" width="9" style="2"/>
    <col min="10244" max="10244" width="16.625" style="2" customWidth="1"/>
    <col min="10245" max="10245" width="12" style="2" customWidth="1"/>
    <col min="10246" max="10251" width="9" style="2" customWidth="1"/>
    <col min="10252" max="10255" width="5.25" style="2" customWidth="1"/>
    <col min="10256" max="10256" width="5.875" style="2" customWidth="1"/>
    <col min="10257" max="10257" width="10.875" style="2" customWidth="1"/>
    <col min="10258" max="10258" width="21.875" style="2" customWidth="1"/>
    <col min="10259" max="10499" width="9" style="2"/>
    <col min="10500" max="10500" width="16.625" style="2" customWidth="1"/>
    <col min="10501" max="10501" width="12" style="2" customWidth="1"/>
    <col min="10502" max="10507" width="9" style="2" customWidth="1"/>
    <col min="10508" max="10511" width="5.25" style="2" customWidth="1"/>
    <col min="10512" max="10512" width="5.875" style="2" customWidth="1"/>
    <col min="10513" max="10513" width="10.875" style="2" customWidth="1"/>
    <col min="10514" max="10514" width="21.875" style="2" customWidth="1"/>
    <col min="10515" max="10755" width="9" style="2"/>
    <col min="10756" max="10756" width="16.625" style="2" customWidth="1"/>
    <col min="10757" max="10757" width="12" style="2" customWidth="1"/>
    <col min="10758" max="10763" width="9" style="2" customWidth="1"/>
    <col min="10764" max="10767" width="5.25" style="2" customWidth="1"/>
    <col min="10768" max="10768" width="5.875" style="2" customWidth="1"/>
    <col min="10769" max="10769" width="10.875" style="2" customWidth="1"/>
    <col min="10770" max="10770" width="21.875" style="2" customWidth="1"/>
    <col min="10771" max="11011" width="9" style="2"/>
    <col min="11012" max="11012" width="16.625" style="2" customWidth="1"/>
    <col min="11013" max="11013" width="12" style="2" customWidth="1"/>
    <col min="11014" max="11019" width="9" style="2" customWidth="1"/>
    <col min="11020" max="11023" width="5.25" style="2" customWidth="1"/>
    <col min="11024" max="11024" width="5.875" style="2" customWidth="1"/>
    <col min="11025" max="11025" width="10.875" style="2" customWidth="1"/>
    <col min="11026" max="11026" width="21.875" style="2" customWidth="1"/>
    <col min="11027" max="11267" width="9" style="2"/>
    <col min="11268" max="11268" width="16.625" style="2" customWidth="1"/>
    <col min="11269" max="11269" width="12" style="2" customWidth="1"/>
    <col min="11270" max="11275" width="9" style="2" customWidth="1"/>
    <col min="11276" max="11279" width="5.25" style="2" customWidth="1"/>
    <col min="11280" max="11280" width="5.875" style="2" customWidth="1"/>
    <col min="11281" max="11281" width="10.875" style="2" customWidth="1"/>
    <col min="11282" max="11282" width="21.875" style="2" customWidth="1"/>
    <col min="11283" max="11523" width="9" style="2"/>
    <col min="11524" max="11524" width="16.625" style="2" customWidth="1"/>
    <col min="11525" max="11525" width="12" style="2" customWidth="1"/>
    <col min="11526" max="11531" width="9" style="2" customWidth="1"/>
    <col min="11532" max="11535" width="5.25" style="2" customWidth="1"/>
    <col min="11536" max="11536" width="5.875" style="2" customWidth="1"/>
    <col min="11537" max="11537" width="10.875" style="2" customWidth="1"/>
    <col min="11538" max="11538" width="21.875" style="2" customWidth="1"/>
    <col min="11539" max="11779" width="9" style="2"/>
    <col min="11780" max="11780" width="16.625" style="2" customWidth="1"/>
    <col min="11781" max="11781" width="12" style="2" customWidth="1"/>
    <col min="11782" max="11787" width="9" style="2" customWidth="1"/>
    <col min="11788" max="11791" width="5.25" style="2" customWidth="1"/>
    <col min="11792" max="11792" width="5.875" style="2" customWidth="1"/>
    <col min="11793" max="11793" width="10.875" style="2" customWidth="1"/>
    <col min="11794" max="11794" width="21.875" style="2" customWidth="1"/>
    <col min="11795" max="12035" width="9" style="2"/>
    <col min="12036" max="12036" width="16.625" style="2" customWidth="1"/>
    <col min="12037" max="12037" width="12" style="2" customWidth="1"/>
    <col min="12038" max="12043" width="9" style="2" customWidth="1"/>
    <col min="12044" max="12047" width="5.25" style="2" customWidth="1"/>
    <col min="12048" max="12048" width="5.875" style="2" customWidth="1"/>
    <col min="12049" max="12049" width="10.875" style="2" customWidth="1"/>
    <col min="12050" max="12050" width="21.875" style="2" customWidth="1"/>
    <col min="12051" max="12291" width="9" style="2"/>
    <col min="12292" max="12292" width="16.625" style="2" customWidth="1"/>
    <col min="12293" max="12293" width="12" style="2" customWidth="1"/>
    <col min="12294" max="12299" width="9" style="2" customWidth="1"/>
    <col min="12300" max="12303" width="5.25" style="2" customWidth="1"/>
    <col min="12304" max="12304" width="5.875" style="2" customWidth="1"/>
    <col min="12305" max="12305" width="10.875" style="2" customWidth="1"/>
    <col min="12306" max="12306" width="21.875" style="2" customWidth="1"/>
    <col min="12307" max="12547" width="9" style="2"/>
    <col min="12548" max="12548" width="16.625" style="2" customWidth="1"/>
    <col min="12549" max="12549" width="12" style="2" customWidth="1"/>
    <col min="12550" max="12555" width="9" style="2" customWidth="1"/>
    <col min="12556" max="12559" width="5.25" style="2" customWidth="1"/>
    <col min="12560" max="12560" width="5.875" style="2" customWidth="1"/>
    <col min="12561" max="12561" width="10.875" style="2" customWidth="1"/>
    <col min="12562" max="12562" width="21.875" style="2" customWidth="1"/>
    <col min="12563" max="12803" width="9" style="2"/>
    <col min="12804" max="12804" width="16.625" style="2" customWidth="1"/>
    <col min="12805" max="12805" width="12" style="2" customWidth="1"/>
    <col min="12806" max="12811" width="9" style="2" customWidth="1"/>
    <col min="12812" max="12815" width="5.25" style="2" customWidth="1"/>
    <col min="12816" max="12816" width="5.875" style="2" customWidth="1"/>
    <col min="12817" max="12817" width="10.875" style="2" customWidth="1"/>
    <col min="12818" max="12818" width="21.875" style="2" customWidth="1"/>
    <col min="12819" max="13059" width="9" style="2"/>
    <col min="13060" max="13060" width="16.625" style="2" customWidth="1"/>
    <col min="13061" max="13061" width="12" style="2" customWidth="1"/>
    <col min="13062" max="13067" width="9" style="2" customWidth="1"/>
    <col min="13068" max="13071" width="5.25" style="2" customWidth="1"/>
    <col min="13072" max="13072" width="5.875" style="2" customWidth="1"/>
    <col min="13073" max="13073" width="10.875" style="2" customWidth="1"/>
    <col min="13074" max="13074" width="21.875" style="2" customWidth="1"/>
    <col min="13075" max="13315" width="9" style="2"/>
    <col min="13316" max="13316" width="16.625" style="2" customWidth="1"/>
    <col min="13317" max="13317" width="12" style="2" customWidth="1"/>
    <col min="13318" max="13323" width="9" style="2" customWidth="1"/>
    <col min="13324" max="13327" width="5.25" style="2" customWidth="1"/>
    <col min="13328" max="13328" width="5.875" style="2" customWidth="1"/>
    <col min="13329" max="13329" width="10.875" style="2" customWidth="1"/>
    <col min="13330" max="13330" width="21.875" style="2" customWidth="1"/>
    <col min="13331" max="13571" width="9" style="2"/>
    <col min="13572" max="13572" width="16.625" style="2" customWidth="1"/>
    <col min="13573" max="13573" width="12" style="2" customWidth="1"/>
    <col min="13574" max="13579" width="9" style="2" customWidth="1"/>
    <col min="13580" max="13583" width="5.25" style="2" customWidth="1"/>
    <col min="13584" max="13584" width="5.875" style="2" customWidth="1"/>
    <col min="13585" max="13585" width="10.875" style="2" customWidth="1"/>
    <col min="13586" max="13586" width="21.875" style="2" customWidth="1"/>
    <col min="13587" max="13827" width="9" style="2"/>
    <col min="13828" max="13828" width="16.625" style="2" customWidth="1"/>
    <col min="13829" max="13829" width="12" style="2" customWidth="1"/>
    <col min="13830" max="13835" width="9" style="2" customWidth="1"/>
    <col min="13836" max="13839" width="5.25" style="2" customWidth="1"/>
    <col min="13840" max="13840" width="5.875" style="2" customWidth="1"/>
    <col min="13841" max="13841" width="10.875" style="2" customWidth="1"/>
    <col min="13842" max="13842" width="21.875" style="2" customWidth="1"/>
    <col min="13843" max="14083" width="9" style="2"/>
    <col min="14084" max="14084" width="16.625" style="2" customWidth="1"/>
    <col min="14085" max="14085" width="12" style="2" customWidth="1"/>
    <col min="14086" max="14091" width="9" style="2" customWidth="1"/>
    <col min="14092" max="14095" width="5.25" style="2" customWidth="1"/>
    <col min="14096" max="14096" width="5.875" style="2" customWidth="1"/>
    <col min="14097" max="14097" width="10.875" style="2" customWidth="1"/>
    <col min="14098" max="14098" width="21.875" style="2" customWidth="1"/>
    <col min="14099" max="14339" width="9" style="2"/>
    <col min="14340" max="14340" width="16.625" style="2" customWidth="1"/>
    <col min="14341" max="14341" width="12" style="2" customWidth="1"/>
    <col min="14342" max="14347" width="9" style="2" customWidth="1"/>
    <col min="14348" max="14351" width="5.25" style="2" customWidth="1"/>
    <col min="14352" max="14352" width="5.875" style="2" customWidth="1"/>
    <col min="14353" max="14353" width="10.875" style="2" customWidth="1"/>
    <col min="14354" max="14354" width="21.875" style="2" customWidth="1"/>
    <col min="14355" max="14595" width="9" style="2"/>
    <col min="14596" max="14596" width="16.625" style="2" customWidth="1"/>
    <col min="14597" max="14597" width="12" style="2" customWidth="1"/>
    <col min="14598" max="14603" width="9" style="2" customWidth="1"/>
    <col min="14604" max="14607" width="5.25" style="2" customWidth="1"/>
    <col min="14608" max="14608" width="5.875" style="2" customWidth="1"/>
    <col min="14609" max="14609" width="10.875" style="2" customWidth="1"/>
    <col min="14610" max="14610" width="21.875" style="2" customWidth="1"/>
    <col min="14611" max="14851" width="9" style="2"/>
    <col min="14852" max="14852" width="16.625" style="2" customWidth="1"/>
    <col min="14853" max="14853" width="12" style="2" customWidth="1"/>
    <col min="14854" max="14859" width="9" style="2" customWidth="1"/>
    <col min="14860" max="14863" width="5.25" style="2" customWidth="1"/>
    <col min="14864" max="14864" width="5.875" style="2" customWidth="1"/>
    <col min="14865" max="14865" width="10.875" style="2" customWidth="1"/>
    <col min="14866" max="14866" width="21.875" style="2" customWidth="1"/>
    <col min="14867" max="15107" width="9" style="2"/>
    <col min="15108" max="15108" width="16.625" style="2" customWidth="1"/>
    <col min="15109" max="15109" width="12" style="2" customWidth="1"/>
    <col min="15110" max="15115" width="9" style="2" customWidth="1"/>
    <col min="15116" max="15119" width="5.25" style="2" customWidth="1"/>
    <col min="15120" max="15120" width="5.875" style="2" customWidth="1"/>
    <col min="15121" max="15121" width="10.875" style="2" customWidth="1"/>
    <col min="15122" max="15122" width="21.875" style="2" customWidth="1"/>
    <col min="15123" max="15363" width="9" style="2"/>
    <col min="15364" max="15364" width="16.625" style="2" customWidth="1"/>
    <col min="15365" max="15365" width="12" style="2" customWidth="1"/>
    <col min="15366" max="15371" width="9" style="2" customWidth="1"/>
    <col min="15372" max="15375" width="5.25" style="2" customWidth="1"/>
    <col min="15376" max="15376" width="5.875" style="2" customWidth="1"/>
    <col min="15377" max="15377" width="10.875" style="2" customWidth="1"/>
    <col min="15378" max="15378" width="21.875" style="2" customWidth="1"/>
    <col min="15379" max="15619" width="9" style="2"/>
    <col min="15620" max="15620" width="16.625" style="2" customWidth="1"/>
    <col min="15621" max="15621" width="12" style="2" customWidth="1"/>
    <col min="15622" max="15627" width="9" style="2" customWidth="1"/>
    <col min="15628" max="15631" width="5.25" style="2" customWidth="1"/>
    <col min="15632" max="15632" width="5.875" style="2" customWidth="1"/>
    <col min="15633" max="15633" width="10.875" style="2" customWidth="1"/>
    <col min="15634" max="15634" width="21.875" style="2" customWidth="1"/>
    <col min="15635" max="15875" width="9" style="2"/>
    <col min="15876" max="15876" width="16.625" style="2" customWidth="1"/>
    <col min="15877" max="15877" width="12" style="2" customWidth="1"/>
    <col min="15878" max="15883" width="9" style="2" customWidth="1"/>
    <col min="15884" max="15887" width="5.25" style="2" customWidth="1"/>
    <col min="15888" max="15888" width="5.875" style="2" customWidth="1"/>
    <col min="15889" max="15889" width="10.875" style="2" customWidth="1"/>
    <col min="15890" max="15890" width="21.875" style="2" customWidth="1"/>
    <col min="15891" max="16131" width="9" style="2"/>
    <col min="16132" max="16132" width="16.625" style="2" customWidth="1"/>
    <col min="16133" max="16133" width="12" style="2" customWidth="1"/>
    <col min="16134" max="16139" width="9" style="2" customWidth="1"/>
    <col min="16140" max="16143" width="5.25" style="2" customWidth="1"/>
    <col min="16144" max="16144" width="5.875" style="2" customWidth="1"/>
    <col min="16145" max="16145" width="10.875" style="2" customWidth="1"/>
    <col min="16146" max="16146" width="21.875" style="2" customWidth="1"/>
    <col min="16147" max="16384" width="9" style="2"/>
  </cols>
  <sheetData>
    <row r="1" ht="2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>
      <c r="A2" s="6" t="s">
        <v>1</v>
      </c>
      <c r="B2" s="6"/>
      <c r="C2" s="7" t="s">
        <v>2</v>
      </c>
      <c r="D2" s="6" t="s">
        <v>3</v>
      </c>
      <c r="E2" s="6"/>
      <c r="F2" s="6"/>
      <c r="G2" s="6"/>
      <c r="H2" s="6" t="s">
        <v>4</v>
      </c>
      <c r="I2" s="6"/>
      <c r="J2" s="44" t="s">
        <v>5</v>
      </c>
      <c r="K2" s="45" t="s">
        <v>6</v>
      </c>
      <c r="L2" s="45"/>
      <c r="M2" s="45"/>
      <c r="N2" s="45"/>
      <c r="O2" s="45" t="s">
        <v>7</v>
      </c>
      <c r="P2" s="45"/>
      <c r="Q2" s="78" t="s">
        <v>5</v>
      </c>
      <c r="R2" s="78" t="s">
        <v>8</v>
      </c>
    </row>
    <row r="3" spans="1:18">
      <c r="A3" s="6"/>
      <c r="B3" s="6"/>
      <c r="C3" s="8"/>
      <c r="D3" s="6" t="s">
        <v>9</v>
      </c>
      <c r="E3" s="6" t="s">
        <v>10</v>
      </c>
      <c r="F3" s="6" t="s">
        <v>9</v>
      </c>
      <c r="G3" s="6" t="s">
        <v>10</v>
      </c>
      <c r="H3" s="6" t="s">
        <v>11</v>
      </c>
      <c r="I3" s="6" t="s">
        <v>12</v>
      </c>
      <c r="J3" s="8"/>
      <c r="K3" s="45" t="s">
        <v>9</v>
      </c>
      <c r="L3" s="45" t="s">
        <v>10</v>
      </c>
      <c r="M3" s="45" t="s">
        <v>9</v>
      </c>
      <c r="N3" s="45" t="s">
        <v>10</v>
      </c>
      <c r="O3" s="45" t="s">
        <v>11</v>
      </c>
      <c r="P3" s="45" t="s">
        <v>12</v>
      </c>
      <c r="Q3" s="45"/>
      <c r="R3" s="45"/>
    </row>
    <row r="4" spans="1:18">
      <c r="A4" s="9" t="s">
        <v>13</v>
      </c>
      <c r="B4" s="10" t="s">
        <v>14</v>
      </c>
      <c r="C4" s="11" t="s">
        <v>15</v>
      </c>
      <c r="D4" s="12">
        <v>1</v>
      </c>
      <c r="E4" s="12" t="s">
        <v>16</v>
      </c>
      <c r="F4" s="12">
        <v>1</v>
      </c>
      <c r="G4" s="12" t="s">
        <v>17</v>
      </c>
      <c r="H4" s="12">
        <v>1400</v>
      </c>
      <c r="I4" s="12">
        <f>D4*F4*H4</f>
        <v>1400</v>
      </c>
      <c r="J4" s="46" t="s">
        <v>18</v>
      </c>
      <c r="K4" s="47"/>
      <c r="L4" s="24"/>
      <c r="M4" s="24"/>
      <c r="N4" s="24"/>
      <c r="O4" s="24"/>
      <c r="P4" s="24"/>
      <c r="Q4" s="24"/>
      <c r="R4" s="79"/>
    </row>
    <row r="5" spans="1:18">
      <c r="A5" s="13"/>
      <c r="B5" s="14"/>
      <c r="C5" s="15"/>
      <c r="D5" s="12">
        <v>1</v>
      </c>
      <c r="E5" s="12" t="s">
        <v>16</v>
      </c>
      <c r="F5" s="12">
        <v>1</v>
      </c>
      <c r="G5" s="12" t="s">
        <v>17</v>
      </c>
      <c r="H5" s="12">
        <v>1180</v>
      </c>
      <c r="I5" s="12">
        <f t="shared" ref="I5:I11" si="0">D5*F5*H5</f>
        <v>1180</v>
      </c>
      <c r="J5" s="48"/>
      <c r="K5" s="49"/>
      <c r="L5" s="49"/>
      <c r="M5" s="49"/>
      <c r="N5" s="49"/>
      <c r="O5" s="47"/>
      <c r="P5" s="24"/>
      <c r="Q5" s="24"/>
      <c r="R5" s="79"/>
    </row>
    <row r="6" spans="1:18">
      <c r="A6" s="13"/>
      <c r="B6" s="14"/>
      <c r="C6" s="11" t="s">
        <v>19</v>
      </c>
      <c r="D6" s="12">
        <v>10</v>
      </c>
      <c r="E6" s="12" t="s">
        <v>16</v>
      </c>
      <c r="F6" s="12">
        <v>1</v>
      </c>
      <c r="G6" s="12" t="s">
        <v>17</v>
      </c>
      <c r="H6" s="12">
        <v>680</v>
      </c>
      <c r="I6" s="12">
        <f t="shared" si="0"/>
        <v>6800</v>
      </c>
      <c r="J6" s="50">
        <v>43192</v>
      </c>
      <c r="K6" s="51"/>
      <c r="L6" s="49"/>
      <c r="M6" s="49"/>
      <c r="N6" s="49"/>
      <c r="O6" s="47"/>
      <c r="P6" s="24"/>
      <c r="Q6" s="24"/>
      <c r="R6" s="79"/>
    </row>
    <row r="7" spans="1:18">
      <c r="A7" s="13"/>
      <c r="B7" s="14"/>
      <c r="C7" s="11" t="s">
        <v>20</v>
      </c>
      <c r="D7" s="12">
        <v>2</v>
      </c>
      <c r="E7" s="12" t="s">
        <v>16</v>
      </c>
      <c r="F7" s="12">
        <v>1</v>
      </c>
      <c r="G7" s="12" t="s">
        <v>17</v>
      </c>
      <c r="H7" s="12">
        <v>1180</v>
      </c>
      <c r="I7" s="12">
        <f t="shared" si="0"/>
        <v>2360</v>
      </c>
      <c r="J7" s="48"/>
      <c r="K7" s="51"/>
      <c r="L7" s="49"/>
      <c r="M7" s="49"/>
      <c r="N7" s="49"/>
      <c r="O7" s="47"/>
      <c r="P7" s="24"/>
      <c r="Q7" s="24"/>
      <c r="R7" s="79"/>
    </row>
    <row r="8" spans="1:18">
      <c r="A8" s="13"/>
      <c r="B8" s="14"/>
      <c r="C8" s="11" t="s">
        <v>21</v>
      </c>
      <c r="D8" s="12">
        <v>40</v>
      </c>
      <c r="E8" s="12" t="s">
        <v>16</v>
      </c>
      <c r="F8" s="12">
        <v>1</v>
      </c>
      <c r="G8" s="12" t="s">
        <v>17</v>
      </c>
      <c r="H8" s="12">
        <v>680</v>
      </c>
      <c r="I8" s="12">
        <f t="shared" si="0"/>
        <v>27200</v>
      </c>
      <c r="J8" s="50">
        <v>43193</v>
      </c>
      <c r="K8" s="51"/>
      <c r="L8" s="49"/>
      <c r="M8" s="49"/>
      <c r="N8" s="49"/>
      <c r="O8" s="47"/>
      <c r="P8" s="24"/>
      <c r="Q8" s="24"/>
      <c r="R8" s="79"/>
    </row>
    <row r="9" spans="1:18">
      <c r="A9" s="13"/>
      <c r="B9" s="14"/>
      <c r="C9" s="11" t="s">
        <v>19</v>
      </c>
      <c r="D9" s="12">
        <v>25</v>
      </c>
      <c r="E9" s="12" t="s">
        <v>16</v>
      </c>
      <c r="F9" s="12">
        <v>1</v>
      </c>
      <c r="G9" s="12" t="s">
        <v>17</v>
      </c>
      <c r="H9" s="12">
        <v>680</v>
      </c>
      <c r="I9" s="12">
        <f t="shared" si="0"/>
        <v>17000</v>
      </c>
      <c r="J9" s="52"/>
      <c r="K9" s="51"/>
      <c r="L9" s="49"/>
      <c r="M9" s="49"/>
      <c r="N9" s="49"/>
      <c r="O9" s="47"/>
      <c r="P9" s="24"/>
      <c r="Q9" s="24"/>
      <c r="R9" s="79"/>
    </row>
    <row r="10" spans="1:18">
      <c r="A10" s="13"/>
      <c r="B10" s="14"/>
      <c r="C10" s="11" t="s">
        <v>20</v>
      </c>
      <c r="D10" s="12">
        <v>2</v>
      </c>
      <c r="E10" s="12" t="s">
        <v>16</v>
      </c>
      <c r="F10" s="12">
        <v>1</v>
      </c>
      <c r="G10" s="12" t="s">
        <v>17</v>
      </c>
      <c r="H10" s="12">
        <v>1180</v>
      </c>
      <c r="I10" s="12">
        <f t="shared" si="0"/>
        <v>2360</v>
      </c>
      <c r="J10" s="48"/>
      <c r="K10" s="51"/>
      <c r="L10" s="49"/>
      <c r="M10" s="49"/>
      <c r="N10" s="49"/>
      <c r="O10" s="47"/>
      <c r="P10" s="24"/>
      <c r="Q10" s="24"/>
      <c r="R10" s="79"/>
    </row>
    <row r="11" customFormat="1" spans="1:16384">
      <c r="A11" s="6" t="s">
        <v>22</v>
      </c>
      <c r="B11" s="6"/>
      <c r="C11" s="6"/>
      <c r="D11" s="6"/>
      <c r="E11" s="6"/>
      <c r="F11" s="6"/>
      <c r="G11" s="6"/>
      <c r="H11" s="6"/>
      <c r="I11" s="53">
        <f>SUM(I4:I10)</f>
        <v>58300</v>
      </c>
      <c r="J11" s="54"/>
      <c r="K11" s="55"/>
      <c r="L11" s="56"/>
      <c r="M11" s="56"/>
      <c r="N11" s="56"/>
      <c r="O11" s="57"/>
      <c r="P11" s="58" t="e">
        <f>SUM(#REF!)</f>
        <v>#REF!</v>
      </c>
      <c r="Q11" s="58"/>
      <c r="R11" s="80" t="e">
        <f>P11-I11</f>
        <v>#REF!</v>
      </c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  <c r="XFC11" s="2"/>
      <c r="XFD11" s="2"/>
    </row>
    <row r="12" s="1" customFormat="1" spans="1:18">
      <c r="A12" s="16"/>
      <c r="B12" s="17" t="s">
        <v>23</v>
      </c>
      <c r="C12" s="18" t="s">
        <v>24</v>
      </c>
      <c r="D12" s="19">
        <v>2</v>
      </c>
      <c r="E12" s="19" t="s">
        <v>16</v>
      </c>
      <c r="F12" s="19">
        <v>2</v>
      </c>
      <c r="G12" s="19" t="s">
        <v>17</v>
      </c>
      <c r="H12" s="19">
        <v>418</v>
      </c>
      <c r="I12" s="19">
        <f>D12*F12*H12</f>
        <v>1672</v>
      </c>
      <c r="J12" s="59" t="s">
        <v>25</v>
      </c>
      <c r="K12" s="60"/>
      <c r="L12" s="61"/>
      <c r="M12" s="61"/>
      <c r="N12" s="61"/>
      <c r="O12" s="62"/>
      <c r="P12" s="12"/>
      <c r="Q12" s="12"/>
      <c r="R12" s="81"/>
    </row>
    <row r="13" s="1" customFormat="1" spans="1:18">
      <c r="A13" s="16"/>
      <c r="B13" s="17"/>
      <c r="C13" s="18" t="s">
        <v>26</v>
      </c>
      <c r="D13" s="19">
        <v>1</v>
      </c>
      <c r="E13" s="19" t="s">
        <v>16</v>
      </c>
      <c r="F13" s="19">
        <v>1</v>
      </c>
      <c r="G13" s="19" t="s">
        <v>17</v>
      </c>
      <c r="H13" s="19">
        <v>408</v>
      </c>
      <c r="I13" s="19">
        <f>D13*F13*H13</f>
        <v>408</v>
      </c>
      <c r="J13" s="63"/>
      <c r="K13" s="60"/>
      <c r="L13" s="61"/>
      <c r="M13" s="61"/>
      <c r="N13" s="61"/>
      <c r="O13" s="62"/>
      <c r="P13" s="12"/>
      <c r="Q13" s="12"/>
      <c r="R13" s="81"/>
    </row>
    <row r="14" s="1" customFormat="1" spans="1:18">
      <c r="A14" s="16"/>
      <c r="B14" s="17" t="s">
        <v>27</v>
      </c>
      <c r="C14" s="18" t="s">
        <v>26</v>
      </c>
      <c r="D14" s="19">
        <v>1</v>
      </c>
      <c r="E14" s="19" t="s">
        <v>16</v>
      </c>
      <c r="F14" s="19">
        <v>1</v>
      </c>
      <c r="G14" s="19" t="s">
        <v>17</v>
      </c>
      <c r="H14" s="19">
        <v>498</v>
      </c>
      <c r="I14" s="19">
        <f>D14*F14*H14</f>
        <v>498</v>
      </c>
      <c r="J14" s="63"/>
      <c r="K14" s="60"/>
      <c r="L14" s="61"/>
      <c r="M14" s="61"/>
      <c r="N14" s="61"/>
      <c r="O14" s="62"/>
      <c r="P14" s="12"/>
      <c r="Q14" s="12"/>
      <c r="R14" s="81"/>
    </row>
    <row r="15" spans="1:18">
      <c r="A15" s="6" t="s">
        <v>22</v>
      </c>
      <c r="B15" s="6"/>
      <c r="C15" s="6"/>
      <c r="D15" s="6"/>
      <c r="E15" s="6"/>
      <c r="F15" s="6"/>
      <c r="G15" s="6"/>
      <c r="H15" s="6"/>
      <c r="I15" s="53">
        <f>SUM(I12:I14)</f>
        <v>2578</v>
      </c>
      <c r="J15" s="54"/>
      <c r="K15" s="55"/>
      <c r="L15" s="56"/>
      <c r="M15" s="56"/>
      <c r="N15" s="56"/>
      <c r="O15" s="57"/>
      <c r="P15" s="58">
        <f>SUM(P4:P4)</f>
        <v>0</v>
      </c>
      <c r="Q15" s="58"/>
      <c r="R15" s="80">
        <f>P15-I15</f>
        <v>-2578</v>
      </c>
    </row>
    <row r="16" spans="1:18">
      <c r="A16" s="20" t="s">
        <v>28</v>
      </c>
      <c r="B16" s="21" t="s">
        <v>29</v>
      </c>
      <c r="C16" s="22" t="s">
        <v>30</v>
      </c>
      <c r="D16" s="23">
        <v>1</v>
      </c>
      <c r="E16" s="23" t="s">
        <v>31</v>
      </c>
      <c r="F16" s="23">
        <v>1</v>
      </c>
      <c r="G16" s="23" t="s">
        <v>32</v>
      </c>
      <c r="H16" s="23">
        <v>3000</v>
      </c>
      <c r="I16" s="23">
        <f>D16*F16*H16</f>
        <v>3000</v>
      </c>
      <c r="J16" s="23" t="s">
        <v>33</v>
      </c>
      <c r="K16" s="24"/>
      <c r="L16" s="24"/>
      <c r="M16" s="24"/>
      <c r="N16" s="24"/>
      <c r="O16" s="24"/>
      <c r="P16" s="24"/>
      <c r="Q16" s="21"/>
      <c r="R16" s="70"/>
    </row>
    <row r="17" spans="1:18">
      <c r="A17" s="20"/>
      <c r="B17" s="21" t="s">
        <v>34</v>
      </c>
      <c r="C17" s="10" t="s">
        <v>30</v>
      </c>
      <c r="D17" s="24">
        <v>2</v>
      </c>
      <c r="E17" s="24" t="s">
        <v>31</v>
      </c>
      <c r="F17" s="24">
        <v>1</v>
      </c>
      <c r="G17" s="24" t="s">
        <v>32</v>
      </c>
      <c r="H17" s="24">
        <v>3000</v>
      </c>
      <c r="I17" s="24">
        <f>D17*F17*H17</f>
        <v>6000</v>
      </c>
      <c r="J17" s="24" t="s">
        <v>35</v>
      </c>
      <c r="K17" s="24"/>
      <c r="L17" s="24"/>
      <c r="M17" s="24"/>
      <c r="N17" s="24"/>
      <c r="O17" s="24"/>
      <c r="P17" s="24"/>
      <c r="Q17" s="21"/>
      <c r="R17" s="70"/>
    </row>
    <row r="18" spans="1:18">
      <c r="A18" s="20"/>
      <c r="B18" s="21" t="s">
        <v>36</v>
      </c>
      <c r="C18" s="10" t="s">
        <v>30</v>
      </c>
      <c r="D18" s="24">
        <v>1</v>
      </c>
      <c r="E18" s="24" t="s">
        <v>31</v>
      </c>
      <c r="F18" s="24">
        <v>1</v>
      </c>
      <c r="G18" s="24" t="s">
        <v>32</v>
      </c>
      <c r="H18" s="24">
        <v>3000</v>
      </c>
      <c r="I18" s="24">
        <f t="shared" ref="I18:I24" si="1">D18*F18*H18</f>
        <v>3000</v>
      </c>
      <c r="J18" s="24" t="s">
        <v>37</v>
      </c>
      <c r="K18" s="24"/>
      <c r="L18" s="24"/>
      <c r="M18" s="24"/>
      <c r="N18" s="24"/>
      <c r="O18" s="24"/>
      <c r="P18" s="24"/>
      <c r="Q18" s="21"/>
      <c r="R18" s="70"/>
    </row>
    <row r="19" spans="1:18">
      <c r="A19" s="20"/>
      <c r="B19" s="21" t="s">
        <v>38</v>
      </c>
      <c r="C19" s="10" t="s">
        <v>39</v>
      </c>
      <c r="D19" s="24">
        <v>60</v>
      </c>
      <c r="E19" s="24" t="s">
        <v>40</v>
      </c>
      <c r="F19" s="24">
        <v>1</v>
      </c>
      <c r="G19" s="24" t="s">
        <v>32</v>
      </c>
      <c r="H19" s="24">
        <v>138</v>
      </c>
      <c r="I19" s="24">
        <f t="shared" si="1"/>
        <v>8280</v>
      </c>
      <c r="J19" s="24" t="s">
        <v>41</v>
      </c>
      <c r="K19" s="24"/>
      <c r="L19" s="24"/>
      <c r="M19" s="24"/>
      <c r="N19" s="24"/>
      <c r="O19" s="24"/>
      <c r="P19" s="24"/>
      <c r="Q19" s="21"/>
      <c r="R19" s="70"/>
    </row>
    <row r="20" spans="1:18">
      <c r="A20" s="20"/>
      <c r="B20" s="21" t="s">
        <v>42</v>
      </c>
      <c r="C20" s="10" t="s">
        <v>30</v>
      </c>
      <c r="D20" s="24">
        <v>15</v>
      </c>
      <c r="E20" s="24" t="s">
        <v>31</v>
      </c>
      <c r="F20" s="24">
        <v>1</v>
      </c>
      <c r="G20" s="24" t="s">
        <v>32</v>
      </c>
      <c r="H20" s="24">
        <v>4000</v>
      </c>
      <c r="I20" s="24">
        <f t="shared" si="1"/>
        <v>60000</v>
      </c>
      <c r="J20" s="24" t="s">
        <v>43</v>
      </c>
      <c r="K20" s="24"/>
      <c r="L20" s="24"/>
      <c r="M20" s="24"/>
      <c r="N20" s="24"/>
      <c r="O20" s="24"/>
      <c r="P20" s="24"/>
      <c r="Q20" s="21"/>
      <c r="R20" s="70"/>
    </row>
    <row r="21" spans="1:18">
      <c r="A21" s="20"/>
      <c r="B21" s="21" t="s">
        <v>44</v>
      </c>
      <c r="C21" s="10" t="s">
        <v>45</v>
      </c>
      <c r="D21" s="24">
        <v>80</v>
      </c>
      <c r="E21" s="24" t="s">
        <v>40</v>
      </c>
      <c r="F21" s="24">
        <v>1</v>
      </c>
      <c r="G21" s="24" t="s">
        <v>46</v>
      </c>
      <c r="H21" s="24">
        <v>80</v>
      </c>
      <c r="I21" s="24">
        <f t="shared" si="1"/>
        <v>6400</v>
      </c>
      <c r="J21" s="24"/>
      <c r="K21" s="24"/>
      <c r="L21" s="24"/>
      <c r="M21" s="24"/>
      <c r="N21" s="24"/>
      <c r="O21" s="24"/>
      <c r="P21" s="24"/>
      <c r="Q21" s="21"/>
      <c r="R21" s="70"/>
    </row>
    <row r="22" spans="1:18">
      <c r="A22" s="20"/>
      <c r="B22" s="25" t="s">
        <v>47</v>
      </c>
      <c r="C22" s="18" t="s">
        <v>48</v>
      </c>
      <c r="D22" s="19">
        <v>1</v>
      </c>
      <c r="E22" s="19" t="s">
        <v>49</v>
      </c>
      <c r="F22" s="19">
        <v>1</v>
      </c>
      <c r="G22" s="19" t="s">
        <v>46</v>
      </c>
      <c r="H22" s="19">
        <v>12000</v>
      </c>
      <c r="I22" s="19">
        <f t="shared" si="1"/>
        <v>12000</v>
      </c>
      <c r="J22" s="19" t="s">
        <v>50</v>
      </c>
      <c r="K22" s="24"/>
      <c r="L22" s="24"/>
      <c r="M22" s="24"/>
      <c r="N22" s="24"/>
      <c r="O22" s="24"/>
      <c r="P22" s="24"/>
      <c r="Q22" s="21"/>
      <c r="R22" s="70"/>
    </row>
    <row r="23" spans="1:18">
      <c r="A23" s="20"/>
      <c r="B23" s="26"/>
      <c r="C23" s="18" t="s">
        <v>51</v>
      </c>
      <c r="D23" s="19">
        <v>20</v>
      </c>
      <c r="E23" s="19" t="s">
        <v>52</v>
      </c>
      <c r="F23" s="19">
        <v>1</v>
      </c>
      <c r="G23" s="19" t="s">
        <v>46</v>
      </c>
      <c r="H23" s="19">
        <v>170</v>
      </c>
      <c r="I23" s="19">
        <f t="shared" si="1"/>
        <v>3400</v>
      </c>
      <c r="J23" s="19" t="s">
        <v>53</v>
      </c>
      <c r="K23" s="24"/>
      <c r="L23" s="24"/>
      <c r="M23" s="24"/>
      <c r="N23" s="24"/>
      <c r="O23" s="24"/>
      <c r="P23" s="24"/>
      <c r="Q23" s="21"/>
      <c r="R23" s="70"/>
    </row>
    <row r="24" spans="1:18">
      <c r="A24" s="20"/>
      <c r="B24" s="27"/>
      <c r="C24" s="18" t="s">
        <v>54</v>
      </c>
      <c r="D24" s="19">
        <v>2</v>
      </c>
      <c r="E24" s="19" t="s">
        <v>52</v>
      </c>
      <c r="F24" s="19">
        <v>1</v>
      </c>
      <c r="G24" s="19" t="s">
        <v>46</v>
      </c>
      <c r="H24" s="19">
        <v>120</v>
      </c>
      <c r="I24" s="19">
        <f t="shared" si="1"/>
        <v>240</v>
      </c>
      <c r="J24" s="19"/>
      <c r="K24" s="24"/>
      <c r="L24" s="24"/>
      <c r="M24" s="24"/>
      <c r="N24" s="24"/>
      <c r="O24" s="24"/>
      <c r="P24" s="24"/>
      <c r="Q24" s="21"/>
      <c r="R24" s="70"/>
    </row>
    <row r="25" spans="1:18">
      <c r="A25" s="6" t="s">
        <v>55</v>
      </c>
      <c r="B25" s="6"/>
      <c r="C25" s="6"/>
      <c r="D25" s="6"/>
      <c r="E25" s="6"/>
      <c r="F25" s="6"/>
      <c r="G25" s="6"/>
      <c r="H25" s="6"/>
      <c r="I25" s="53">
        <f>SUM(I17:I24)</f>
        <v>99320</v>
      </c>
      <c r="J25" s="53"/>
      <c r="K25" s="64"/>
      <c r="L25" s="64"/>
      <c r="M25" s="64"/>
      <c r="N25" s="64"/>
      <c r="O25" s="64"/>
      <c r="P25" s="58" t="e">
        <f>SUM(#REF!)</f>
        <v>#REF!</v>
      </c>
      <c r="Q25" s="58"/>
      <c r="R25" s="80" t="e">
        <f>P25-I25</f>
        <v>#REF!</v>
      </c>
    </row>
    <row r="26" spans="1:18">
      <c r="A26" s="28" t="s">
        <v>56</v>
      </c>
      <c r="B26" s="29">
        <v>43192</v>
      </c>
      <c r="C26" s="30" t="s">
        <v>57</v>
      </c>
      <c r="D26" s="31">
        <v>2</v>
      </c>
      <c r="E26" s="31" t="s">
        <v>58</v>
      </c>
      <c r="F26" s="31">
        <v>1</v>
      </c>
      <c r="G26" s="31" t="s">
        <v>59</v>
      </c>
      <c r="H26" s="32">
        <v>1500</v>
      </c>
      <c r="I26" s="24">
        <f t="shared" ref="I26:I30" si="2">D26*F26*H26</f>
        <v>3000</v>
      </c>
      <c r="J26" s="24"/>
      <c r="K26" s="65"/>
      <c r="L26" s="65"/>
      <c r="M26" s="65"/>
      <c r="N26" s="65"/>
      <c r="O26" s="66"/>
      <c r="P26" s="24"/>
      <c r="Q26" s="24"/>
      <c r="R26" s="70"/>
    </row>
    <row r="27" spans="1:18">
      <c r="A27" s="33"/>
      <c r="B27" s="29">
        <v>43194</v>
      </c>
      <c r="C27" s="30" t="s">
        <v>60</v>
      </c>
      <c r="D27" s="31">
        <v>4</v>
      </c>
      <c r="E27" s="31" t="s">
        <v>58</v>
      </c>
      <c r="F27" s="31">
        <v>1</v>
      </c>
      <c r="G27" s="31" t="s">
        <v>46</v>
      </c>
      <c r="H27" s="32">
        <v>2500</v>
      </c>
      <c r="I27" s="24">
        <f t="shared" si="2"/>
        <v>10000</v>
      </c>
      <c r="J27" s="24"/>
      <c r="K27" s="65"/>
      <c r="L27" s="65"/>
      <c r="M27" s="65"/>
      <c r="N27" s="65"/>
      <c r="O27" s="66"/>
      <c r="P27" s="24"/>
      <c r="Q27" s="24"/>
      <c r="R27" s="70"/>
    </row>
    <row r="28" spans="1:18">
      <c r="A28" s="33"/>
      <c r="B28" s="29">
        <v>43194</v>
      </c>
      <c r="C28" s="30" t="s">
        <v>57</v>
      </c>
      <c r="D28" s="31">
        <v>2</v>
      </c>
      <c r="E28" s="31" t="s">
        <v>58</v>
      </c>
      <c r="F28" s="31">
        <v>1</v>
      </c>
      <c r="G28" s="31" t="s">
        <v>46</v>
      </c>
      <c r="H28" s="32">
        <v>1500</v>
      </c>
      <c r="I28" s="24">
        <f t="shared" si="2"/>
        <v>3000</v>
      </c>
      <c r="J28" s="24"/>
      <c r="K28" s="65"/>
      <c r="L28" s="65"/>
      <c r="M28" s="65"/>
      <c r="N28" s="65"/>
      <c r="O28" s="66"/>
      <c r="P28" s="24"/>
      <c r="Q28" s="24"/>
      <c r="R28" s="70"/>
    </row>
    <row r="29" spans="1:18">
      <c r="A29" s="33"/>
      <c r="B29" s="29">
        <v>43192</v>
      </c>
      <c r="C29" s="30" t="s">
        <v>60</v>
      </c>
      <c r="D29" s="31">
        <v>4</v>
      </c>
      <c r="E29" s="31" t="s">
        <v>58</v>
      </c>
      <c r="F29" s="31">
        <v>1</v>
      </c>
      <c r="G29" s="31" t="s">
        <v>46</v>
      </c>
      <c r="H29" s="32">
        <v>2500</v>
      </c>
      <c r="I29" s="24">
        <f t="shared" si="2"/>
        <v>10000</v>
      </c>
      <c r="J29" s="24"/>
      <c r="K29" s="65"/>
      <c r="L29" s="65"/>
      <c r="M29" s="65"/>
      <c r="N29" s="65"/>
      <c r="O29" s="66"/>
      <c r="P29" s="24"/>
      <c r="Q29" s="24"/>
      <c r="R29" s="70"/>
    </row>
    <row r="30" spans="1:18">
      <c r="A30" s="33"/>
      <c r="B30" s="29" t="s">
        <v>61</v>
      </c>
      <c r="C30" s="30" t="s">
        <v>62</v>
      </c>
      <c r="D30" s="31">
        <v>2</v>
      </c>
      <c r="E30" s="31" t="s">
        <v>58</v>
      </c>
      <c r="F30" s="31">
        <v>3</v>
      </c>
      <c r="G30" s="31" t="s">
        <v>59</v>
      </c>
      <c r="H30" s="32">
        <v>3000</v>
      </c>
      <c r="I30" s="24">
        <f t="shared" si="2"/>
        <v>18000</v>
      </c>
      <c r="J30" s="51" t="s">
        <v>63</v>
      </c>
      <c r="K30" s="67"/>
      <c r="L30" s="68"/>
      <c r="M30" s="68"/>
      <c r="N30" s="68"/>
      <c r="O30" s="69"/>
      <c r="P30" s="24"/>
      <c r="Q30" s="24"/>
      <c r="R30" s="70"/>
    </row>
    <row r="31" spans="1:18">
      <c r="A31" s="6" t="s">
        <v>64</v>
      </c>
      <c r="B31" s="6"/>
      <c r="C31" s="6"/>
      <c r="D31" s="6"/>
      <c r="E31" s="6"/>
      <c r="F31" s="6"/>
      <c r="G31" s="6"/>
      <c r="H31" s="6"/>
      <c r="I31" s="53">
        <f>SUM(I26:I30)</f>
        <v>44000</v>
      </c>
      <c r="J31" s="54"/>
      <c r="K31" s="55"/>
      <c r="L31" s="56"/>
      <c r="M31" s="56"/>
      <c r="N31" s="56"/>
      <c r="O31" s="57"/>
      <c r="P31" s="58">
        <f>SUM(P26:P26)</f>
        <v>0</v>
      </c>
      <c r="Q31" s="58"/>
      <c r="R31" s="80">
        <f>P31-I31</f>
        <v>-44000</v>
      </c>
    </row>
    <row r="32" spans="1:18">
      <c r="A32" s="34" t="s">
        <v>65</v>
      </c>
      <c r="B32" s="21" t="s">
        <v>66</v>
      </c>
      <c r="C32" s="10" t="s">
        <v>67</v>
      </c>
      <c r="D32" s="24">
        <v>1</v>
      </c>
      <c r="E32" s="24" t="s">
        <v>46</v>
      </c>
      <c r="F32" s="24">
        <v>1</v>
      </c>
      <c r="G32" s="24" t="s">
        <v>68</v>
      </c>
      <c r="H32" s="24">
        <v>20000</v>
      </c>
      <c r="I32" s="24">
        <f t="shared" ref="I32:I38" si="3">D32*F32*H32</f>
        <v>20000</v>
      </c>
      <c r="J32" s="24"/>
      <c r="K32" s="24"/>
      <c r="L32" s="24"/>
      <c r="M32" s="24"/>
      <c r="N32" s="24"/>
      <c r="O32" s="24"/>
      <c r="P32" s="24"/>
      <c r="Q32" s="21"/>
      <c r="R32" s="70"/>
    </row>
    <row r="33" spans="1:18">
      <c r="A33" s="35"/>
      <c r="B33" s="21" t="s">
        <v>66</v>
      </c>
      <c r="C33" s="10" t="s">
        <v>69</v>
      </c>
      <c r="D33" s="24">
        <v>1</v>
      </c>
      <c r="E33" s="24" t="s">
        <v>46</v>
      </c>
      <c r="F33" s="24">
        <v>1</v>
      </c>
      <c r="G33" s="24" t="s">
        <v>68</v>
      </c>
      <c r="H33" s="24">
        <v>8000</v>
      </c>
      <c r="I33" s="24">
        <f t="shared" si="3"/>
        <v>8000</v>
      </c>
      <c r="J33" s="24"/>
      <c r="K33" s="24"/>
      <c r="L33" s="24"/>
      <c r="M33" s="24"/>
      <c r="N33" s="24"/>
      <c r="O33" s="24"/>
      <c r="P33" s="24"/>
      <c r="Q33" s="21"/>
      <c r="R33" s="70"/>
    </row>
    <row r="34" spans="1:18">
      <c r="A34" s="35"/>
      <c r="B34" s="21" t="s">
        <v>70</v>
      </c>
      <c r="C34" s="10" t="s">
        <v>71</v>
      </c>
      <c r="D34" s="24">
        <v>1</v>
      </c>
      <c r="E34" s="24" t="s">
        <v>46</v>
      </c>
      <c r="F34" s="24">
        <v>1</v>
      </c>
      <c r="G34" s="24" t="s">
        <v>68</v>
      </c>
      <c r="H34" s="24">
        <v>3000</v>
      </c>
      <c r="I34" s="24">
        <f t="shared" si="3"/>
        <v>3000</v>
      </c>
      <c r="J34" s="24"/>
      <c r="K34" s="24"/>
      <c r="L34" s="24"/>
      <c r="M34" s="24"/>
      <c r="N34" s="24"/>
      <c r="O34" s="24"/>
      <c r="P34" s="24"/>
      <c r="Q34" s="21"/>
      <c r="R34" s="70"/>
    </row>
    <row r="35" spans="1:18">
      <c r="A35" s="35"/>
      <c r="B35" s="29">
        <v>43192</v>
      </c>
      <c r="C35" s="10" t="s">
        <v>72</v>
      </c>
      <c r="D35" s="24">
        <v>1</v>
      </c>
      <c r="E35" s="24" t="s">
        <v>46</v>
      </c>
      <c r="F35" s="24">
        <v>1</v>
      </c>
      <c r="G35" s="24" t="s">
        <v>68</v>
      </c>
      <c r="H35" s="24">
        <v>3500</v>
      </c>
      <c r="I35" s="24">
        <f t="shared" si="3"/>
        <v>3500</v>
      </c>
      <c r="J35" s="24" t="s">
        <v>73</v>
      </c>
      <c r="K35" s="47"/>
      <c r="L35" s="24"/>
      <c r="M35" s="24"/>
      <c r="N35" s="24"/>
      <c r="O35" s="24"/>
      <c r="P35" s="24"/>
      <c r="Q35" s="21"/>
      <c r="R35" s="70"/>
    </row>
    <row r="36" spans="1:18">
      <c r="A36" s="36"/>
      <c r="B36" s="29">
        <v>43193</v>
      </c>
      <c r="C36" s="10" t="s">
        <v>74</v>
      </c>
      <c r="D36" s="24">
        <v>1</v>
      </c>
      <c r="E36" s="24" t="s">
        <v>46</v>
      </c>
      <c r="F36" s="24">
        <v>1</v>
      </c>
      <c r="G36" s="24" t="s">
        <v>68</v>
      </c>
      <c r="H36" s="24">
        <v>8000</v>
      </c>
      <c r="I36" s="24">
        <f t="shared" si="3"/>
        <v>8000</v>
      </c>
      <c r="J36" s="70"/>
      <c r="K36" s="47"/>
      <c r="L36" s="24"/>
      <c r="M36" s="24"/>
      <c r="N36" s="24"/>
      <c r="O36" s="24"/>
      <c r="P36" s="24"/>
      <c r="Q36" s="21"/>
      <c r="R36" s="70"/>
    </row>
    <row r="37" spans="1:18">
      <c r="A37" s="35" t="s">
        <v>75</v>
      </c>
      <c r="B37" s="29" t="s">
        <v>76</v>
      </c>
      <c r="C37" s="18"/>
      <c r="D37" s="19">
        <v>15</v>
      </c>
      <c r="E37" s="19" t="s">
        <v>68</v>
      </c>
      <c r="F37" s="19">
        <v>1</v>
      </c>
      <c r="G37" s="19" t="s">
        <v>46</v>
      </c>
      <c r="H37" s="19">
        <v>150</v>
      </c>
      <c r="I37" s="19">
        <f t="shared" si="3"/>
        <v>2250</v>
      </c>
      <c r="J37" s="85" t="s">
        <v>77</v>
      </c>
      <c r="K37" s="49"/>
      <c r="L37" s="49"/>
      <c r="M37" s="49"/>
      <c r="N37" s="49"/>
      <c r="O37" s="47"/>
      <c r="P37" s="24"/>
      <c r="Q37" s="21"/>
      <c r="R37" s="70"/>
    </row>
    <row r="38" spans="1:18">
      <c r="A38" s="36"/>
      <c r="B38" s="29" t="s">
        <v>78</v>
      </c>
      <c r="C38" s="18"/>
      <c r="D38" s="19">
        <v>6</v>
      </c>
      <c r="E38" s="19" t="s">
        <v>68</v>
      </c>
      <c r="F38" s="19">
        <v>1</v>
      </c>
      <c r="G38" s="19" t="s">
        <v>46</v>
      </c>
      <c r="H38" s="19">
        <v>90</v>
      </c>
      <c r="I38" s="19">
        <f t="shared" si="3"/>
        <v>540</v>
      </c>
      <c r="J38" s="63"/>
      <c r="K38" s="49"/>
      <c r="L38" s="49"/>
      <c r="M38" s="49"/>
      <c r="N38" s="49"/>
      <c r="O38" s="47"/>
      <c r="P38" s="24"/>
      <c r="Q38" s="21"/>
      <c r="R38" s="70"/>
    </row>
    <row r="39" spans="1:18">
      <c r="A39" s="6" t="s">
        <v>79</v>
      </c>
      <c r="B39" s="6"/>
      <c r="C39" s="6"/>
      <c r="D39" s="6"/>
      <c r="E39" s="6"/>
      <c r="F39" s="6"/>
      <c r="G39" s="6"/>
      <c r="H39" s="6"/>
      <c r="I39" s="53">
        <f>SUM(I32:I36)+2700</f>
        <v>45200</v>
      </c>
      <c r="J39" s="54"/>
      <c r="K39" s="55"/>
      <c r="L39" s="56"/>
      <c r="M39" s="56"/>
      <c r="N39" s="56"/>
      <c r="O39" s="57"/>
      <c r="P39" s="58">
        <f>SUM(P32:P36)</f>
        <v>0</v>
      </c>
      <c r="Q39" s="58"/>
      <c r="R39" s="80">
        <f>P39-I39</f>
        <v>-45200</v>
      </c>
    </row>
    <row r="40" spans="1:18">
      <c r="A40" s="37" t="s">
        <v>80</v>
      </c>
      <c r="B40" s="38" t="s">
        <v>13</v>
      </c>
      <c r="C40" s="30" t="s">
        <v>81</v>
      </c>
      <c r="D40" s="31">
        <v>1</v>
      </c>
      <c r="E40" s="31" t="s">
        <v>16</v>
      </c>
      <c r="F40" s="31">
        <v>4</v>
      </c>
      <c r="G40" s="31" t="s">
        <v>17</v>
      </c>
      <c r="H40" s="32">
        <v>600</v>
      </c>
      <c r="I40" s="24">
        <f t="shared" ref="I40:I43" si="4">D40*F40*H40</f>
        <v>2400</v>
      </c>
      <c r="J40" s="24" t="s">
        <v>82</v>
      </c>
      <c r="K40" s="31"/>
      <c r="L40" s="31"/>
      <c r="M40" s="31"/>
      <c r="N40" s="31"/>
      <c r="O40" s="32"/>
      <c r="P40" s="24"/>
      <c r="Q40" s="24"/>
      <c r="R40" s="82"/>
    </row>
    <row r="41" spans="1:18">
      <c r="A41" s="39"/>
      <c r="B41" s="38" t="s">
        <v>56</v>
      </c>
      <c r="C41" s="38"/>
      <c r="D41" s="31">
        <v>2</v>
      </c>
      <c r="E41" s="31" t="s">
        <v>40</v>
      </c>
      <c r="F41" s="31">
        <v>1</v>
      </c>
      <c r="G41" s="31" t="s">
        <v>46</v>
      </c>
      <c r="H41" s="32">
        <v>2000</v>
      </c>
      <c r="I41" s="24">
        <f t="shared" si="4"/>
        <v>4000</v>
      </c>
      <c r="J41" s="24" t="s">
        <v>63</v>
      </c>
      <c r="K41" s="31"/>
      <c r="L41" s="31"/>
      <c r="M41" s="31"/>
      <c r="N41" s="31"/>
      <c r="O41" s="32"/>
      <c r="P41" s="24"/>
      <c r="Q41" s="24"/>
      <c r="R41" s="82"/>
    </row>
    <row r="42" spans="1:18">
      <c r="A42" s="40"/>
      <c r="B42" s="38" t="s">
        <v>83</v>
      </c>
      <c r="C42" s="38"/>
      <c r="D42" s="31">
        <v>32</v>
      </c>
      <c r="E42" s="31" t="s">
        <v>40</v>
      </c>
      <c r="F42" s="31">
        <v>1</v>
      </c>
      <c r="G42" s="31" t="s">
        <v>59</v>
      </c>
      <c r="H42" s="32">
        <v>500</v>
      </c>
      <c r="I42" s="24">
        <f t="shared" si="4"/>
        <v>16000</v>
      </c>
      <c r="J42" s="24"/>
      <c r="K42" s="31"/>
      <c r="L42" s="31"/>
      <c r="M42" s="31"/>
      <c r="N42" s="31"/>
      <c r="O42" s="32"/>
      <c r="P42" s="24"/>
      <c r="Q42" s="24"/>
      <c r="R42" s="82"/>
    </row>
    <row r="43" spans="1:18">
      <c r="A43" s="37" t="s">
        <v>84</v>
      </c>
      <c r="B43" s="21" t="s">
        <v>85</v>
      </c>
      <c r="C43" s="38"/>
      <c r="D43" s="31"/>
      <c r="E43" s="31"/>
      <c r="F43" s="31"/>
      <c r="G43" s="31"/>
      <c r="H43" s="32"/>
      <c r="I43" s="24"/>
      <c r="J43" s="24" t="s">
        <v>86</v>
      </c>
      <c r="K43" s="31"/>
      <c r="L43" s="31"/>
      <c r="M43" s="31"/>
      <c r="N43" s="31"/>
      <c r="O43" s="32"/>
      <c r="P43" s="24"/>
      <c r="Q43" s="24"/>
      <c r="R43" s="82"/>
    </row>
    <row r="44" spans="1:18">
      <c r="A44" s="6" t="s">
        <v>87</v>
      </c>
      <c r="B44" s="6"/>
      <c r="C44" s="6"/>
      <c r="D44" s="6"/>
      <c r="E44" s="6"/>
      <c r="F44" s="6"/>
      <c r="G44" s="6"/>
      <c r="H44" s="6"/>
      <c r="I44" s="53">
        <f>SUM(I40:I43)</f>
        <v>22400</v>
      </c>
      <c r="J44" s="54"/>
      <c r="K44" s="55"/>
      <c r="L44" s="56"/>
      <c r="M44" s="56"/>
      <c r="N44" s="56"/>
      <c r="O44" s="57"/>
      <c r="P44" s="58">
        <f>SUM(P40:P43)</f>
        <v>0</v>
      </c>
      <c r="Q44" s="58"/>
      <c r="R44" s="80">
        <f>P44-I44</f>
        <v>-22400</v>
      </c>
    </row>
    <row r="45" spans="1:18">
      <c r="A45" s="41" t="s">
        <v>88</v>
      </c>
      <c r="B45" s="41"/>
      <c r="C45" s="41"/>
      <c r="D45" s="41"/>
      <c r="E45" s="41"/>
      <c r="F45" s="41"/>
      <c r="G45" s="41"/>
      <c r="H45" s="41"/>
      <c r="I45" s="72">
        <f>I15+I25+I31+I39+I44</f>
        <v>213498</v>
      </c>
      <c r="J45" s="73"/>
      <c r="K45" s="73"/>
      <c r="L45" s="74"/>
      <c r="M45" s="74"/>
      <c r="N45" s="74"/>
      <c r="O45" s="75"/>
      <c r="P45" s="72" t="e">
        <f>P15+P25+P31+P39+P44</f>
        <v>#REF!</v>
      </c>
      <c r="Q45" s="72"/>
      <c r="R45" s="80"/>
    </row>
    <row r="46" spans="1:18">
      <c r="A46" s="41" t="s">
        <v>89</v>
      </c>
      <c r="B46" s="41"/>
      <c r="C46" s="41"/>
      <c r="D46" s="41"/>
      <c r="E46" s="41"/>
      <c r="F46" s="41"/>
      <c r="G46" s="41"/>
      <c r="H46" s="41"/>
      <c r="I46" s="72">
        <f>I45*0.16</f>
        <v>34159.68</v>
      </c>
      <c r="J46" s="73"/>
      <c r="K46" s="73"/>
      <c r="L46" s="74"/>
      <c r="M46" s="74"/>
      <c r="N46" s="74"/>
      <c r="O46" s="75"/>
      <c r="P46" s="72" t="e">
        <f>P45*14%</f>
        <v>#REF!</v>
      </c>
      <c r="Q46" s="72"/>
      <c r="R46" s="80"/>
    </row>
    <row r="47" spans="1:18">
      <c r="A47" s="41" t="s">
        <v>90</v>
      </c>
      <c r="B47" s="41"/>
      <c r="C47" s="41"/>
      <c r="D47" s="41"/>
      <c r="E47" s="41"/>
      <c r="F47" s="41"/>
      <c r="G47" s="41"/>
      <c r="H47" s="41"/>
      <c r="I47" s="72">
        <f>I45+I46</f>
        <v>247657.68</v>
      </c>
      <c r="J47" s="73"/>
      <c r="K47" s="73"/>
      <c r="L47" s="74"/>
      <c r="M47" s="74"/>
      <c r="N47" s="74"/>
      <c r="O47" s="75"/>
      <c r="P47" s="72" t="e">
        <f>SUM(P45:P46)</f>
        <v>#REF!</v>
      </c>
      <c r="Q47" s="72"/>
      <c r="R47" s="83" t="e">
        <f>I47-P47</f>
        <v>#REF!</v>
      </c>
    </row>
    <row r="48" spans="16:20">
      <c r="P48" s="76"/>
      <c r="Q48" s="76"/>
      <c r="T48" s="77"/>
    </row>
    <row r="49" spans="2:18">
      <c r="B49" s="2" t="s">
        <v>91</v>
      </c>
      <c r="C49" s="2">
        <v>410941.6</v>
      </c>
      <c r="D49" s="42">
        <v>0.015</v>
      </c>
      <c r="E49" s="2">
        <f>C49*D49</f>
        <v>6164.124</v>
      </c>
      <c r="F49" s="2" t="s">
        <v>92</v>
      </c>
      <c r="P49" s="77"/>
      <c r="R49" s="84"/>
    </row>
    <row r="50" spans="9:9">
      <c r="I50" s="42"/>
    </row>
    <row r="53" spans="3:6">
      <c r="C53" s="43"/>
      <c r="F53" s="2">
        <v>1</v>
      </c>
    </row>
    <row r="58" spans="2:5">
      <c r="B58" s="2">
        <v>351540</v>
      </c>
      <c r="E58" s="43"/>
    </row>
    <row r="59" spans="2:2">
      <c r="B59" s="43">
        <v>0.16</v>
      </c>
    </row>
    <row r="61" spans="2:2">
      <c r="B61" s="2">
        <f>B58*B59</f>
        <v>56246.4</v>
      </c>
    </row>
    <row r="62" spans="2:2">
      <c r="B62" s="2">
        <f>B58+B61</f>
        <v>407786.4</v>
      </c>
    </row>
  </sheetData>
  <mergeCells count="44">
    <mergeCell ref="A1:R1"/>
    <mergeCell ref="D2:G2"/>
    <mergeCell ref="H2:I2"/>
    <mergeCell ref="K2:N2"/>
    <mergeCell ref="O2:P2"/>
    <mergeCell ref="A11:H11"/>
    <mergeCell ref="K11:O11"/>
    <mergeCell ref="A15:H15"/>
    <mergeCell ref="K15:O15"/>
    <mergeCell ref="A25:H25"/>
    <mergeCell ref="K25:O25"/>
    <mergeCell ref="A31:H31"/>
    <mergeCell ref="K31:O31"/>
    <mergeCell ref="A39:H39"/>
    <mergeCell ref="K39:O39"/>
    <mergeCell ref="A44:H44"/>
    <mergeCell ref="K44:O44"/>
    <mergeCell ref="A45:H45"/>
    <mergeCell ref="K45:O45"/>
    <mergeCell ref="A46:H46"/>
    <mergeCell ref="K46:O46"/>
    <mergeCell ref="A47:H47"/>
    <mergeCell ref="K47:O47"/>
    <mergeCell ref="A4:A10"/>
    <mergeCell ref="A12:A14"/>
    <mergeCell ref="A16:A24"/>
    <mergeCell ref="A26:A29"/>
    <mergeCell ref="A32:A36"/>
    <mergeCell ref="A37:A38"/>
    <mergeCell ref="A40:A42"/>
    <mergeCell ref="B4:B10"/>
    <mergeCell ref="B12:B13"/>
    <mergeCell ref="B22:B24"/>
    <mergeCell ref="C2:C3"/>
    <mergeCell ref="C4:C5"/>
    <mergeCell ref="J2:J3"/>
    <mergeCell ref="J4:J5"/>
    <mergeCell ref="J6:J7"/>
    <mergeCell ref="J8:J10"/>
    <mergeCell ref="J12:J13"/>
    <mergeCell ref="J37:J38"/>
    <mergeCell ref="Q2:Q3"/>
    <mergeCell ref="R2:R3"/>
    <mergeCell ref="A2:B3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2"/>
  <sheetViews>
    <sheetView topLeftCell="A22" workbookViewId="0">
      <selection activeCell="H42" sqref="H42"/>
    </sheetView>
  </sheetViews>
  <sheetFormatPr defaultColWidth="9" defaultRowHeight="14.25"/>
  <cols>
    <col min="1" max="1" width="9" style="2" customWidth="1"/>
    <col min="2" max="2" width="18" style="2" customWidth="1"/>
    <col min="3" max="3" width="9.625" style="2" customWidth="1"/>
    <col min="4" max="4" width="6.125" style="2" customWidth="1"/>
    <col min="5" max="5" width="8.375" style="2" customWidth="1"/>
    <col min="6" max="7" width="6.125" style="2" customWidth="1"/>
    <col min="8" max="8" width="9" style="3" customWidth="1"/>
    <col min="9" max="9" width="12.25" style="2" customWidth="1"/>
    <col min="10" max="10" width="17.125" style="2" customWidth="1"/>
    <col min="11" max="12" width="5.25" style="2" customWidth="1"/>
    <col min="13" max="13" width="5.875" style="2" customWidth="1"/>
    <col min="14" max="14" width="5.25" style="2" customWidth="1"/>
    <col min="15" max="15" width="7.625" style="3" customWidth="1"/>
    <col min="16" max="16" width="11.5" style="2" customWidth="1"/>
    <col min="17" max="17" width="3.625" style="2" customWidth="1"/>
    <col min="18" max="18" width="12.25" style="4" customWidth="1"/>
    <col min="19" max="19" width="9" style="2"/>
    <col min="20" max="20" width="10.25" style="2" customWidth="1"/>
    <col min="21" max="259" width="9" style="2"/>
    <col min="260" max="260" width="16.625" style="2" customWidth="1"/>
    <col min="261" max="261" width="12" style="2" customWidth="1"/>
    <col min="262" max="267" width="9" style="2" customWidth="1"/>
    <col min="268" max="271" width="5.25" style="2" customWidth="1"/>
    <col min="272" max="272" width="5.875" style="2" customWidth="1"/>
    <col min="273" max="273" width="10.875" style="2" customWidth="1"/>
    <col min="274" max="274" width="21.875" style="2" customWidth="1"/>
    <col min="275" max="515" width="9" style="2"/>
    <col min="516" max="516" width="16.625" style="2" customWidth="1"/>
    <col min="517" max="517" width="12" style="2" customWidth="1"/>
    <col min="518" max="523" width="9" style="2" customWidth="1"/>
    <col min="524" max="527" width="5.25" style="2" customWidth="1"/>
    <col min="528" max="528" width="5.875" style="2" customWidth="1"/>
    <col min="529" max="529" width="10.875" style="2" customWidth="1"/>
    <col min="530" max="530" width="21.875" style="2" customWidth="1"/>
    <col min="531" max="771" width="9" style="2"/>
    <col min="772" max="772" width="16.625" style="2" customWidth="1"/>
    <col min="773" max="773" width="12" style="2" customWidth="1"/>
    <col min="774" max="779" width="9" style="2" customWidth="1"/>
    <col min="780" max="783" width="5.25" style="2" customWidth="1"/>
    <col min="784" max="784" width="5.875" style="2" customWidth="1"/>
    <col min="785" max="785" width="10.875" style="2" customWidth="1"/>
    <col min="786" max="786" width="21.875" style="2" customWidth="1"/>
    <col min="787" max="1027" width="9" style="2"/>
    <col min="1028" max="1028" width="16.625" style="2" customWidth="1"/>
    <col min="1029" max="1029" width="12" style="2" customWidth="1"/>
    <col min="1030" max="1035" width="9" style="2" customWidth="1"/>
    <col min="1036" max="1039" width="5.25" style="2" customWidth="1"/>
    <col min="1040" max="1040" width="5.875" style="2" customWidth="1"/>
    <col min="1041" max="1041" width="10.875" style="2" customWidth="1"/>
    <col min="1042" max="1042" width="21.875" style="2" customWidth="1"/>
    <col min="1043" max="1283" width="9" style="2"/>
    <col min="1284" max="1284" width="16.625" style="2" customWidth="1"/>
    <col min="1285" max="1285" width="12" style="2" customWidth="1"/>
    <col min="1286" max="1291" width="9" style="2" customWidth="1"/>
    <col min="1292" max="1295" width="5.25" style="2" customWidth="1"/>
    <col min="1296" max="1296" width="5.875" style="2" customWidth="1"/>
    <col min="1297" max="1297" width="10.875" style="2" customWidth="1"/>
    <col min="1298" max="1298" width="21.875" style="2" customWidth="1"/>
    <col min="1299" max="1539" width="9" style="2"/>
    <col min="1540" max="1540" width="16.625" style="2" customWidth="1"/>
    <col min="1541" max="1541" width="12" style="2" customWidth="1"/>
    <col min="1542" max="1547" width="9" style="2" customWidth="1"/>
    <col min="1548" max="1551" width="5.25" style="2" customWidth="1"/>
    <col min="1552" max="1552" width="5.875" style="2" customWidth="1"/>
    <col min="1553" max="1553" width="10.875" style="2" customWidth="1"/>
    <col min="1554" max="1554" width="21.875" style="2" customWidth="1"/>
    <col min="1555" max="1795" width="9" style="2"/>
    <col min="1796" max="1796" width="16.625" style="2" customWidth="1"/>
    <col min="1797" max="1797" width="12" style="2" customWidth="1"/>
    <col min="1798" max="1803" width="9" style="2" customWidth="1"/>
    <col min="1804" max="1807" width="5.25" style="2" customWidth="1"/>
    <col min="1808" max="1808" width="5.875" style="2" customWidth="1"/>
    <col min="1809" max="1809" width="10.875" style="2" customWidth="1"/>
    <col min="1810" max="1810" width="21.875" style="2" customWidth="1"/>
    <col min="1811" max="2051" width="9" style="2"/>
    <col min="2052" max="2052" width="16.625" style="2" customWidth="1"/>
    <col min="2053" max="2053" width="12" style="2" customWidth="1"/>
    <col min="2054" max="2059" width="9" style="2" customWidth="1"/>
    <col min="2060" max="2063" width="5.25" style="2" customWidth="1"/>
    <col min="2064" max="2064" width="5.875" style="2" customWidth="1"/>
    <col min="2065" max="2065" width="10.875" style="2" customWidth="1"/>
    <col min="2066" max="2066" width="21.875" style="2" customWidth="1"/>
    <col min="2067" max="2307" width="9" style="2"/>
    <col min="2308" max="2308" width="16.625" style="2" customWidth="1"/>
    <col min="2309" max="2309" width="12" style="2" customWidth="1"/>
    <col min="2310" max="2315" width="9" style="2" customWidth="1"/>
    <col min="2316" max="2319" width="5.25" style="2" customWidth="1"/>
    <col min="2320" max="2320" width="5.875" style="2" customWidth="1"/>
    <col min="2321" max="2321" width="10.875" style="2" customWidth="1"/>
    <col min="2322" max="2322" width="21.875" style="2" customWidth="1"/>
    <col min="2323" max="2563" width="9" style="2"/>
    <col min="2564" max="2564" width="16.625" style="2" customWidth="1"/>
    <col min="2565" max="2565" width="12" style="2" customWidth="1"/>
    <col min="2566" max="2571" width="9" style="2" customWidth="1"/>
    <col min="2572" max="2575" width="5.25" style="2" customWidth="1"/>
    <col min="2576" max="2576" width="5.875" style="2" customWidth="1"/>
    <col min="2577" max="2577" width="10.875" style="2" customWidth="1"/>
    <col min="2578" max="2578" width="21.875" style="2" customWidth="1"/>
    <col min="2579" max="2819" width="9" style="2"/>
    <col min="2820" max="2820" width="16.625" style="2" customWidth="1"/>
    <col min="2821" max="2821" width="12" style="2" customWidth="1"/>
    <col min="2822" max="2827" width="9" style="2" customWidth="1"/>
    <col min="2828" max="2831" width="5.25" style="2" customWidth="1"/>
    <col min="2832" max="2832" width="5.875" style="2" customWidth="1"/>
    <col min="2833" max="2833" width="10.875" style="2" customWidth="1"/>
    <col min="2834" max="2834" width="21.875" style="2" customWidth="1"/>
    <col min="2835" max="3075" width="9" style="2"/>
    <col min="3076" max="3076" width="16.625" style="2" customWidth="1"/>
    <col min="3077" max="3077" width="12" style="2" customWidth="1"/>
    <col min="3078" max="3083" width="9" style="2" customWidth="1"/>
    <col min="3084" max="3087" width="5.25" style="2" customWidth="1"/>
    <col min="3088" max="3088" width="5.875" style="2" customWidth="1"/>
    <col min="3089" max="3089" width="10.875" style="2" customWidth="1"/>
    <col min="3090" max="3090" width="21.875" style="2" customWidth="1"/>
    <col min="3091" max="3331" width="9" style="2"/>
    <col min="3332" max="3332" width="16.625" style="2" customWidth="1"/>
    <col min="3333" max="3333" width="12" style="2" customWidth="1"/>
    <col min="3334" max="3339" width="9" style="2" customWidth="1"/>
    <col min="3340" max="3343" width="5.25" style="2" customWidth="1"/>
    <col min="3344" max="3344" width="5.875" style="2" customWidth="1"/>
    <col min="3345" max="3345" width="10.875" style="2" customWidth="1"/>
    <col min="3346" max="3346" width="21.875" style="2" customWidth="1"/>
    <col min="3347" max="3587" width="9" style="2"/>
    <col min="3588" max="3588" width="16.625" style="2" customWidth="1"/>
    <col min="3589" max="3589" width="12" style="2" customWidth="1"/>
    <col min="3590" max="3595" width="9" style="2" customWidth="1"/>
    <col min="3596" max="3599" width="5.25" style="2" customWidth="1"/>
    <col min="3600" max="3600" width="5.875" style="2" customWidth="1"/>
    <col min="3601" max="3601" width="10.875" style="2" customWidth="1"/>
    <col min="3602" max="3602" width="21.875" style="2" customWidth="1"/>
    <col min="3603" max="3843" width="9" style="2"/>
    <col min="3844" max="3844" width="16.625" style="2" customWidth="1"/>
    <col min="3845" max="3845" width="12" style="2" customWidth="1"/>
    <col min="3846" max="3851" width="9" style="2" customWidth="1"/>
    <col min="3852" max="3855" width="5.25" style="2" customWidth="1"/>
    <col min="3856" max="3856" width="5.875" style="2" customWidth="1"/>
    <col min="3857" max="3857" width="10.875" style="2" customWidth="1"/>
    <col min="3858" max="3858" width="21.875" style="2" customWidth="1"/>
    <col min="3859" max="4099" width="9" style="2"/>
    <col min="4100" max="4100" width="16.625" style="2" customWidth="1"/>
    <col min="4101" max="4101" width="12" style="2" customWidth="1"/>
    <col min="4102" max="4107" width="9" style="2" customWidth="1"/>
    <col min="4108" max="4111" width="5.25" style="2" customWidth="1"/>
    <col min="4112" max="4112" width="5.875" style="2" customWidth="1"/>
    <col min="4113" max="4113" width="10.875" style="2" customWidth="1"/>
    <col min="4114" max="4114" width="21.875" style="2" customWidth="1"/>
    <col min="4115" max="4355" width="9" style="2"/>
    <col min="4356" max="4356" width="16.625" style="2" customWidth="1"/>
    <col min="4357" max="4357" width="12" style="2" customWidth="1"/>
    <col min="4358" max="4363" width="9" style="2" customWidth="1"/>
    <col min="4364" max="4367" width="5.25" style="2" customWidth="1"/>
    <col min="4368" max="4368" width="5.875" style="2" customWidth="1"/>
    <col min="4369" max="4369" width="10.875" style="2" customWidth="1"/>
    <col min="4370" max="4370" width="21.875" style="2" customWidth="1"/>
    <col min="4371" max="4611" width="9" style="2"/>
    <col min="4612" max="4612" width="16.625" style="2" customWidth="1"/>
    <col min="4613" max="4613" width="12" style="2" customWidth="1"/>
    <col min="4614" max="4619" width="9" style="2" customWidth="1"/>
    <col min="4620" max="4623" width="5.25" style="2" customWidth="1"/>
    <col min="4624" max="4624" width="5.875" style="2" customWidth="1"/>
    <col min="4625" max="4625" width="10.875" style="2" customWidth="1"/>
    <col min="4626" max="4626" width="21.875" style="2" customWidth="1"/>
    <col min="4627" max="4867" width="9" style="2"/>
    <col min="4868" max="4868" width="16.625" style="2" customWidth="1"/>
    <col min="4869" max="4869" width="12" style="2" customWidth="1"/>
    <col min="4870" max="4875" width="9" style="2" customWidth="1"/>
    <col min="4876" max="4879" width="5.25" style="2" customWidth="1"/>
    <col min="4880" max="4880" width="5.875" style="2" customWidth="1"/>
    <col min="4881" max="4881" width="10.875" style="2" customWidth="1"/>
    <col min="4882" max="4882" width="21.875" style="2" customWidth="1"/>
    <col min="4883" max="5123" width="9" style="2"/>
    <col min="5124" max="5124" width="16.625" style="2" customWidth="1"/>
    <col min="5125" max="5125" width="12" style="2" customWidth="1"/>
    <col min="5126" max="5131" width="9" style="2" customWidth="1"/>
    <col min="5132" max="5135" width="5.25" style="2" customWidth="1"/>
    <col min="5136" max="5136" width="5.875" style="2" customWidth="1"/>
    <col min="5137" max="5137" width="10.875" style="2" customWidth="1"/>
    <col min="5138" max="5138" width="21.875" style="2" customWidth="1"/>
    <col min="5139" max="5379" width="9" style="2"/>
    <col min="5380" max="5380" width="16.625" style="2" customWidth="1"/>
    <col min="5381" max="5381" width="12" style="2" customWidth="1"/>
    <col min="5382" max="5387" width="9" style="2" customWidth="1"/>
    <col min="5388" max="5391" width="5.25" style="2" customWidth="1"/>
    <col min="5392" max="5392" width="5.875" style="2" customWidth="1"/>
    <col min="5393" max="5393" width="10.875" style="2" customWidth="1"/>
    <col min="5394" max="5394" width="21.875" style="2" customWidth="1"/>
    <col min="5395" max="5635" width="9" style="2"/>
    <col min="5636" max="5636" width="16.625" style="2" customWidth="1"/>
    <col min="5637" max="5637" width="12" style="2" customWidth="1"/>
    <col min="5638" max="5643" width="9" style="2" customWidth="1"/>
    <col min="5644" max="5647" width="5.25" style="2" customWidth="1"/>
    <col min="5648" max="5648" width="5.875" style="2" customWidth="1"/>
    <col min="5649" max="5649" width="10.875" style="2" customWidth="1"/>
    <col min="5650" max="5650" width="21.875" style="2" customWidth="1"/>
    <col min="5651" max="5891" width="9" style="2"/>
    <col min="5892" max="5892" width="16.625" style="2" customWidth="1"/>
    <col min="5893" max="5893" width="12" style="2" customWidth="1"/>
    <col min="5894" max="5899" width="9" style="2" customWidth="1"/>
    <col min="5900" max="5903" width="5.25" style="2" customWidth="1"/>
    <col min="5904" max="5904" width="5.875" style="2" customWidth="1"/>
    <col min="5905" max="5905" width="10.875" style="2" customWidth="1"/>
    <col min="5906" max="5906" width="21.875" style="2" customWidth="1"/>
    <col min="5907" max="6147" width="9" style="2"/>
    <col min="6148" max="6148" width="16.625" style="2" customWidth="1"/>
    <col min="6149" max="6149" width="12" style="2" customWidth="1"/>
    <col min="6150" max="6155" width="9" style="2" customWidth="1"/>
    <col min="6156" max="6159" width="5.25" style="2" customWidth="1"/>
    <col min="6160" max="6160" width="5.875" style="2" customWidth="1"/>
    <col min="6161" max="6161" width="10.875" style="2" customWidth="1"/>
    <col min="6162" max="6162" width="21.875" style="2" customWidth="1"/>
    <col min="6163" max="6403" width="9" style="2"/>
    <col min="6404" max="6404" width="16.625" style="2" customWidth="1"/>
    <col min="6405" max="6405" width="12" style="2" customWidth="1"/>
    <col min="6406" max="6411" width="9" style="2" customWidth="1"/>
    <col min="6412" max="6415" width="5.25" style="2" customWidth="1"/>
    <col min="6416" max="6416" width="5.875" style="2" customWidth="1"/>
    <col min="6417" max="6417" width="10.875" style="2" customWidth="1"/>
    <col min="6418" max="6418" width="21.875" style="2" customWidth="1"/>
    <col min="6419" max="6659" width="9" style="2"/>
    <col min="6660" max="6660" width="16.625" style="2" customWidth="1"/>
    <col min="6661" max="6661" width="12" style="2" customWidth="1"/>
    <col min="6662" max="6667" width="9" style="2" customWidth="1"/>
    <col min="6668" max="6671" width="5.25" style="2" customWidth="1"/>
    <col min="6672" max="6672" width="5.875" style="2" customWidth="1"/>
    <col min="6673" max="6673" width="10.875" style="2" customWidth="1"/>
    <col min="6674" max="6674" width="21.875" style="2" customWidth="1"/>
    <col min="6675" max="6915" width="9" style="2"/>
    <col min="6916" max="6916" width="16.625" style="2" customWidth="1"/>
    <col min="6917" max="6917" width="12" style="2" customWidth="1"/>
    <col min="6918" max="6923" width="9" style="2" customWidth="1"/>
    <col min="6924" max="6927" width="5.25" style="2" customWidth="1"/>
    <col min="6928" max="6928" width="5.875" style="2" customWidth="1"/>
    <col min="6929" max="6929" width="10.875" style="2" customWidth="1"/>
    <col min="6930" max="6930" width="21.875" style="2" customWidth="1"/>
    <col min="6931" max="7171" width="9" style="2"/>
    <col min="7172" max="7172" width="16.625" style="2" customWidth="1"/>
    <col min="7173" max="7173" width="12" style="2" customWidth="1"/>
    <col min="7174" max="7179" width="9" style="2" customWidth="1"/>
    <col min="7180" max="7183" width="5.25" style="2" customWidth="1"/>
    <col min="7184" max="7184" width="5.875" style="2" customWidth="1"/>
    <col min="7185" max="7185" width="10.875" style="2" customWidth="1"/>
    <col min="7186" max="7186" width="21.875" style="2" customWidth="1"/>
    <col min="7187" max="7427" width="9" style="2"/>
    <col min="7428" max="7428" width="16.625" style="2" customWidth="1"/>
    <col min="7429" max="7429" width="12" style="2" customWidth="1"/>
    <col min="7430" max="7435" width="9" style="2" customWidth="1"/>
    <col min="7436" max="7439" width="5.25" style="2" customWidth="1"/>
    <col min="7440" max="7440" width="5.875" style="2" customWidth="1"/>
    <col min="7441" max="7441" width="10.875" style="2" customWidth="1"/>
    <col min="7442" max="7442" width="21.875" style="2" customWidth="1"/>
    <col min="7443" max="7683" width="9" style="2"/>
    <col min="7684" max="7684" width="16.625" style="2" customWidth="1"/>
    <col min="7685" max="7685" width="12" style="2" customWidth="1"/>
    <col min="7686" max="7691" width="9" style="2" customWidth="1"/>
    <col min="7692" max="7695" width="5.25" style="2" customWidth="1"/>
    <col min="7696" max="7696" width="5.875" style="2" customWidth="1"/>
    <col min="7697" max="7697" width="10.875" style="2" customWidth="1"/>
    <col min="7698" max="7698" width="21.875" style="2" customWidth="1"/>
    <col min="7699" max="7939" width="9" style="2"/>
    <col min="7940" max="7940" width="16.625" style="2" customWidth="1"/>
    <col min="7941" max="7941" width="12" style="2" customWidth="1"/>
    <col min="7942" max="7947" width="9" style="2" customWidth="1"/>
    <col min="7948" max="7951" width="5.25" style="2" customWidth="1"/>
    <col min="7952" max="7952" width="5.875" style="2" customWidth="1"/>
    <col min="7953" max="7953" width="10.875" style="2" customWidth="1"/>
    <col min="7954" max="7954" width="21.875" style="2" customWidth="1"/>
    <col min="7955" max="8195" width="9" style="2"/>
    <col min="8196" max="8196" width="16.625" style="2" customWidth="1"/>
    <col min="8197" max="8197" width="12" style="2" customWidth="1"/>
    <col min="8198" max="8203" width="9" style="2" customWidth="1"/>
    <col min="8204" max="8207" width="5.25" style="2" customWidth="1"/>
    <col min="8208" max="8208" width="5.875" style="2" customWidth="1"/>
    <col min="8209" max="8209" width="10.875" style="2" customWidth="1"/>
    <col min="8210" max="8210" width="21.875" style="2" customWidth="1"/>
    <col min="8211" max="8451" width="9" style="2"/>
    <col min="8452" max="8452" width="16.625" style="2" customWidth="1"/>
    <col min="8453" max="8453" width="12" style="2" customWidth="1"/>
    <col min="8454" max="8459" width="9" style="2" customWidth="1"/>
    <col min="8460" max="8463" width="5.25" style="2" customWidth="1"/>
    <col min="8464" max="8464" width="5.875" style="2" customWidth="1"/>
    <col min="8465" max="8465" width="10.875" style="2" customWidth="1"/>
    <col min="8466" max="8466" width="21.875" style="2" customWidth="1"/>
    <col min="8467" max="8707" width="9" style="2"/>
    <col min="8708" max="8708" width="16.625" style="2" customWidth="1"/>
    <col min="8709" max="8709" width="12" style="2" customWidth="1"/>
    <col min="8710" max="8715" width="9" style="2" customWidth="1"/>
    <col min="8716" max="8719" width="5.25" style="2" customWidth="1"/>
    <col min="8720" max="8720" width="5.875" style="2" customWidth="1"/>
    <col min="8721" max="8721" width="10.875" style="2" customWidth="1"/>
    <col min="8722" max="8722" width="21.875" style="2" customWidth="1"/>
    <col min="8723" max="8963" width="9" style="2"/>
    <col min="8964" max="8964" width="16.625" style="2" customWidth="1"/>
    <col min="8965" max="8965" width="12" style="2" customWidth="1"/>
    <col min="8966" max="8971" width="9" style="2" customWidth="1"/>
    <col min="8972" max="8975" width="5.25" style="2" customWidth="1"/>
    <col min="8976" max="8976" width="5.875" style="2" customWidth="1"/>
    <col min="8977" max="8977" width="10.875" style="2" customWidth="1"/>
    <col min="8978" max="8978" width="21.875" style="2" customWidth="1"/>
    <col min="8979" max="9219" width="9" style="2"/>
    <col min="9220" max="9220" width="16.625" style="2" customWidth="1"/>
    <col min="9221" max="9221" width="12" style="2" customWidth="1"/>
    <col min="9222" max="9227" width="9" style="2" customWidth="1"/>
    <col min="9228" max="9231" width="5.25" style="2" customWidth="1"/>
    <col min="9232" max="9232" width="5.875" style="2" customWidth="1"/>
    <col min="9233" max="9233" width="10.875" style="2" customWidth="1"/>
    <col min="9234" max="9234" width="21.875" style="2" customWidth="1"/>
    <col min="9235" max="9475" width="9" style="2"/>
    <col min="9476" max="9476" width="16.625" style="2" customWidth="1"/>
    <col min="9477" max="9477" width="12" style="2" customWidth="1"/>
    <col min="9478" max="9483" width="9" style="2" customWidth="1"/>
    <col min="9484" max="9487" width="5.25" style="2" customWidth="1"/>
    <col min="9488" max="9488" width="5.875" style="2" customWidth="1"/>
    <col min="9489" max="9489" width="10.875" style="2" customWidth="1"/>
    <col min="9490" max="9490" width="21.875" style="2" customWidth="1"/>
    <col min="9491" max="9731" width="9" style="2"/>
    <col min="9732" max="9732" width="16.625" style="2" customWidth="1"/>
    <col min="9733" max="9733" width="12" style="2" customWidth="1"/>
    <col min="9734" max="9739" width="9" style="2" customWidth="1"/>
    <col min="9740" max="9743" width="5.25" style="2" customWidth="1"/>
    <col min="9744" max="9744" width="5.875" style="2" customWidth="1"/>
    <col min="9745" max="9745" width="10.875" style="2" customWidth="1"/>
    <col min="9746" max="9746" width="21.875" style="2" customWidth="1"/>
    <col min="9747" max="9987" width="9" style="2"/>
    <col min="9988" max="9988" width="16.625" style="2" customWidth="1"/>
    <col min="9989" max="9989" width="12" style="2" customWidth="1"/>
    <col min="9990" max="9995" width="9" style="2" customWidth="1"/>
    <col min="9996" max="9999" width="5.25" style="2" customWidth="1"/>
    <col min="10000" max="10000" width="5.875" style="2" customWidth="1"/>
    <col min="10001" max="10001" width="10.875" style="2" customWidth="1"/>
    <col min="10002" max="10002" width="21.875" style="2" customWidth="1"/>
    <col min="10003" max="10243" width="9" style="2"/>
    <col min="10244" max="10244" width="16.625" style="2" customWidth="1"/>
    <col min="10245" max="10245" width="12" style="2" customWidth="1"/>
    <col min="10246" max="10251" width="9" style="2" customWidth="1"/>
    <col min="10252" max="10255" width="5.25" style="2" customWidth="1"/>
    <col min="10256" max="10256" width="5.875" style="2" customWidth="1"/>
    <col min="10257" max="10257" width="10.875" style="2" customWidth="1"/>
    <col min="10258" max="10258" width="21.875" style="2" customWidth="1"/>
    <col min="10259" max="10499" width="9" style="2"/>
    <col min="10500" max="10500" width="16.625" style="2" customWidth="1"/>
    <col min="10501" max="10501" width="12" style="2" customWidth="1"/>
    <col min="10502" max="10507" width="9" style="2" customWidth="1"/>
    <col min="10508" max="10511" width="5.25" style="2" customWidth="1"/>
    <col min="10512" max="10512" width="5.875" style="2" customWidth="1"/>
    <col min="10513" max="10513" width="10.875" style="2" customWidth="1"/>
    <col min="10514" max="10514" width="21.875" style="2" customWidth="1"/>
    <col min="10515" max="10755" width="9" style="2"/>
    <col min="10756" max="10756" width="16.625" style="2" customWidth="1"/>
    <col min="10757" max="10757" width="12" style="2" customWidth="1"/>
    <col min="10758" max="10763" width="9" style="2" customWidth="1"/>
    <col min="10764" max="10767" width="5.25" style="2" customWidth="1"/>
    <col min="10768" max="10768" width="5.875" style="2" customWidth="1"/>
    <col min="10769" max="10769" width="10.875" style="2" customWidth="1"/>
    <col min="10770" max="10770" width="21.875" style="2" customWidth="1"/>
    <col min="10771" max="11011" width="9" style="2"/>
    <col min="11012" max="11012" width="16.625" style="2" customWidth="1"/>
    <col min="11013" max="11013" width="12" style="2" customWidth="1"/>
    <col min="11014" max="11019" width="9" style="2" customWidth="1"/>
    <col min="11020" max="11023" width="5.25" style="2" customWidth="1"/>
    <col min="11024" max="11024" width="5.875" style="2" customWidth="1"/>
    <col min="11025" max="11025" width="10.875" style="2" customWidth="1"/>
    <col min="11026" max="11026" width="21.875" style="2" customWidth="1"/>
    <col min="11027" max="11267" width="9" style="2"/>
    <col min="11268" max="11268" width="16.625" style="2" customWidth="1"/>
    <col min="11269" max="11269" width="12" style="2" customWidth="1"/>
    <col min="11270" max="11275" width="9" style="2" customWidth="1"/>
    <col min="11276" max="11279" width="5.25" style="2" customWidth="1"/>
    <col min="11280" max="11280" width="5.875" style="2" customWidth="1"/>
    <col min="11281" max="11281" width="10.875" style="2" customWidth="1"/>
    <col min="11282" max="11282" width="21.875" style="2" customWidth="1"/>
    <col min="11283" max="11523" width="9" style="2"/>
    <col min="11524" max="11524" width="16.625" style="2" customWidth="1"/>
    <col min="11525" max="11525" width="12" style="2" customWidth="1"/>
    <col min="11526" max="11531" width="9" style="2" customWidth="1"/>
    <col min="11532" max="11535" width="5.25" style="2" customWidth="1"/>
    <col min="11536" max="11536" width="5.875" style="2" customWidth="1"/>
    <col min="11537" max="11537" width="10.875" style="2" customWidth="1"/>
    <col min="11538" max="11538" width="21.875" style="2" customWidth="1"/>
    <col min="11539" max="11779" width="9" style="2"/>
    <col min="11780" max="11780" width="16.625" style="2" customWidth="1"/>
    <col min="11781" max="11781" width="12" style="2" customWidth="1"/>
    <col min="11782" max="11787" width="9" style="2" customWidth="1"/>
    <col min="11788" max="11791" width="5.25" style="2" customWidth="1"/>
    <col min="11792" max="11792" width="5.875" style="2" customWidth="1"/>
    <col min="11793" max="11793" width="10.875" style="2" customWidth="1"/>
    <col min="11794" max="11794" width="21.875" style="2" customWidth="1"/>
    <col min="11795" max="12035" width="9" style="2"/>
    <col min="12036" max="12036" width="16.625" style="2" customWidth="1"/>
    <col min="12037" max="12037" width="12" style="2" customWidth="1"/>
    <col min="12038" max="12043" width="9" style="2" customWidth="1"/>
    <col min="12044" max="12047" width="5.25" style="2" customWidth="1"/>
    <col min="12048" max="12048" width="5.875" style="2" customWidth="1"/>
    <col min="12049" max="12049" width="10.875" style="2" customWidth="1"/>
    <col min="12050" max="12050" width="21.875" style="2" customWidth="1"/>
    <col min="12051" max="12291" width="9" style="2"/>
    <col min="12292" max="12292" width="16.625" style="2" customWidth="1"/>
    <col min="12293" max="12293" width="12" style="2" customWidth="1"/>
    <col min="12294" max="12299" width="9" style="2" customWidth="1"/>
    <col min="12300" max="12303" width="5.25" style="2" customWidth="1"/>
    <col min="12304" max="12304" width="5.875" style="2" customWidth="1"/>
    <col min="12305" max="12305" width="10.875" style="2" customWidth="1"/>
    <col min="12306" max="12306" width="21.875" style="2" customWidth="1"/>
    <col min="12307" max="12547" width="9" style="2"/>
    <col min="12548" max="12548" width="16.625" style="2" customWidth="1"/>
    <col min="12549" max="12549" width="12" style="2" customWidth="1"/>
    <col min="12550" max="12555" width="9" style="2" customWidth="1"/>
    <col min="12556" max="12559" width="5.25" style="2" customWidth="1"/>
    <col min="12560" max="12560" width="5.875" style="2" customWidth="1"/>
    <col min="12561" max="12561" width="10.875" style="2" customWidth="1"/>
    <col min="12562" max="12562" width="21.875" style="2" customWidth="1"/>
    <col min="12563" max="12803" width="9" style="2"/>
    <col min="12804" max="12804" width="16.625" style="2" customWidth="1"/>
    <col min="12805" max="12805" width="12" style="2" customWidth="1"/>
    <col min="12806" max="12811" width="9" style="2" customWidth="1"/>
    <col min="12812" max="12815" width="5.25" style="2" customWidth="1"/>
    <col min="12816" max="12816" width="5.875" style="2" customWidth="1"/>
    <col min="12817" max="12817" width="10.875" style="2" customWidth="1"/>
    <col min="12818" max="12818" width="21.875" style="2" customWidth="1"/>
    <col min="12819" max="13059" width="9" style="2"/>
    <col min="13060" max="13060" width="16.625" style="2" customWidth="1"/>
    <col min="13061" max="13061" width="12" style="2" customWidth="1"/>
    <col min="13062" max="13067" width="9" style="2" customWidth="1"/>
    <col min="13068" max="13071" width="5.25" style="2" customWidth="1"/>
    <col min="13072" max="13072" width="5.875" style="2" customWidth="1"/>
    <col min="13073" max="13073" width="10.875" style="2" customWidth="1"/>
    <col min="13074" max="13074" width="21.875" style="2" customWidth="1"/>
    <col min="13075" max="13315" width="9" style="2"/>
    <col min="13316" max="13316" width="16.625" style="2" customWidth="1"/>
    <col min="13317" max="13317" width="12" style="2" customWidth="1"/>
    <col min="13318" max="13323" width="9" style="2" customWidth="1"/>
    <col min="13324" max="13327" width="5.25" style="2" customWidth="1"/>
    <col min="13328" max="13328" width="5.875" style="2" customWidth="1"/>
    <col min="13329" max="13329" width="10.875" style="2" customWidth="1"/>
    <col min="13330" max="13330" width="21.875" style="2" customWidth="1"/>
    <col min="13331" max="13571" width="9" style="2"/>
    <col min="13572" max="13572" width="16.625" style="2" customWidth="1"/>
    <col min="13573" max="13573" width="12" style="2" customWidth="1"/>
    <col min="13574" max="13579" width="9" style="2" customWidth="1"/>
    <col min="13580" max="13583" width="5.25" style="2" customWidth="1"/>
    <col min="13584" max="13584" width="5.875" style="2" customWidth="1"/>
    <col min="13585" max="13585" width="10.875" style="2" customWidth="1"/>
    <col min="13586" max="13586" width="21.875" style="2" customWidth="1"/>
    <col min="13587" max="13827" width="9" style="2"/>
    <col min="13828" max="13828" width="16.625" style="2" customWidth="1"/>
    <col min="13829" max="13829" width="12" style="2" customWidth="1"/>
    <col min="13830" max="13835" width="9" style="2" customWidth="1"/>
    <col min="13836" max="13839" width="5.25" style="2" customWidth="1"/>
    <col min="13840" max="13840" width="5.875" style="2" customWidth="1"/>
    <col min="13841" max="13841" width="10.875" style="2" customWidth="1"/>
    <col min="13842" max="13842" width="21.875" style="2" customWidth="1"/>
    <col min="13843" max="14083" width="9" style="2"/>
    <col min="14084" max="14084" width="16.625" style="2" customWidth="1"/>
    <col min="14085" max="14085" width="12" style="2" customWidth="1"/>
    <col min="14086" max="14091" width="9" style="2" customWidth="1"/>
    <col min="14092" max="14095" width="5.25" style="2" customWidth="1"/>
    <col min="14096" max="14096" width="5.875" style="2" customWidth="1"/>
    <col min="14097" max="14097" width="10.875" style="2" customWidth="1"/>
    <col min="14098" max="14098" width="21.875" style="2" customWidth="1"/>
    <col min="14099" max="14339" width="9" style="2"/>
    <col min="14340" max="14340" width="16.625" style="2" customWidth="1"/>
    <col min="14341" max="14341" width="12" style="2" customWidth="1"/>
    <col min="14342" max="14347" width="9" style="2" customWidth="1"/>
    <col min="14348" max="14351" width="5.25" style="2" customWidth="1"/>
    <col min="14352" max="14352" width="5.875" style="2" customWidth="1"/>
    <col min="14353" max="14353" width="10.875" style="2" customWidth="1"/>
    <col min="14354" max="14354" width="21.875" style="2" customWidth="1"/>
    <col min="14355" max="14595" width="9" style="2"/>
    <col min="14596" max="14596" width="16.625" style="2" customWidth="1"/>
    <col min="14597" max="14597" width="12" style="2" customWidth="1"/>
    <col min="14598" max="14603" width="9" style="2" customWidth="1"/>
    <col min="14604" max="14607" width="5.25" style="2" customWidth="1"/>
    <col min="14608" max="14608" width="5.875" style="2" customWidth="1"/>
    <col min="14609" max="14609" width="10.875" style="2" customWidth="1"/>
    <col min="14610" max="14610" width="21.875" style="2" customWidth="1"/>
    <col min="14611" max="14851" width="9" style="2"/>
    <col min="14852" max="14852" width="16.625" style="2" customWidth="1"/>
    <col min="14853" max="14853" width="12" style="2" customWidth="1"/>
    <col min="14854" max="14859" width="9" style="2" customWidth="1"/>
    <col min="14860" max="14863" width="5.25" style="2" customWidth="1"/>
    <col min="14864" max="14864" width="5.875" style="2" customWidth="1"/>
    <col min="14865" max="14865" width="10.875" style="2" customWidth="1"/>
    <col min="14866" max="14866" width="21.875" style="2" customWidth="1"/>
    <col min="14867" max="15107" width="9" style="2"/>
    <col min="15108" max="15108" width="16.625" style="2" customWidth="1"/>
    <col min="15109" max="15109" width="12" style="2" customWidth="1"/>
    <col min="15110" max="15115" width="9" style="2" customWidth="1"/>
    <col min="15116" max="15119" width="5.25" style="2" customWidth="1"/>
    <col min="15120" max="15120" width="5.875" style="2" customWidth="1"/>
    <col min="15121" max="15121" width="10.875" style="2" customWidth="1"/>
    <col min="15122" max="15122" width="21.875" style="2" customWidth="1"/>
    <col min="15123" max="15363" width="9" style="2"/>
    <col min="15364" max="15364" width="16.625" style="2" customWidth="1"/>
    <col min="15365" max="15365" width="12" style="2" customWidth="1"/>
    <col min="15366" max="15371" width="9" style="2" customWidth="1"/>
    <col min="15372" max="15375" width="5.25" style="2" customWidth="1"/>
    <col min="15376" max="15376" width="5.875" style="2" customWidth="1"/>
    <col min="15377" max="15377" width="10.875" style="2" customWidth="1"/>
    <col min="15378" max="15378" width="21.875" style="2" customWidth="1"/>
    <col min="15379" max="15619" width="9" style="2"/>
    <col min="15620" max="15620" width="16.625" style="2" customWidth="1"/>
    <col min="15621" max="15621" width="12" style="2" customWidth="1"/>
    <col min="15622" max="15627" width="9" style="2" customWidth="1"/>
    <col min="15628" max="15631" width="5.25" style="2" customWidth="1"/>
    <col min="15632" max="15632" width="5.875" style="2" customWidth="1"/>
    <col min="15633" max="15633" width="10.875" style="2" customWidth="1"/>
    <col min="15634" max="15634" width="21.875" style="2" customWidth="1"/>
    <col min="15635" max="15875" width="9" style="2"/>
    <col min="15876" max="15876" width="16.625" style="2" customWidth="1"/>
    <col min="15877" max="15877" width="12" style="2" customWidth="1"/>
    <col min="15878" max="15883" width="9" style="2" customWidth="1"/>
    <col min="15884" max="15887" width="5.25" style="2" customWidth="1"/>
    <col min="15888" max="15888" width="5.875" style="2" customWidth="1"/>
    <col min="15889" max="15889" width="10.875" style="2" customWidth="1"/>
    <col min="15890" max="15890" width="21.875" style="2" customWidth="1"/>
    <col min="15891" max="16131" width="9" style="2"/>
    <col min="16132" max="16132" width="16.625" style="2" customWidth="1"/>
    <col min="16133" max="16133" width="12" style="2" customWidth="1"/>
    <col min="16134" max="16139" width="9" style="2" customWidth="1"/>
    <col min="16140" max="16143" width="5.25" style="2" customWidth="1"/>
    <col min="16144" max="16144" width="5.875" style="2" customWidth="1"/>
    <col min="16145" max="16145" width="10.875" style="2" customWidth="1"/>
    <col min="16146" max="16146" width="21.875" style="2" customWidth="1"/>
    <col min="16147" max="16384" width="9" style="2"/>
  </cols>
  <sheetData>
    <row r="1" ht="2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>
      <c r="A2" s="6" t="s">
        <v>1</v>
      </c>
      <c r="B2" s="6"/>
      <c r="C2" s="7" t="s">
        <v>2</v>
      </c>
      <c r="D2" s="6" t="s">
        <v>3</v>
      </c>
      <c r="E2" s="6"/>
      <c r="F2" s="6"/>
      <c r="G2" s="6"/>
      <c r="H2" s="6" t="s">
        <v>4</v>
      </c>
      <c r="I2" s="6"/>
      <c r="J2" s="44" t="s">
        <v>5</v>
      </c>
      <c r="K2" s="45" t="s">
        <v>6</v>
      </c>
      <c r="L2" s="45"/>
      <c r="M2" s="45"/>
      <c r="N2" s="45"/>
      <c r="O2" s="45" t="s">
        <v>7</v>
      </c>
      <c r="P2" s="45"/>
      <c r="Q2" s="78" t="s">
        <v>5</v>
      </c>
      <c r="R2" s="78" t="s">
        <v>8</v>
      </c>
    </row>
    <row r="3" spans="1:18">
      <c r="A3" s="6"/>
      <c r="B3" s="6"/>
      <c r="C3" s="8"/>
      <c r="D3" s="6" t="s">
        <v>9</v>
      </c>
      <c r="E3" s="6" t="s">
        <v>10</v>
      </c>
      <c r="F3" s="6" t="s">
        <v>9</v>
      </c>
      <c r="G3" s="6" t="s">
        <v>10</v>
      </c>
      <c r="H3" s="6" t="s">
        <v>11</v>
      </c>
      <c r="I3" s="6" t="s">
        <v>12</v>
      </c>
      <c r="J3" s="8"/>
      <c r="K3" s="45" t="s">
        <v>9</v>
      </c>
      <c r="L3" s="45" t="s">
        <v>10</v>
      </c>
      <c r="M3" s="45" t="s">
        <v>9</v>
      </c>
      <c r="N3" s="45" t="s">
        <v>10</v>
      </c>
      <c r="O3" s="45" t="s">
        <v>11</v>
      </c>
      <c r="P3" s="45" t="s">
        <v>12</v>
      </c>
      <c r="Q3" s="45"/>
      <c r="R3" s="45"/>
    </row>
    <row r="4" spans="1:18">
      <c r="A4" s="9" t="s">
        <v>13</v>
      </c>
      <c r="B4" s="10" t="s">
        <v>14</v>
      </c>
      <c r="C4" s="11" t="s">
        <v>15</v>
      </c>
      <c r="D4" s="12">
        <v>1</v>
      </c>
      <c r="E4" s="12" t="s">
        <v>16</v>
      </c>
      <c r="F4" s="12">
        <v>1</v>
      </c>
      <c r="G4" s="12" t="s">
        <v>17</v>
      </c>
      <c r="H4" s="12">
        <v>1400</v>
      </c>
      <c r="I4" s="12">
        <f t="shared" ref="I4:I10" si="0">D4*F4*H4</f>
        <v>1400</v>
      </c>
      <c r="J4" s="46" t="s">
        <v>18</v>
      </c>
      <c r="K4" s="47"/>
      <c r="L4" s="24"/>
      <c r="M4" s="24"/>
      <c r="N4" s="24"/>
      <c r="O4" s="24"/>
      <c r="P4" s="24"/>
      <c r="Q4" s="24"/>
      <c r="R4" s="79"/>
    </row>
    <row r="5" spans="1:18">
      <c r="A5" s="13"/>
      <c r="B5" s="14"/>
      <c r="C5" s="15"/>
      <c r="D5" s="12">
        <v>1</v>
      </c>
      <c r="E5" s="12" t="s">
        <v>16</v>
      </c>
      <c r="F5" s="12">
        <v>1</v>
      </c>
      <c r="G5" s="12" t="s">
        <v>17</v>
      </c>
      <c r="H5" s="12">
        <v>1180</v>
      </c>
      <c r="I5" s="12">
        <f t="shared" si="0"/>
        <v>1180</v>
      </c>
      <c r="J5" s="48"/>
      <c r="K5" s="49"/>
      <c r="L5" s="49"/>
      <c r="M5" s="49"/>
      <c r="N5" s="49"/>
      <c r="O5" s="47"/>
      <c r="P5" s="24"/>
      <c r="Q5" s="24"/>
      <c r="R5" s="79"/>
    </row>
    <row r="6" spans="1:18">
      <c r="A6" s="13"/>
      <c r="B6" s="14"/>
      <c r="C6" s="11" t="s">
        <v>19</v>
      </c>
      <c r="D6" s="12">
        <v>10</v>
      </c>
      <c r="E6" s="12" t="s">
        <v>16</v>
      </c>
      <c r="F6" s="12">
        <v>1</v>
      </c>
      <c r="G6" s="12" t="s">
        <v>17</v>
      </c>
      <c r="H6" s="12">
        <v>680</v>
      </c>
      <c r="I6" s="12">
        <f t="shared" si="0"/>
        <v>6800</v>
      </c>
      <c r="J6" s="50">
        <v>43192</v>
      </c>
      <c r="K6" s="51"/>
      <c r="L6" s="49"/>
      <c r="M6" s="49"/>
      <c r="N6" s="49"/>
      <c r="O6" s="47"/>
      <c r="P6" s="24"/>
      <c r="Q6" s="24"/>
      <c r="R6" s="79"/>
    </row>
    <row r="7" spans="1:18">
      <c r="A7" s="13"/>
      <c r="B7" s="14"/>
      <c r="C7" s="11" t="s">
        <v>20</v>
      </c>
      <c r="D7" s="12">
        <v>2</v>
      </c>
      <c r="E7" s="12" t="s">
        <v>16</v>
      </c>
      <c r="F7" s="12">
        <v>1</v>
      </c>
      <c r="G7" s="12" t="s">
        <v>17</v>
      </c>
      <c r="H7" s="12">
        <v>1180</v>
      </c>
      <c r="I7" s="12">
        <f t="shared" si="0"/>
        <v>2360</v>
      </c>
      <c r="J7" s="48"/>
      <c r="K7" s="51"/>
      <c r="L7" s="49"/>
      <c r="M7" s="49"/>
      <c r="N7" s="49"/>
      <c r="O7" s="47"/>
      <c r="P7" s="24"/>
      <c r="Q7" s="24"/>
      <c r="R7" s="79"/>
    </row>
    <row r="8" spans="1:18">
      <c r="A8" s="13"/>
      <c r="B8" s="14"/>
      <c r="C8" s="11" t="s">
        <v>21</v>
      </c>
      <c r="D8" s="12">
        <v>40</v>
      </c>
      <c r="E8" s="12" t="s">
        <v>16</v>
      </c>
      <c r="F8" s="12">
        <v>1</v>
      </c>
      <c r="G8" s="12" t="s">
        <v>17</v>
      </c>
      <c r="H8" s="12">
        <v>680</v>
      </c>
      <c r="I8" s="12">
        <f t="shared" si="0"/>
        <v>27200</v>
      </c>
      <c r="J8" s="50">
        <v>43193</v>
      </c>
      <c r="K8" s="51"/>
      <c r="L8" s="49"/>
      <c r="M8" s="49"/>
      <c r="N8" s="49"/>
      <c r="O8" s="47"/>
      <c r="P8" s="24"/>
      <c r="Q8" s="24"/>
      <c r="R8" s="79"/>
    </row>
    <row r="9" spans="1:18">
      <c r="A9" s="13"/>
      <c r="B9" s="14"/>
      <c r="C9" s="11" t="s">
        <v>19</v>
      </c>
      <c r="D9" s="12">
        <v>25</v>
      </c>
      <c r="E9" s="12" t="s">
        <v>16</v>
      </c>
      <c r="F9" s="12">
        <v>1</v>
      </c>
      <c r="G9" s="12" t="s">
        <v>17</v>
      </c>
      <c r="H9" s="12">
        <v>680</v>
      </c>
      <c r="I9" s="12">
        <f t="shared" si="0"/>
        <v>17000</v>
      </c>
      <c r="J9" s="52"/>
      <c r="K9" s="51"/>
      <c r="L9" s="49"/>
      <c r="M9" s="49"/>
      <c r="N9" s="49"/>
      <c r="O9" s="47"/>
      <c r="P9" s="24"/>
      <c r="Q9" s="24"/>
      <c r="R9" s="79"/>
    </row>
    <row r="10" spans="1:18">
      <c r="A10" s="13"/>
      <c r="B10" s="14"/>
      <c r="C10" s="11" t="s">
        <v>20</v>
      </c>
      <c r="D10" s="12">
        <v>2</v>
      </c>
      <c r="E10" s="12" t="s">
        <v>16</v>
      </c>
      <c r="F10" s="12">
        <v>1</v>
      </c>
      <c r="G10" s="12" t="s">
        <v>17</v>
      </c>
      <c r="H10" s="12">
        <v>1180</v>
      </c>
      <c r="I10" s="12">
        <f t="shared" si="0"/>
        <v>2360</v>
      </c>
      <c r="J10" s="48"/>
      <c r="K10" s="51"/>
      <c r="L10" s="49"/>
      <c r="M10" s="49"/>
      <c r="N10" s="49"/>
      <c r="O10" s="47"/>
      <c r="P10" s="24"/>
      <c r="Q10" s="24"/>
      <c r="R10" s="79"/>
    </row>
    <row r="11" customFormat="1" spans="1:16384">
      <c r="A11" s="6" t="s">
        <v>22</v>
      </c>
      <c r="B11" s="6"/>
      <c r="C11" s="6"/>
      <c r="D11" s="6"/>
      <c r="E11" s="6"/>
      <c r="F11" s="6"/>
      <c r="G11" s="6"/>
      <c r="H11" s="6"/>
      <c r="I11" s="53">
        <f>SUM(I4:I10)</f>
        <v>58300</v>
      </c>
      <c r="J11" s="54"/>
      <c r="K11" s="55"/>
      <c r="L11" s="56"/>
      <c r="M11" s="56"/>
      <c r="N11" s="56"/>
      <c r="O11" s="57"/>
      <c r="P11" s="58" t="e">
        <f>SUM(#REF!)</f>
        <v>#REF!</v>
      </c>
      <c r="Q11" s="58"/>
      <c r="R11" s="80" t="e">
        <f>P11-I11</f>
        <v>#REF!</v>
      </c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  <c r="XFC11" s="2"/>
      <c r="XFD11" s="2"/>
    </row>
    <row r="12" s="1" customFormat="1" spans="1:18">
      <c r="A12" s="16"/>
      <c r="B12" s="17" t="s">
        <v>23</v>
      </c>
      <c r="C12" s="18" t="s">
        <v>24</v>
      </c>
      <c r="D12" s="19">
        <v>2</v>
      </c>
      <c r="E12" s="19" t="s">
        <v>16</v>
      </c>
      <c r="F12" s="19">
        <v>2</v>
      </c>
      <c r="G12" s="19" t="s">
        <v>17</v>
      </c>
      <c r="H12" s="19">
        <v>418</v>
      </c>
      <c r="I12" s="19">
        <f t="shared" ref="I12:I14" si="1">D12*F12*H12</f>
        <v>1672</v>
      </c>
      <c r="J12" s="59" t="s">
        <v>25</v>
      </c>
      <c r="K12" s="60"/>
      <c r="L12" s="61"/>
      <c r="M12" s="61"/>
      <c r="N12" s="61"/>
      <c r="O12" s="62"/>
      <c r="P12" s="12"/>
      <c r="Q12" s="12"/>
      <c r="R12" s="81"/>
    </row>
    <row r="13" s="1" customFormat="1" spans="1:18">
      <c r="A13" s="16"/>
      <c r="B13" s="17"/>
      <c r="C13" s="18" t="s">
        <v>26</v>
      </c>
      <c r="D13" s="19">
        <v>1</v>
      </c>
      <c r="E13" s="19" t="s">
        <v>16</v>
      </c>
      <c r="F13" s="19">
        <v>1</v>
      </c>
      <c r="G13" s="19" t="s">
        <v>17</v>
      </c>
      <c r="H13" s="19">
        <v>408</v>
      </c>
      <c r="I13" s="19">
        <f t="shared" si="1"/>
        <v>408</v>
      </c>
      <c r="J13" s="63"/>
      <c r="K13" s="60"/>
      <c r="L13" s="61"/>
      <c r="M13" s="61"/>
      <c r="N13" s="61"/>
      <c r="O13" s="62"/>
      <c r="P13" s="12"/>
      <c r="Q13" s="12"/>
      <c r="R13" s="81"/>
    </row>
    <row r="14" s="1" customFormat="1" spans="1:18">
      <c r="A14" s="16"/>
      <c r="B14" s="17" t="s">
        <v>27</v>
      </c>
      <c r="C14" s="18" t="s">
        <v>26</v>
      </c>
      <c r="D14" s="19">
        <v>1</v>
      </c>
      <c r="E14" s="19" t="s">
        <v>16</v>
      </c>
      <c r="F14" s="19">
        <v>1</v>
      </c>
      <c r="G14" s="19" t="s">
        <v>17</v>
      </c>
      <c r="H14" s="19">
        <v>498</v>
      </c>
      <c r="I14" s="19">
        <f t="shared" si="1"/>
        <v>498</v>
      </c>
      <c r="J14" s="63"/>
      <c r="K14" s="60"/>
      <c r="L14" s="61"/>
      <c r="M14" s="61"/>
      <c r="N14" s="61"/>
      <c r="O14" s="62"/>
      <c r="P14" s="12"/>
      <c r="Q14" s="12"/>
      <c r="R14" s="81"/>
    </row>
    <row r="15" spans="1:18">
      <c r="A15" s="6" t="s">
        <v>22</v>
      </c>
      <c r="B15" s="6"/>
      <c r="C15" s="6"/>
      <c r="D15" s="6"/>
      <c r="E15" s="6"/>
      <c r="F15" s="6"/>
      <c r="G15" s="6"/>
      <c r="H15" s="6"/>
      <c r="I15" s="53">
        <f>SUM(I12:I14)</f>
        <v>2578</v>
      </c>
      <c r="J15" s="54"/>
      <c r="K15" s="55"/>
      <c r="L15" s="56"/>
      <c r="M15" s="56"/>
      <c r="N15" s="56"/>
      <c r="O15" s="57"/>
      <c r="P15" s="58">
        <f>SUM(P4:P4)</f>
        <v>0</v>
      </c>
      <c r="Q15" s="58"/>
      <c r="R15" s="80">
        <f>P15-I15</f>
        <v>-2578</v>
      </c>
    </row>
    <row r="16" spans="1:18">
      <c r="A16" s="20" t="s">
        <v>28</v>
      </c>
      <c r="B16" s="21" t="s">
        <v>29</v>
      </c>
      <c r="C16" s="22" t="s">
        <v>30</v>
      </c>
      <c r="D16" s="23">
        <v>1</v>
      </c>
      <c r="E16" s="23" t="s">
        <v>31</v>
      </c>
      <c r="F16" s="23">
        <v>1</v>
      </c>
      <c r="G16" s="23" t="s">
        <v>32</v>
      </c>
      <c r="H16" s="23">
        <v>3000</v>
      </c>
      <c r="I16" s="23">
        <f t="shared" ref="I16:I24" si="2">D16*F16*H16</f>
        <v>3000</v>
      </c>
      <c r="J16" s="23" t="s">
        <v>33</v>
      </c>
      <c r="K16" s="24"/>
      <c r="L16" s="24"/>
      <c r="M16" s="24"/>
      <c r="N16" s="24"/>
      <c r="O16" s="24"/>
      <c r="P16" s="24"/>
      <c r="Q16" s="21"/>
      <c r="R16" s="70"/>
    </row>
    <row r="17" spans="1:18">
      <c r="A17" s="20"/>
      <c r="B17" s="21" t="s">
        <v>34</v>
      </c>
      <c r="C17" s="10" t="s">
        <v>30</v>
      </c>
      <c r="D17" s="24">
        <v>2</v>
      </c>
      <c r="E17" s="24" t="s">
        <v>31</v>
      </c>
      <c r="F17" s="24">
        <v>1</v>
      </c>
      <c r="G17" s="24" t="s">
        <v>32</v>
      </c>
      <c r="H17" s="24">
        <v>3000</v>
      </c>
      <c r="I17" s="24">
        <f t="shared" si="2"/>
        <v>6000</v>
      </c>
      <c r="J17" s="24" t="s">
        <v>35</v>
      </c>
      <c r="K17" s="24"/>
      <c r="L17" s="24"/>
      <c r="M17" s="24"/>
      <c r="N17" s="24"/>
      <c r="O17" s="24"/>
      <c r="P17" s="24"/>
      <c r="Q17" s="21"/>
      <c r="R17" s="70"/>
    </row>
    <row r="18" spans="1:18">
      <c r="A18" s="20"/>
      <c r="B18" s="21" t="s">
        <v>36</v>
      </c>
      <c r="C18" s="10" t="s">
        <v>30</v>
      </c>
      <c r="D18" s="24">
        <v>1</v>
      </c>
      <c r="E18" s="24" t="s">
        <v>31</v>
      </c>
      <c r="F18" s="24">
        <v>1</v>
      </c>
      <c r="G18" s="24" t="s">
        <v>32</v>
      </c>
      <c r="H18" s="24">
        <v>3000</v>
      </c>
      <c r="I18" s="24">
        <f t="shared" si="2"/>
        <v>3000</v>
      </c>
      <c r="J18" s="24" t="s">
        <v>37</v>
      </c>
      <c r="K18" s="24"/>
      <c r="L18" s="24"/>
      <c r="M18" s="24"/>
      <c r="N18" s="24"/>
      <c r="O18" s="24"/>
      <c r="P18" s="24"/>
      <c r="Q18" s="21"/>
      <c r="R18" s="70"/>
    </row>
    <row r="19" spans="1:18">
      <c r="A19" s="20"/>
      <c r="B19" s="21" t="s">
        <v>38</v>
      </c>
      <c r="C19" s="10" t="s">
        <v>39</v>
      </c>
      <c r="D19" s="24">
        <v>60</v>
      </c>
      <c r="E19" s="24" t="s">
        <v>40</v>
      </c>
      <c r="F19" s="24">
        <v>1</v>
      </c>
      <c r="G19" s="24" t="s">
        <v>32</v>
      </c>
      <c r="H19" s="24">
        <v>138</v>
      </c>
      <c r="I19" s="24">
        <f t="shared" si="2"/>
        <v>8280</v>
      </c>
      <c r="J19" s="24" t="s">
        <v>41</v>
      </c>
      <c r="K19" s="24"/>
      <c r="L19" s="24"/>
      <c r="M19" s="24"/>
      <c r="N19" s="24"/>
      <c r="O19" s="24"/>
      <c r="P19" s="24"/>
      <c r="Q19" s="21"/>
      <c r="R19" s="70"/>
    </row>
    <row r="20" spans="1:18">
      <c r="A20" s="20"/>
      <c r="B20" s="21" t="s">
        <v>42</v>
      </c>
      <c r="C20" s="10" t="s">
        <v>30</v>
      </c>
      <c r="D20" s="24">
        <v>15</v>
      </c>
      <c r="E20" s="24" t="s">
        <v>31</v>
      </c>
      <c r="F20" s="24">
        <v>1</v>
      </c>
      <c r="G20" s="24" t="s">
        <v>32</v>
      </c>
      <c r="H20" s="24">
        <v>4000</v>
      </c>
      <c r="I20" s="24">
        <f t="shared" si="2"/>
        <v>60000</v>
      </c>
      <c r="J20" s="24" t="s">
        <v>43</v>
      </c>
      <c r="K20" s="24"/>
      <c r="L20" s="24"/>
      <c r="M20" s="24"/>
      <c r="N20" s="24"/>
      <c r="O20" s="24"/>
      <c r="P20" s="24"/>
      <c r="Q20" s="21"/>
      <c r="R20" s="70"/>
    </row>
    <row r="21" spans="1:18">
      <c r="A21" s="20"/>
      <c r="B21" s="21" t="s">
        <v>44</v>
      </c>
      <c r="C21" s="10" t="s">
        <v>45</v>
      </c>
      <c r="D21" s="24">
        <v>80</v>
      </c>
      <c r="E21" s="24" t="s">
        <v>40</v>
      </c>
      <c r="F21" s="24">
        <v>1</v>
      </c>
      <c r="G21" s="24" t="s">
        <v>46</v>
      </c>
      <c r="H21" s="24">
        <v>80</v>
      </c>
      <c r="I21" s="24">
        <f t="shared" si="2"/>
        <v>6400</v>
      </c>
      <c r="J21" s="24"/>
      <c r="K21" s="24"/>
      <c r="L21" s="24"/>
      <c r="M21" s="24"/>
      <c r="N21" s="24"/>
      <c r="O21" s="24"/>
      <c r="P21" s="24"/>
      <c r="Q21" s="21"/>
      <c r="R21" s="70"/>
    </row>
    <row r="22" spans="1:18">
      <c r="A22" s="20"/>
      <c r="B22" s="25" t="s">
        <v>47</v>
      </c>
      <c r="C22" s="18" t="s">
        <v>48</v>
      </c>
      <c r="D22" s="19">
        <v>1</v>
      </c>
      <c r="E22" s="19" t="s">
        <v>49</v>
      </c>
      <c r="F22" s="19">
        <v>1</v>
      </c>
      <c r="G22" s="19" t="s">
        <v>46</v>
      </c>
      <c r="H22" s="19">
        <v>12000</v>
      </c>
      <c r="I22" s="19">
        <f t="shared" si="2"/>
        <v>12000</v>
      </c>
      <c r="J22" s="19" t="s">
        <v>50</v>
      </c>
      <c r="K22" s="24"/>
      <c r="L22" s="24"/>
      <c r="M22" s="24"/>
      <c r="N22" s="24"/>
      <c r="O22" s="24"/>
      <c r="P22" s="24"/>
      <c r="Q22" s="21"/>
      <c r="R22" s="70"/>
    </row>
    <row r="23" spans="1:18">
      <c r="A23" s="20"/>
      <c r="B23" s="26"/>
      <c r="C23" s="18" t="s">
        <v>51</v>
      </c>
      <c r="D23" s="19">
        <v>20</v>
      </c>
      <c r="E23" s="19" t="s">
        <v>52</v>
      </c>
      <c r="F23" s="19">
        <v>1</v>
      </c>
      <c r="G23" s="19" t="s">
        <v>46</v>
      </c>
      <c r="H23" s="19">
        <v>189</v>
      </c>
      <c r="I23" s="19">
        <f t="shared" si="2"/>
        <v>3780</v>
      </c>
      <c r="J23" s="19" t="s">
        <v>53</v>
      </c>
      <c r="K23" s="24"/>
      <c r="L23" s="24"/>
      <c r="M23" s="24"/>
      <c r="N23" s="24"/>
      <c r="O23" s="24"/>
      <c r="P23" s="24"/>
      <c r="Q23" s="21"/>
      <c r="R23" s="70"/>
    </row>
    <row r="24" spans="1:18">
      <c r="A24" s="20"/>
      <c r="B24" s="27"/>
      <c r="C24" s="18" t="s">
        <v>54</v>
      </c>
      <c r="D24" s="19">
        <v>2</v>
      </c>
      <c r="E24" s="19" t="s">
        <v>52</v>
      </c>
      <c r="F24" s="19">
        <v>1</v>
      </c>
      <c r="G24" s="19" t="s">
        <v>46</v>
      </c>
      <c r="H24" s="19">
        <v>170</v>
      </c>
      <c r="I24" s="19">
        <f t="shared" si="2"/>
        <v>340</v>
      </c>
      <c r="J24" s="19"/>
      <c r="K24" s="24"/>
      <c r="L24" s="24"/>
      <c r="M24" s="24"/>
      <c r="N24" s="24"/>
      <c r="O24" s="24"/>
      <c r="P24" s="24"/>
      <c r="Q24" s="21"/>
      <c r="R24" s="70"/>
    </row>
    <row r="25" spans="1:18">
      <c r="A25" s="6" t="s">
        <v>55</v>
      </c>
      <c r="B25" s="6"/>
      <c r="C25" s="6"/>
      <c r="D25" s="6"/>
      <c r="E25" s="6"/>
      <c r="F25" s="6"/>
      <c r="G25" s="6"/>
      <c r="H25" s="6"/>
      <c r="I25" s="53">
        <f>SUM(I17:I24)</f>
        <v>99800</v>
      </c>
      <c r="J25" s="53"/>
      <c r="K25" s="64"/>
      <c r="L25" s="64"/>
      <c r="M25" s="64"/>
      <c r="N25" s="64"/>
      <c r="O25" s="64"/>
      <c r="P25" s="58" t="e">
        <f>SUM(#REF!)</f>
        <v>#REF!</v>
      </c>
      <c r="Q25" s="58"/>
      <c r="R25" s="80" t="e">
        <f>P25-I25</f>
        <v>#REF!</v>
      </c>
    </row>
    <row r="26" spans="1:18">
      <c r="A26" s="28" t="s">
        <v>56</v>
      </c>
      <c r="B26" s="29">
        <v>43192</v>
      </c>
      <c r="C26" s="30" t="s">
        <v>57</v>
      </c>
      <c r="D26" s="31">
        <v>2</v>
      </c>
      <c r="E26" s="31" t="s">
        <v>58</v>
      </c>
      <c r="F26" s="31">
        <v>1</v>
      </c>
      <c r="G26" s="31" t="s">
        <v>59</v>
      </c>
      <c r="H26" s="32">
        <v>1500</v>
      </c>
      <c r="I26" s="24">
        <f t="shared" ref="I26:I30" si="3">D26*F26*H26</f>
        <v>3000</v>
      </c>
      <c r="J26" s="24"/>
      <c r="K26" s="65"/>
      <c r="L26" s="65"/>
      <c r="M26" s="65"/>
      <c r="N26" s="65"/>
      <c r="O26" s="66"/>
      <c r="P26" s="24"/>
      <c r="Q26" s="24"/>
      <c r="R26" s="70"/>
    </row>
    <row r="27" spans="1:18">
      <c r="A27" s="33"/>
      <c r="B27" s="29">
        <v>43194</v>
      </c>
      <c r="C27" s="30" t="s">
        <v>60</v>
      </c>
      <c r="D27" s="31">
        <v>4</v>
      </c>
      <c r="E27" s="31" t="s">
        <v>58</v>
      </c>
      <c r="F27" s="31">
        <v>1</v>
      </c>
      <c r="G27" s="31" t="s">
        <v>46</v>
      </c>
      <c r="H27" s="32">
        <v>2500</v>
      </c>
      <c r="I27" s="24">
        <f t="shared" si="3"/>
        <v>10000</v>
      </c>
      <c r="J27" s="24"/>
      <c r="K27" s="65"/>
      <c r="L27" s="65"/>
      <c r="M27" s="65"/>
      <c r="N27" s="65"/>
      <c r="O27" s="66"/>
      <c r="P27" s="24"/>
      <c r="Q27" s="24"/>
      <c r="R27" s="70"/>
    </row>
    <row r="28" spans="1:18">
      <c r="A28" s="33"/>
      <c r="B28" s="29">
        <v>43194</v>
      </c>
      <c r="C28" s="30" t="s">
        <v>57</v>
      </c>
      <c r="D28" s="31">
        <v>2</v>
      </c>
      <c r="E28" s="31" t="s">
        <v>58</v>
      </c>
      <c r="F28" s="31">
        <v>1</v>
      </c>
      <c r="G28" s="31" t="s">
        <v>46</v>
      </c>
      <c r="H28" s="32">
        <v>1500</v>
      </c>
      <c r="I28" s="24">
        <f t="shared" si="3"/>
        <v>3000</v>
      </c>
      <c r="J28" s="24"/>
      <c r="K28" s="65"/>
      <c r="L28" s="65"/>
      <c r="M28" s="65"/>
      <c r="N28" s="65"/>
      <c r="O28" s="66"/>
      <c r="P28" s="24"/>
      <c r="Q28" s="24"/>
      <c r="R28" s="70"/>
    </row>
    <row r="29" spans="1:18">
      <c r="A29" s="33"/>
      <c r="B29" s="29">
        <v>43192</v>
      </c>
      <c r="C29" s="30" t="s">
        <v>60</v>
      </c>
      <c r="D29" s="31">
        <v>4</v>
      </c>
      <c r="E29" s="31" t="s">
        <v>58</v>
      </c>
      <c r="F29" s="31">
        <v>1</v>
      </c>
      <c r="G29" s="31" t="s">
        <v>46</v>
      </c>
      <c r="H29" s="32">
        <v>2500</v>
      </c>
      <c r="I29" s="24">
        <f t="shared" si="3"/>
        <v>10000</v>
      </c>
      <c r="J29" s="24"/>
      <c r="K29" s="65"/>
      <c r="L29" s="65"/>
      <c r="M29" s="65"/>
      <c r="N29" s="65"/>
      <c r="O29" s="66"/>
      <c r="P29" s="24"/>
      <c r="Q29" s="24"/>
      <c r="R29" s="70"/>
    </row>
    <row r="30" spans="1:18">
      <c r="A30" s="33"/>
      <c r="B30" s="29" t="s">
        <v>61</v>
      </c>
      <c r="C30" s="30" t="s">
        <v>62</v>
      </c>
      <c r="D30" s="31">
        <v>2</v>
      </c>
      <c r="E30" s="31" t="s">
        <v>58</v>
      </c>
      <c r="F30" s="31">
        <v>3</v>
      </c>
      <c r="G30" s="31" t="s">
        <v>59</v>
      </c>
      <c r="H30" s="32">
        <v>3000</v>
      </c>
      <c r="I30" s="24">
        <f t="shared" si="3"/>
        <v>18000</v>
      </c>
      <c r="J30" s="51" t="s">
        <v>63</v>
      </c>
      <c r="K30" s="67"/>
      <c r="L30" s="68"/>
      <c r="M30" s="68"/>
      <c r="N30" s="68"/>
      <c r="O30" s="69"/>
      <c r="P30" s="24"/>
      <c r="Q30" s="24"/>
      <c r="R30" s="70"/>
    </row>
    <row r="31" spans="1:18">
      <c r="A31" s="6" t="s">
        <v>64</v>
      </c>
      <c r="B31" s="6"/>
      <c r="C31" s="6"/>
      <c r="D31" s="6"/>
      <c r="E31" s="6"/>
      <c r="F31" s="6"/>
      <c r="G31" s="6"/>
      <c r="H31" s="6"/>
      <c r="I31" s="53">
        <f>SUM(I26:I30)</f>
        <v>44000</v>
      </c>
      <c r="J31" s="54"/>
      <c r="K31" s="55"/>
      <c r="L31" s="56"/>
      <c r="M31" s="56"/>
      <c r="N31" s="56"/>
      <c r="O31" s="57"/>
      <c r="P31" s="58">
        <f>SUM(P26:P26)</f>
        <v>0</v>
      </c>
      <c r="Q31" s="58"/>
      <c r="R31" s="80">
        <f>P31-I31</f>
        <v>-44000</v>
      </c>
    </row>
    <row r="32" spans="1:18">
      <c r="A32" s="34" t="s">
        <v>65</v>
      </c>
      <c r="B32" s="21" t="s">
        <v>66</v>
      </c>
      <c r="C32" s="10" t="s">
        <v>67</v>
      </c>
      <c r="D32" s="24">
        <v>1</v>
      </c>
      <c r="E32" s="24" t="s">
        <v>46</v>
      </c>
      <c r="F32" s="24">
        <v>1</v>
      </c>
      <c r="G32" s="24" t="s">
        <v>68</v>
      </c>
      <c r="H32" s="24">
        <v>20000</v>
      </c>
      <c r="I32" s="24">
        <f t="shared" ref="I32:I38" si="4">D32*F32*H32</f>
        <v>20000</v>
      </c>
      <c r="J32" s="24"/>
      <c r="K32" s="24"/>
      <c r="L32" s="24"/>
      <c r="M32" s="24"/>
      <c r="N32" s="24"/>
      <c r="O32" s="24"/>
      <c r="P32" s="24"/>
      <c r="Q32" s="21"/>
      <c r="R32" s="70"/>
    </row>
    <row r="33" spans="1:18">
      <c r="A33" s="35"/>
      <c r="B33" s="21" t="s">
        <v>66</v>
      </c>
      <c r="C33" s="10" t="s">
        <v>69</v>
      </c>
      <c r="D33" s="24">
        <v>1</v>
      </c>
      <c r="E33" s="24" t="s">
        <v>46</v>
      </c>
      <c r="F33" s="24">
        <v>1</v>
      </c>
      <c r="G33" s="24" t="s">
        <v>68</v>
      </c>
      <c r="H33" s="24">
        <v>8000</v>
      </c>
      <c r="I33" s="24">
        <f t="shared" si="4"/>
        <v>8000</v>
      </c>
      <c r="J33" s="24"/>
      <c r="K33" s="24"/>
      <c r="L33" s="24"/>
      <c r="M33" s="24"/>
      <c r="N33" s="24"/>
      <c r="O33" s="24"/>
      <c r="P33" s="24"/>
      <c r="Q33" s="21"/>
      <c r="R33" s="70"/>
    </row>
    <row r="34" spans="1:18">
      <c r="A34" s="35"/>
      <c r="B34" s="21" t="s">
        <v>70</v>
      </c>
      <c r="C34" s="10" t="s">
        <v>71</v>
      </c>
      <c r="D34" s="24">
        <v>1</v>
      </c>
      <c r="E34" s="24" t="s">
        <v>46</v>
      </c>
      <c r="F34" s="24">
        <v>1</v>
      </c>
      <c r="G34" s="24" t="s">
        <v>68</v>
      </c>
      <c r="H34" s="24">
        <v>3000</v>
      </c>
      <c r="I34" s="24">
        <f t="shared" si="4"/>
        <v>3000</v>
      </c>
      <c r="J34" s="24"/>
      <c r="K34" s="24"/>
      <c r="L34" s="24"/>
      <c r="M34" s="24"/>
      <c r="N34" s="24"/>
      <c r="O34" s="24"/>
      <c r="P34" s="24"/>
      <c r="Q34" s="21"/>
      <c r="R34" s="70"/>
    </row>
    <row r="35" spans="1:18">
      <c r="A35" s="35"/>
      <c r="B35" s="29">
        <v>43192</v>
      </c>
      <c r="C35" s="10" t="s">
        <v>72</v>
      </c>
      <c r="D35" s="24">
        <v>1</v>
      </c>
      <c r="E35" s="24" t="s">
        <v>46</v>
      </c>
      <c r="F35" s="24">
        <v>1</v>
      </c>
      <c r="G35" s="24" t="s">
        <v>68</v>
      </c>
      <c r="H35" s="24">
        <v>3500</v>
      </c>
      <c r="I35" s="24">
        <f t="shared" si="4"/>
        <v>3500</v>
      </c>
      <c r="J35" s="24" t="s">
        <v>73</v>
      </c>
      <c r="K35" s="47"/>
      <c r="L35" s="24"/>
      <c r="M35" s="24"/>
      <c r="N35" s="24"/>
      <c r="O35" s="24"/>
      <c r="P35" s="24"/>
      <c r="Q35" s="21"/>
      <c r="R35" s="70"/>
    </row>
    <row r="36" spans="1:18">
      <c r="A36" s="36"/>
      <c r="B36" s="29">
        <v>43193</v>
      </c>
      <c r="C36" s="10" t="s">
        <v>74</v>
      </c>
      <c r="D36" s="24">
        <v>1</v>
      </c>
      <c r="E36" s="24" t="s">
        <v>46</v>
      </c>
      <c r="F36" s="24">
        <v>1</v>
      </c>
      <c r="G36" s="24" t="s">
        <v>68</v>
      </c>
      <c r="H36" s="24">
        <v>8000</v>
      </c>
      <c r="I36" s="24">
        <f t="shared" si="4"/>
        <v>8000</v>
      </c>
      <c r="J36" s="70"/>
      <c r="K36" s="47"/>
      <c r="L36" s="24"/>
      <c r="M36" s="24"/>
      <c r="N36" s="24"/>
      <c r="O36" s="24"/>
      <c r="P36" s="24"/>
      <c r="Q36" s="21"/>
      <c r="R36" s="70"/>
    </row>
    <row r="37" spans="1:18">
      <c r="A37" s="35" t="s">
        <v>75</v>
      </c>
      <c r="B37" s="29" t="s">
        <v>76</v>
      </c>
      <c r="C37" s="18"/>
      <c r="D37" s="19">
        <v>15</v>
      </c>
      <c r="E37" s="19" t="s">
        <v>68</v>
      </c>
      <c r="F37" s="19">
        <v>1</v>
      </c>
      <c r="G37" s="19" t="s">
        <v>46</v>
      </c>
      <c r="H37" s="19">
        <v>180</v>
      </c>
      <c r="I37" s="19">
        <f t="shared" si="4"/>
        <v>2700</v>
      </c>
      <c r="J37" s="71"/>
      <c r="K37" s="49"/>
      <c r="L37" s="49"/>
      <c r="M37" s="49"/>
      <c r="N37" s="49"/>
      <c r="O37" s="47"/>
      <c r="P37" s="24"/>
      <c r="Q37" s="21"/>
      <c r="R37" s="70"/>
    </row>
    <row r="38" spans="1:18">
      <c r="A38" s="36"/>
      <c r="B38" s="29" t="s">
        <v>78</v>
      </c>
      <c r="C38" s="18"/>
      <c r="D38" s="19">
        <v>6</v>
      </c>
      <c r="E38" s="19" t="s">
        <v>68</v>
      </c>
      <c r="F38" s="19">
        <v>1</v>
      </c>
      <c r="G38" s="19" t="s">
        <v>46</v>
      </c>
      <c r="H38" s="19">
        <v>150</v>
      </c>
      <c r="I38" s="19">
        <f t="shared" si="4"/>
        <v>900</v>
      </c>
      <c r="J38" s="71"/>
      <c r="K38" s="49"/>
      <c r="L38" s="49"/>
      <c r="M38" s="49"/>
      <c r="N38" s="49"/>
      <c r="O38" s="47"/>
      <c r="P38" s="24"/>
      <c r="Q38" s="21"/>
      <c r="R38" s="70"/>
    </row>
    <row r="39" spans="1:18">
      <c r="A39" s="6" t="s">
        <v>79</v>
      </c>
      <c r="B39" s="6"/>
      <c r="C39" s="6"/>
      <c r="D39" s="6"/>
      <c r="E39" s="6"/>
      <c r="F39" s="6"/>
      <c r="G39" s="6"/>
      <c r="H39" s="6"/>
      <c r="I39" s="53">
        <f>SUM(I32:I36)+2700</f>
        <v>45200</v>
      </c>
      <c r="J39" s="54"/>
      <c r="K39" s="55"/>
      <c r="L39" s="56"/>
      <c r="M39" s="56"/>
      <c r="N39" s="56"/>
      <c r="O39" s="57"/>
      <c r="P39" s="58">
        <f>SUM(P32:P36)</f>
        <v>0</v>
      </c>
      <c r="Q39" s="58"/>
      <c r="R39" s="80">
        <f>P39-I39</f>
        <v>-45200</v>
      </c>
    </row>
    <row r="40" spans="1:18">
      <c r="A40" s="37" t="s">
        <v>80</v>
      </c>
      <c r="B40" s="38" t="s">
        <v>13</v>
      </c>
      <c r="C40" s="30" t="s">
        <v>81</v>
      </c>
      <c r="D40" s="31">
        <v>1</v>
      </c>
      <c r="E40" s="31" t="s">
        <v>16</v>
      </c>
      <c r="F40" s="31">
        <v>4</v>
      </c>
      <c r="G40" s="31" t="s">
        <v>17</v>
      </c>
      <c r="H40" s="32">
        <v>680</v>
      </c>
      <c r="I40" s="24">
        <f t="shared" ref="I40:I42" si="5">D40*F40*H40</f>
        <v>2720</v>
      </c>
      <c r="J40" s="24"/>
      <c r="K40" s="31"/>
      <c r="L40" s="31"/>
      <c r="M40" s="31"/>
      <c r="N40" s="31"/>
      <c r="O40" s="32"/>
      <c r="P40" s="24"/>
      <c r="Q40" s="24"/>
      <c r="R40" s="82"/>
    </row>
    <row r="41" spans="1:18">
      <c r="A41" s="39"/>
      <c r="B41" s="38" t="s">
        <v>56</v>
      </c>
      <c r="C41" s="38"/>
      <c r="D41" s="31">
        <v>2</v>
      </c>
      <c r="E41" s="31" t="s">
        <v>40</v>
      </c>
      <c r="F41" s="31">
        <v>1</v>
      </c>
      <c r="G41" s="31" t="s">
        <v>46</v>
      </c>
      <c r="H41" s="32">
        <v>2000</v>
      </c>
      <c r="I41" s="24">
        <f t="shared" si="5"/>
        <v>4000</v>
      </c>
      <c r="J41" s="24" t="s">
        <v>63</v>
      </c>
      <c r="K41" s="31"/>
      <c r="L41" s="31"/>
      <c r="M41" s="31"/>
      <c r="N41" s="31"/>
      <c r="O41" s="32"/>
      <c r="P41" s="24"/>
      <c r="Q41" s="24"/>
      <c r="R41" s="82"/>
    </row>
    <row r="42" spans="1:18">
      <c r="A42" s="40"/>
      <c r="B42" s="38" t="s">
        <v>83</v>
      </c>
      <c r="C42" s="38"/>
      <c r="D42" s="31">
        <v>32</v>
      </c>
      <c r="E42" s="31" t="s">
        <v>40</v>
      </c>
      <c r="F42" s="31">
        <v>1</v>
      </c>
      <c r="G42" s="31" t="s">
        <v>59</v>
      </c>
      <c r="H42" s="32">
        <v>500</v>
      </c>
      <c r="I42" s="24">
        <f t="shared" si="5"/>
        <v>16000</v>
      </c>
      <c r="J42" s="24"/>
      <c r="K42" s="31"/>
      <c r="L42" s="31"/>
      <c r="M42" s="31"/>
      <c r="N42" s="31"/>
      <c r="O42" s="32"/>
      <c r="P42" s="24"/>
      <c r="Q42" s="24"/>
      <c r="R42" s="82"/>
    </row>
    <row r="43" spans="1:18">
      <c r="A43" s="37" t="s">
        <v>84</v>
      </c>
      <c r="B43" s="21" t="s">
        <v>85</v>
      </c>
      <c r="C43" s="38"/>
      <c r="D43" s="31"/>
      <c r="E43" s="31"/>
      <c r="F43" s="31"/>
      <c r="G43" s="31"/>
      <c r="H43" s="32"/>
      <c r="I43" s="24"/>
      <c r="J43" s="24" t="s">
        <v>86</v>
      </c>
      <c r="K43" s="31"/>
      <c r="L43" s="31"/>
      <c r="M43" s="31"/>
      <c r="N43" s="31"/>
      <c r="O43" s="32"/>
      <c r="P43" s="24"/>
      <c r="Q43" s="24"/>
      <c r="R43" s="82"/>
    </row>
    <row r="44" spans="1:18">
      <c r="A44" s="6" t="s">
        <v>87</v>
      </c>
      <c r="B44" s="6"/>
      <c r="C44" s="6"/>
      <c r="D44" s="6"/>
      <c r="E44" s="6"/>
      <c r="F44" s="6"/>
      <c r="G44" s="6"/>
      <c r="H44" s="6"/>
      <c r="I44" s="53">
        <f>SUM(I40:I43)</f>
        <v>22720</v>
      </c>
      <c r="J44" s="54"/>
      <c r="K44" s="55"/>
      <c r="L44" s="56"/>
      <c r="M44" s="56"/>
      <c r="N44" s="56"/>
      <c r="O44" s="57"/>
      <c r="P44" s="58">
        <f>SUM(P40:P43)</f>
        <v>0</v>
      </c>
      <c r="Q44" s="58"/>
      <c r="R44" s="80">
        <f>P44-I44</f>
        <v>-22720</v>
      </c>
    </row>
    <row r="45" spans="1:18">
      <c r="A45" s="41" t="s">
        <v>88</v>
      </c>
      <c r="B45" s="41"/>
      <c r="C45" s="41"/>
      <c r="D45" s="41"/>
      <c r="E45" s="41"/>
      <c r="F45" s="41"/>
      <c r="G45" s="41"/>
      <c r="H45" s="41"/>
      <c r="I45" s="72">
        <f>I15+I25+I31+I39+I44</f>
        <v>214298</v>
      </c>
      <c r="J45" s="73"/>
      <c r="K45" s="73"/>
      <c r="L45" s="74"/>
      <c r="M45" s="74"/>
      <c r="N45" s="74"/>
      <c r="O45" s="75"/>
      <c r="P45" s="72" t="e">
        <f>P15+P25+P31+P39+P44</f>
        <v>#REF!</v>
      </c>
      <c r="Q45" s="72"/>
      <c r="R45" s="80"/>
    </row>
    <row r="46" spans="1:18">
      <c r="A46" s="41" t="s">
        <v>89</v>
      </c>
      <c r="B46" s="41"/>
      <c r="C46" s="41"/>
      <c r="D46" s="41"/>
      <c r="E46" s="41"/>
      <c r="F46" s="41"/>
      <c r="G46" s="41"/>
      <c r="H46" s="41"/>
      <c r="I46" s="72">
        <f>I45*0.16</f>
        <v>34287.68</v>
      </c>
      <c r="J46" s="73"/>
      <c r="K46" s="73"/>
      <c r="L46" s="74"/>
      <c r="M46" s="74"/>
      <c r="N46" s="74"/>
      <c r="O46" s="75"/>
      <c r="P46" s="72" t="e">
        <f>P45*14%</f>
        <v>#REF!</v>
      </c>
      <c r="Q46" s="72"/>
      <c r="R46" s="80"/>
    </row>
    <row r="47" spans="1:18">
      <c r="A47" s="41" t="s">
        <v>90</v>
      </c>
      <c r="B47" s="41"/>
      <c r="C47" s="41"/>
      <c r="D47" s="41"/>
      <c r="E47" s="41"/>
      <c r="F47" s="41"/>
      <c r="G47" s="41"/>
      <c r="H47" s="41"/>
      <c r="I47" s="72">
        <f>I45+I46</f>
        <v>248585.68</v>
      </c>
      <c r="J47" s="73"/>
      <c r="K47" s="73"/>
      <c r="L47" s="74"/>
      <c r="M47" s="74"/>
      <c r="N47" s="74"/>
      <c r="O47" s="75"/>
      <c r="P47" s="72" t="e">
        <f>SUM(P45:P46)</f>
        <v>#REF!</v>
      </c>
      <c r="Q47" s="72"/>
      <c r="R47" s="83" t="e">
        <f>I47-P47</f>
        <v>#REF!</v>
      </c>
    </row>
    <row r="48" spans="16:20">
      <c r="P48" s="76"/>
      <c r="Q48" s="76"/>
      <c r="R48" s="4"/>
      <c r="S48" s="2"/>
      <c r="T48" s="77"/>
    </row>
    <row r="49" spans="2:18">
      <c r="B49" s="2" t="s">
        <v>91</v>
      </c>
      <c r="C49" s="2">
        <v>410941.6</v>
      </c>
      <c r="D49" s="42">
        <v>0.015</v>
      </c>
      <c r="E49" s="2">
        <f>C49*D49</f>
        <v>6164.124</v>
      </c>
      <c r="F49" s="2" t="s">
        <v>92</v>
      </c>
      <c r="G49" s="2"/>
      <c r="H49" s="3"/>
      <c r="I49" s="2"/>
      <c r="J49" s="2"/>
      <c r="K49" s="2"/>
      <c r="L49" s="2"/>
      <c r="M49" s="2"/>
      <c r="N49" s="2"/>
      <c r="O49" s="3"/>
      <c r="P49" s="77"/>
      <c r="Q49" s="2"/>
      <c r="R49" s="84"/>
    </row>
    <row r="50" spans="9:9">
      <c r="I50" s="42"/>
    </row>
    <row r="53" spans="3:6">
      <c r="C53" s="43"/>
      <c r="D53" s="2"/>
      <c r="E53" s="2"/>
      <c r="F53" s="2">
        <v>1</v>
      </c>
    </row>
    <row r="58" spans="2:5">
      <c r="B58" s="2">
        <v>351540</v>
      </c>
      <c r="C58" s="2"/>
      <c r="D58" s="2"/>
      <c r="E58" s="43"/>
    </row>
    <row r="59" spans="2:2">
      <c r="B59" s="43">
        <v>0.16</v>
      </c>
    </row>
    <row r="61" spans="2:2">
      <c r="B61" s="2">
        <f>B58*B59</f>
        <v>56246.4</v>
      </c>
    </row>
    <row r="62" spans="2:2">
      <c r="B62" s="2">
        <f>B58+B61</f>
        <v>407786.4</v>
      </c>
    </row>
  </sheetData>
  <mergeCells count="43">
    <mergeCell ref="A1:R1"/>
    <mergeCell ref="D2:G2"/>
    <mergeCell ref="H2:I2"/>
    <mergeCell ref="K2:N2"/>
    <mergeCell ref="O2:P2"/>
    <mergeCell ref="A11:H11"/>
    <mergeCell ref="K11:O11"/>
    <mergeCell ref="A15:H15"/>
    <mergeCell ref="K15:O15"/>
    <mergeCell ref="A25:H25"/>
    <mergeCell ref="K25:O25"/>
    <mergeCell ref="A31:H31"/>
    <mergeCell ref="K31:O31"/>
    <mergeCell ref="A39:H39"/>
    <mergeCell ref="K39:O39"/>
    <mergeCell ref="A44:H44"/>
    <mergeCell ref="K44:O44"/>
    <mergeCell ref="A45:H45"/>
    <mergeCell ref="K45:O45"/>
    <mergeCell ref="A46:H46"/>
    <mergeCell ref="K46:O46"/>
    <mergeCell ref="A47:H47"/>
    <mergeCell ref="K47:O47"/>
    <mergeCell ref="A4:A10"/>
    <mergeCell ref="A12:A14"/>
    <mergeCell ref="A16:A24"/>
    <mergeCell ref="A26:A29"/>
    <mergeCell ref="A32:A36"/>
    <mergeCell ref="A37:A38"/>
    <mergeCell ref="A40:A42"/>
    <mergeCell ref="B4:B10"/>
    <mergeCell ref="B12:B13"/>
    <mergeCell ref="B22:B24"/>
    <mergeCell ref="C2:C3"/>
    <mergeCell ref="C4:C5"/>
    <mergeCell ref="J2:J3"/>
    <mergeCell ref="J4:J5"/>
    <mergeCell ref="J6:J7"/>
    <mergeCell ref="J8:J10"/>
    <mergeCell ref="J12:J13"/>
    <mergeCell ref="Q2:Q3"/>
    <mergeCell ref="R2:R3"/>
    <mergeCell ref="A2:B3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0327成本</vt:lpstr>
      <vt:lpstr>0327给客户报价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绵杨本色</cp:lastModifiedBy>
  <dcterms:created xsi:type="dcterms:W3CDTF">2015-06-05T18:19:00Z</dcterms:created>
  <dcterms:modified xsi:type="dcterms:W3CDTF">2018-03-27T09:21:48Z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