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d134\Desktop\"/>
    </mc:Choice>
  </mc:AlternateContent>
  <bookViews>
    <workbookView xWindow="0" yWindow="0" windowWidth="28800" windowHeight="12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  <c r="K92" i="1" s="1"/>
  <c r="F83" i="1"/>
  <c r="F82" i="1"/>
  <c r="G82" i="1" s="1"/>
  <c r="K82" i="1" s="1"/>
  <c r="F81" i="1"/>
  <c r="G81" i="1" s="1"/>
  <c r="F80" i="1"/>
  <c r="G80" i="1" s="1"/>
  <c r="K80" i="1" s="1"/>
  <c r="F79" i="1"/>
  <c r="G79" i="1" s="1"/>
  <c r="F78" i="1"/>
  <c r="G78" i="1" s="1"/>
  <c r="K78" i="1" s="1"/>
  <c r="F77" i="1"/>
  <c r="F76" i="1"/>
  <c r="G76" i="1" s="1"/>
  <c r="K76" i="1" s="1"/>
  <c r="F75" i="1"/>
  <c r="G75" i="1" s="1"/>
  <c r="F53" i="1"/>
  <c r="G53" i="1" s="1"/>
  <c r="K53" i="1" s="1"/>
  <c r="F54" i="1"/>
  <c r="G54" i="1" s="1"/>
  <c r="K54" i="1" s="1"/>
  <c r="F55" i="1"/>
  <c r="G55" i="1" s="1"/>
  <c r="K55" i="1" s="1"/>
  <c r="F56" i="1"/>
  <c r="G56" i="1" s="1"/>
  <c r="K56" i="1" s="1"/>
  <c r="F57" i="1"/>
  <c r="G57" i="1" s="1"/>
  <c r="K57" i="1" s="1"/>
  <c r="F58" i="1"/>
  <c r="G58" i="1" s="1"/>
  <c r="K58" i="1" s="1"/>
  <c r="F59" i="1"/>
  <c r="G59" i="1" s="1"/>
  <c r="K59" i="1" s="1"/>
  <c r="F60" i="1"/>
  <c r="G60" i="1" s="1"/>
  <c r="K60" i="1" s="1"/>
  <c r="F61" i="1"/>
  <c r="G61" i="1" s="1"/>
  <c r="K61" i="1" s="1"/>
  <c r="F62" i="1"/>
  <c r="G62" i="1" s="1"/>
  <c r="K62" i="1" s="1"/>
  <c r="F63" i="1"/>
  <c r="G63" i="1" s="1"/>
  <c r="K63" i="1" s="1"/>
  <c r="F64" i="1"/>
  <c r="G64" i="1" s="1"/>
  <c r="K64" i="1" s="1"/>
  <c r="F65" i="1"/>
  <c r="G65" i="1" s="1"/>
  <c r="K65" i="1" s="1"/>
  <c r="F66" i="1"/>
  <c r="G66" i="1" s="1"/>
  <c r="K66" i="1" s="1"/>
  <c r="F67" i="1"/>
  <c r="G67" i="1" s="1"/>
  <c r="K67" i="1" s="1"/>
  <c r="F68" i="1"/>
  <c r="G68" i="1" s="1"/>
  <c r="K68" i="1" s="1"/>
  <c r="F69" i="1"/>
  <c r="G69" i="1" s="1"/>
  <c r="K69" i="1" s="1"/>
  <c r="F52" i="1"/>
  <c r="K75" i="1" l="1"/>
  <c r="G77" i="1"/>
  <c r="K77" i="1" s="1"/>
  <c r="G83" i="1"/>
  <c r="K83" i="1" s="1"/>
  <c r="K81" i="1"/>
  <c r="K79" i="1"/>
  <c r="G52" i="1"/>
  <c r="K52" i="1" s="1"/>
  <c r="L69" i="1" s="1"/>
  <c r="L70" i="1" s="1"/>
  <c r="F39" i="1"/>
  <c r="G39" i="1" s="1"/>
  <c r="K39" i="1" s="1"/>
  <c r="F40" i="1"/>
  <c r="G40" i="1" s="1"/>
  <c r="K40" i="1" s="1"/>
  <c r="F41" i="1"/>
  <c r="G41" i="1" s="1"/>
  <c r="K41" i="1" s="1"/>
  <c r="F42" i="1"/>
  <c r="G42" i="1" s="1"/>
  <c r="K42" i="1" s="1"/>
  <c r="F43" i="1"/>
  <c r="G43" i="1" s="1"/>
  <c r="K43" i="1" s="1"/>
  <c r="F44" i="1"/>
  <c r="G44" i="1" s="1"/>
  <c r="K44" i="1" s="1"/>
  <c r="F45" i="1"/>
  <c r="G45" i="1" s="1"/>
  <c r="K45" i="1" s="1"/>
  <c r="F46" i="1"/>
  <c r="G46" i="1" s="1"/>
  <c r="K46" i="1" s="1"/>
  <c r="F38" i="1"/>
  <c r="G38" i="1" s="1"/>
  <c r="K38" i="1" s="1"/>
  <c r="F31" i="1"/>
  <c r="G31" i="1" s="1"/>
  <c r="K31" i="1" s="1"/>
  <c r="F30" i="1"/>
  <c r="G30" i="1" s="1"/>
  <c r="K30" i="1" s="1"/>
  <c r="F29" i="1"/>
  <c r="G29" i="1" s="1"/>
  <c r="K29" i="1" s="1"/>
  <c r="F34" i="1"/>
  <c r="G34" i="1" s="1"/>
  <c r="K34" i="1" s="1"/>
  <c r="F33" i="1"/>
  <c r="G33" i="1" s="1"/>
  <c r="K33" i="1" s="1"/>
  <c r="F32" i="1"/>
  <c r="G32" i="1" s="1"/>
  <c r="K32" i="1" s="1"/>
  <c r="F28" i="1"/>
  <c r="G28" i="1" s="1"/>
  <c r="K28" i="1" s="1"/>
  <c r="F27" i="1"/>
  <c r="G27" i="1" s="1"/>
  <c r="K27" i="1" s="1"/>
  <c r="F26" i="1"/>
  <c r="G26" i="1" s="1"/>
  <c r="K26" i="1" s="1"/>
  <c r="F18" i="1"/>
  <c r="G18" i="1" s="1"/>
  <c r="K18" i="1" s="1"/>
  <c r="F19" i="1"/>
  <c r="G19" i="1" s="1"/>
  <c r="K19" i="1" s="1"/>
  <c r="F20" i="1"/>
  <c r="G20" i="1" s="1"/>
  <c r="K20" i="1" s="1"/>
  <c r="F21" i="1"/>
  <c r="G21" i="1" s="1"/>
  <c r="K21" i="1" s="1"/>
  <c r="F22" i="1"/>
  <c r="G22" i="1" s="1"/>
  <c r="K22" i="1" s="1"/>
  <c r="F17" i="1"/>
  <c r="G17" i="1" s="1"/>
  <c r="K17" i="1" s="1"/>
  <c r="F9" i="1"/>
  <c r="G9" i="1" s="1"/>
  <c r="K9" i="1" s="1"/>
  <c r="F10" i="1"/>
  <c r="G10" i="1" s="1"/>
  <c r="K10" i="1" s="1"/>
  <c r="F11" i="1"/>
  <c r="G11" i="1" s="1"/>
  <c r="K11" i="1" s="1"/>
  <c r="F12" i="1"/>
  <c r="G12" i="1" s="1"/>
  <c r="K12" i="1" s="1"/>
  <c r="F13" i="1"/>
  <c r="G13" i="1" s="1"/>
  <c r="K13" i="1" s="1"/>
  <c r="F8" i="1"/>
  <c r="G8" i="1" s="1"/>
  <c r="K8" i="1" s="1"/>
  <c r="L84" i="1" l="1"/>
  <c r="L86" i="1" s="1"/>
  <c r="L71" i="1"/>
  <c r="L72" i="1"/>
  <c r="L19" i="1"/>
  <c r="L22" i="1"/>
  <c r="L31" i="1"/>
  <c r="L28" i="1"/>
  <c r="L46" i="1"/>
  <c r="L43" i="1"/>
  <c r="L40" i="1"/>
  <c r="L34" i="1"/>
  <c r="L10" i="1"/>
  <c r="L13" i="1"/>
  <c r="K90" i="1" l="1"/>
  <c r="K91" i="1"/>
  <c r="L93" i="1" s="1"/>
  <c r="L85" i="1"/>
  <c r="L35" i="1"/>
  <c r="L36" i="1" s="1"/>
  <c r="L14" i="1"/>
  <c r="L47" i="1"/>
  <c r="L48" i="1" s="1"/>
  <c r="L23" i="1"/>
  <c r="L24" i="1" s="1"/>
  <c r="L15" i="1" l="1"/>
  <c r="L49" i="1"/>
  <c r="L95" i="1" l="1"/>
  <c r="L97" i="1" s="1"/>
</calcChain>
</file>

<file path=xl/sharedStrings.xml><?xml version="1.0" encoding="utf-8"?>
<sst xmlns="http://schemas.openxmlformats.org/spreadsheetml/2006/main" count="353" uniqueCount="67">
  <si>
    <t>=</t>
    <phoneticPr fontId="2"/>
  </si>
  <si>
    <t>×</t>
    <phoneticPr fontId="2"/>
  </si>
  <si>
    <t>品川王子酒店主楼</t>
    <phoneticPr fontId="2"/>
  </si>
  <si>
    <t>21平米</t>
    <phoneticPr fontId="2"/>
  </si>
  <si>
    <t>品川王子酒店ANNEX</t>
    <phoneticPr fontId="2"/>
  </si>
  <si>
    <t>20平米</t>
    <phoneticPr fontId="2"/>
  </si>
  <si>
    <t>酒店名称</t>
    <phoneticPr fontId="2"/>
  </si>
  <si>
    <t>房型</t>
    <phoneticPr fontId="2"/>
  </si>
  <si>
    <t>日期</t>
    <phoneticPr fontId="2"/>
  </si>
  <si>
    <t>按人数算（3晚）</t>
    <phoneticPr fontId="2"/>
  </si>
  <si>
    <t>总额</t>
    <phoneticPr fontId="2"/>
  </si>
  <si>
    <t>1间房</t>
    <phoneticPr fontId="2"/>
  </si>
  <si>
    <t>1间房</t>
    <phoneticPr fontId="2"/>
  </si>
  <si>
    <t>1/2间房</t>
    <phoneticPr fontId="2"/>
  </si>
  <si>
    <t>小计</t>
    <phoneticPr fontId="2"/>
  </si>
  <si>
    <t>早餐</t>
    <phoneticPr fontId="2"/>
  </si>
  <si>
    <t>含</t>
    <phoneticPr fontId="2"/>
  </si>
  <si>
    <t>格兰德王子新高轮</t>
    <phoneticPr fontId="2"/>
  </si>
  <si>
    <t>格兰德王子高轮</t>
    <phoneticPr fontId="2"/>
  </si>
  <si>
    <t>32平米</t>
    <phoneticPr fontId="2"/>
  </si>
  <si>
    <t>30平米</t>
    <phoneticPr fontId="2"/>
  </si>
  <si>
    <t>樱花塔王子酒店</t>
    <phoneticPr fontId="2"/>
  </si>
  <si>
    <t>46平米</t>
    <phoneticPr fontId="2"/>
  </si>
  <si>
    <t>人数</t>
    <phoneticPr fontId="2"/>
  </si>
  <si>
    <t>优惠价</t>
    <phoneticPr fontId="2"/>
  </si>
  <si>
    <t>贩卖价</t>
    <phoneticPr fontId="2"/>
  </si>
  <si>
    <t>报价单</t>
    <phoneticPr fontId="2"/>
  </si>
  <si>
    <t>酒店名称</t>
    <phoneticPr fontId="2"/>
  </si>
  <si>
    <t>双床 2人1室</t>
    <phoneticPr fontId="2"/>
  </si>
  <si>
    <t>大床 2人1室</t>
    <phoneticPr fontId="2"/>
  </si>
  <si>
    <t>双床 1人1室</t>
    <phoneticPr fontId="2"/>
  </si>
  <si>
    <t>大床 1人1室</t>
    <phoneticPr fontId="2"/>
  </si>
  <si>
    <t>酒店</t>
    <phoneticPr fontId="2"/>
  </si>
  <si>
    <t>车辆</t>
    <phoneticPr fontId="2"/>
  </si>
  <si>
    <t>辆</t>
    <phoneticPr fontId="2"/>
  </si>
  <si>
    <t>车型</t>
    <phoneticPr fontId="2"/>
  </si>
  <si>
    <t>大巴</t>
    <phoneticPr fontId="2"/>
  </si>
  <si>
    <t>车费</t>
    <phoneticPr fontId="2"/>
  </si>
  <si>
    <t>区间</t>
    <phoneticPr fontId="2"/>
  </si>
  <si>
    <t>接机</t>
    <phoneticPr fontId="2"/>
  </si>
  <si>
    <t>内容</t>
    <phoneticPr fontId="2"/>
  </si>
  <si>
    <t>幕张往返</t>
    <phoneticPr fontId="2"/>
  </si>
  <si>
    <t>成田→品川</t>
    <rPh sb="3" eb="5">
      <t>シナガワ</t>
    </rPh>
    <phoneticPr fontId="2"/>
  </si>
  <si>
    <t>羽田→品川</t>
    <phoneticPr fontId="2"/>
  </si>
  <si>
    <t>成田→品川</t>
    <phoneticPr fontId="2"/>
  </si>
  <si>
    <r>
      <t>品川</t>
    </r>
    <r>
      <rPr>
        <sz val="11"/>
        <color theme="1"/>
        <rFont val="ＭＳ Ｐゴシック"/>
        <family val="3"/>
        <charset val="128"/>
      </rPr>
      <t>⇔</t>
    </r>
    <r>
      <rPr>
        <sz val="11"/>
        <color theme="1"/>
        <rFont val="SimSun"/>
        <charset val="134"/>
      </rPr>
      <t>幕张</t>
    </r>
    <phoneticPr fontId="2"/>
  </si>
  <si>
    <t>送机</t>
    <phoneticPr fontId="2"/>
  </si>
  <si>
    <t>品川→羽田</t>
    <phoneticPr fontId="2"/>
  </si>
  <si>
    <t>品川→成田</t>
    <phoneticPr fontId="2"/>
  </si>
  <si>
    <t>杂费</t>
    <phoneticPr fontId="2"/>
  </si>
  <si>
    <t>导游</t>
    <phoneticPr fontId="2"/>
  </si>
  <si>
    <t>导游费</t>
    <phoneticPr fontId="2"/>
  </si>
  <si>
    <t>按1位导游算（3天）</t>
    <phoneticPr fontId="2"/>
  </si>
  <si>
    <t>按1台车辆算（3天）</t>
    <phoneticPr fontId="2"/>
  </si>
  <si>
    <t>活动</t>
    <phoneticPr fontId="2"/>
  </si>
  <si>
    <t>量</t>
    <phoneticPr fontId="2"/>
  </si>
  <si>
    <t>活动费</t>
    <phoneticPr fontId="2"/>
  </si>
  <si>
    <t>幕张MESSE</t>
    <phoneticPr fontId="2"/>
  </si>
  <si>
    <t>①酒店总价</t>
    <phoneticPr fontId="2"/>
  </si>
  <si>
    <t>②车辆总价</t>
    <phoneticPr fontId="2"/>
  </si>
  <si>
    <t>③导游总价</t>
    <phoneticPr fontId="2"/>
  </si>
  <si>
    <t>④活动总价</t>
    <phoneticPr fontId="2"/>
  </si>
  <si>
    <t>①+②+③+④</t>
    <phoneticPr fontId="2"/>
  </si>
  <si>
    <t>***备注***</t>
    <phoneticPr fontId="2"/>
  </si>
  <si>
    <t>税</t>
    <phoneticPr fontId="2"/>
  </si>
  <si>
    <t>内容</t>
    <rPh sb="0" eb="2">
      <t>ナイヨウ</t>
    </rPh>
    <phoneticPr fontId="2"/>
  </si>
  <si>
    <t>自助餐+无饮+圆桌+般送费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</si>
</sst>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SimSun"/>
      <charset val="134"/>
    </font>
    <font>
      <sz val="20"/>
      <color theme="1"/>
      <name val="SimSun"/>
      <charset val="134"/>
    </font>
    <font>
      <sz val="18"/>
      <color theme="1"/>
      <name val="SimSun"/>
      <charset val="134"/>
    </font>
    <font>
      <sz val="26"/>
      <color theme="1"/>
      <name val="SimSun"/>
      <charset val="134"/>
    </font>
    <font>
      <sz val="11"/>
      <color theme="0"/>
      <name val="SimSun"/>
      <charset val="134"/>
    </font>
    <font>
      <sz val="11"/>
      <color theme="1"/>
      <name val="ＭＳ Ｐゴシック"/>
      <family val="3"/>
      <charset val="128"/>
    </font>
    <font>
      <sz val="11"/>
      <color theme="1"/>
      <name val="SimSu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2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3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>
      <alignment vertical="center"/>
    </xf>
    <xf numFmtId="38" fontId="3" fillId="0" borderId="8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10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9" fontId="5" fillId="0" borderId="9" xfId="2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176" fontId="3" fillId="0" borderId="15" xfId="1" applyNumberFormat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16" xfId="1" applyFont="1" applyBorder="1">
      <alignment vertical="center"/>
    </xf>
    <xf numFmtId="38" fontId="3" fillId="0" borderId="18" xfId="1" applyFont="1" applyBorder="1" applyAlignment="1">
      <alignment horizontal="center" vertical="center"/>
    </xf>
    <xf numFmtId="38" fontId="3" fillId="0" borderId="15" xfId="1" applyFont="1" applyBorder="1">
      <alignment vertical="center"/>
    </xf>
    <xf numFmtId="38" fontId="3" fillId="0" borderId="18" xfId="1" applyFont="1" applyBorder="1">
      <alignment vertical="center"/>
    </xf>
    <xf numFmtId="0" fontId="3" fillId="3" borderId="19" xfId="0" applyFont="1" applyFill="1" applyBorder="1">
      <alignment vertical="center"/>
    </xf>
    <xf numFmtId="38" fontId="3" fillId="2" borderId="1" xfId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4" xfId="0" applyFont="1" applyFill="1" applyBorder="1">
      <alignment vertical="center"/>
    </xf>
    <xf numFmtId="38" fontId="3" fillId="2" borderId="15" xfId="1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38" fontId="3" fillId="2" borderId="2" xfId="1" applyFont="1" applyFill="1" applyBorder="1">
      <alignment vertical="center"/>
    </xf>
    <xf numFmtId="38" fontId="3" fillId="2" borderId="1" xfId="1" applyFont="1" applyFill="1" applyBorder="1">
      <alignment vertical="center"/>
    </xf>
    <xf numFmtId="38" fontId="3" fillId="0" borderId="2" xfId="1" applyFont="1" applyBorder="1">
      <alignment vertical="center"/>
    </xf>
    <xf numFmtId="38" fontId="3" fillId="0" borderId="14" xfId="1" applyFont="1" applyBorder="1">
      <alignment vertical="center"/>
    </xf>
    <xf numFmtId="0" fontId="3" fillId="3" borderId="0" xfId="0" applyFont="1" applyFill="1" applyBorder="1">
      <alignment vertical="center"/>
    </xf>
    <xf numFmtId="0" fontId="3" fillId="3" borderId="17" xfId="0" applyFont="1" applyFill="1" applyBorder="1">
      <alignment vertical="center"/>
    </xf>
    <xf numFmtId="0" fontId="3" fillId="0" borderId="11" xfId="0" applyFont="1" applyBorder="1">
      <alignment vertical="center"/>
    </xf>
    <xf numFmtId="38" fontId="3" fillId="0" borderId="9" xfId="0" applyNumberFormat="1" applyFont="1" applyBorder="1">
      <alignment vertical="center"/>
    </xf>
    <xf numFmtId="176" fontId="3" fillId="0" borderId="3" xfId="1" applyNumberFormat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12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9" fillId="2" borderId="4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8"/>
  <sheetViews>
    <sheetView tabSelected="1" view="pageBreakPreview" topLeftCell="A79" zoomScale="80" zoomScaleNormal="100" zoomScaleSheetLayoutView="80" workbookViewId="0">
      <selection activeCell="L104" sqref="L104"/>
    </sheetView>
  </sheetViews>
  <sheetFormatPr defaultRowHeight="13.5" x14ac:dyDescent="0.15"/>
  <cols>
    <col min="1" max="1" width="27" style="1" customWidth="1"/>
    <col min="2" max="2" width="16.125" style="1" customWidth="1"/>
    <col min="3" max="3" width="14.375" style="1" customWidth="1"/>
    <col min="4" max="4" width="15.375" style="1" customWidth="1"/>
    <col min="5" max="7" width="14.5" style="2" customWidth="1"/>
    <col min="8" max="8" width="9" style="2"/>
    <col min="9" max="9" width="9" style="1"/>
    <col min="10" max="10" width="9" style="2"/>
    <col min="11" max="11" width="19.25" style="2" customWidth="1"/>
    <col min="12" max="12" width="15.875" style="2" customWidth="1"/>
    <col min="13" max="16384" width="9" style="2"/>
  </cols>
  <sheetData>
    <row r="1" spans="1:12" ht="27.75" customHeight="1" x14ac:dyDescent="0.15">
      <c r="A1" s="48" t="s">
        <v>26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27.75" customHeight="1" x14ac:dyDescent="0.1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27.75" customHeight="1" thickBot="1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33" customHeight="1" thickBo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9" t="s">
        <v>25</v>
      </c>
      <c r="L4" s="20">
        <v>0.95</v>
      </c>
    </row>
    <row r="5" spans="1:12" ht="18.75" customHeight="1" x14ac:dyDescent="0.15"/>
    <row r="6" spans="1:12" ht="18.75" customHeight="1" x14ac:dyDescent="0.15">
      <c r="A6" s="31" t="s">
        <v>32</v>
      </c>
      <c r="B6" s="32"/>
      <c r="C6" s="32"/>
      <c r="D6" s="32"/>
      <c r="E6" s="29"/>
      <c r="F6" s="29"/>
      <c r="G6" s="29"/>
      <c r="H6" s="29"/>
      <c r="I6" s="32"/>
      <c r="J6" s="29"/>
      <c r="K6" s="29"/>
      <c r="L6" s="33"/>
    </row>
    <row r="7" spans="1:12" ht="18.75" customHeight="1" x14ac:dyDescent="0.15">
      <c r="A7" s="34" t="s">
        <v>27</v>
      </c>
      <c r="B7" s="30" t="s">
        <v>7</v>
      </c>
      <c r="C7" s="30" t="s">
        <v>15</v>
      </c>
      <c r="D7" s="30" t="s">
        <v>8</v>
      </c>
      <c r="E7" s="30" t="s">
        <v>12</v>
      </c>
      <c r="F7" s="35" t="s">
        <v>13</v>
      </c>
      <c r="G7" s="30" t="s">
        <v>24</v>
      </c>
      <c r="H7" s="36"/>
      <c r="I7" s="30" t="s">
        <v>23</v>
      </c>
      <c r="J7" s="37"/>
      <c r="K7" s="30" t="s">
        <v>14</v>
      </c>
      <c r="L7" s="34" t="s">
        <v>10</v>
      </c>
    </row>
    <row r="8" spans="1:12" ht="18.75" customHeight="1" x14ac:dyDescent="0.15">
      <c r="A8" s="23" t="s">
        <v>2</v>
      </c>
      <c r="B8" s="5" t="s">
        <v>28</v>
      </c>
      <c r="C8" s="5" t="s">
        <v>16</v>
      </c>
      <c r="D8" s="6">
        <v>43351</v>
      </c>
      <c r="E8" s="3">
        <v>22772</v>
      </c>
      <c r="F8" s="15">
        <f>E8/2</f>
        <v>11386</v>
      </c>
      <c r="G8" s="3">
        <f>F8*L4</f>
        <v>10816.699999999999</v>
      </c>
      <c r="H8" s="5" t="s">
        <v>1</v>
      </c>
      <c r="I8" s="3">
        <v>650</v>
      </c>
      <c r="J8" s="3" t="s">
        <v>0</v>
      </c>
      <c r="K8" s="8">
        <f>G8*I8</f>
        <v>7030854.9999999991</v>
      </c>
      <c r="L8" s="27"/>
    </row>
    <row r="9" spans="1:12" ht="18.75" customHeight="1" x14ac:dyDescent="0.15">
      <c r="A9" s="26" t="s">
        <v>3</v>
      </c>
      <c r="B9" s="5" t="s">
        <v>28</v>
      </c>
      <c r="C9" s="5" t="s">
        <v>16</v>
      </c>
      <c r="D9" s="6">
        <v>43352</v>
      </c>
      <c r="E9" s="3">
        <v>22772</v>
      </c>
      <c r="F9" s="15">
        <f t="shared" ref="F9:F13" si="0">E9/2</f>
        <v>11386</v>
      </c>
      <c r="G9" s="3">
        <f>F9*L4</f>
        <v>10816.699999999999</v>
      </c>
      <c r="H9" s="5" t="s">
        <v>1</v>
      </c>
      <c r="I9" s="3">
        <v>650</v>
      </c>
      <c r="J9" s="3" t="s">
        <v>0</v>
      </c>
      <c r="K9" s="8">
        <f t="shared" ref="K9:K12" si="1">G9*I9</f>
        <v>7030854.9999999991</v>
      </c>
      <c r="L9" s="28"/>
    </row>
    <row r="10" spans="1:12" ht="18.75" customHeight="1" x14ac:dyDescent="0.15">
      <c r="A10" s="26"/>
      <c r="B10" s="5" t="s">
        <v>28</v>
      </c>
      <c r="C10" s="5" t="s">
        <v>16</v>
      </c>
      <c r="D10" s="6">
        <v>43353</v>
      </c>
      <c r="E10" s="3">
        <v>26336</v>
      </c>
      <c r="F10" s="15">
        <f t="shared" si="0"/>
        <v>13168</v>
      </c>
      <c r="G10" s="3">
        <f>F10*L4</f>
        <v>12509.599999999999</v>
      </c>
      <c r="H10" s="5" t="s">
        <v>1</v>
      </c>
      <c r="I10" s="3">
        <v>650</v>
      </c>
      <c r="J10" s="3" t="s">
        <v>0</v>
      </c>
      <c r="K10" s="8">
        <f t="shared" si="1"/>
        <v>8131239.9999999991</v>
      </c>
      <c r="L10" s="28">
        <f>SUM(K8:K10)</f>
        <v>22192949.999999996</v>
      </c>
    </row>
    <row r="11" spans="1:12" ht="18.75" customHeight="1" x14ac:dyDescent="0.15">
      <c r="A11" s="23" t="s">
        <v>4</v>
      </c>
      <c r="B11" s="5" t="s">
        <v>29</v>
      </c>
      <c r="C11" s="5" t="s">
        <v>16</v>
      </c>
      <c r="D11" s="6">
        <v>43351</v>
      </c>
      <c r="E11" s="3">
        <v>22772</v>
      </c>
      <c r="F11" s="15">
        <f t="shared" si="0"/>
        <v>11386</v>
      </c>
      <c r="G11" s="3">
        <f>F11*L4</f>
        <v>10816.699999999999</v>
      </c>
      <c r="H11" s="5" t="s">
        <v>1</v>
      </c>
      <c r="I11" s="3">
        <v>100</v>
      </c>
      <c r="J11" s="3" t="s">
        <v>0</v>
      </c>
      <c r="K11" s="8">
        <f t="shared" si="1"/>
        <v>1081670</v>
      </c>
      <c r="L11" s="27"/>
    </row>
    <row r="12" spans="1:12" ht="18.75" customHeight="1" x14ac:dyDescent="0.15">
      <c r="A12" s="26" t="s">
        <v>5</v>
      </c>
      <c r="B12" s="5" t="s">
        <v>29</v>
      </c>
      <c r="C12" s="5" t="s">
        <v>16</v>
      </c>
      <c r="D12" s="6">
        <v>43352</v>
      </c>
      <c r="E12" s="3">
        <v>22772</v>
      </c>
      <c r="F12" s="15">
        <f t="shared" si="0"/>
        <v>11386</v>
      </c>
      <c r="G12" s="3">
        <f>F12*L4</f>
        <v>10816.699999999999</v>
      </c>
      <c r="H12" s="5" t="s">
        <v>1</v>
      </c>
      <c r="I12" s="3">
        <v>100</v>
      </c>
      <c r="J12" s="3" t="s">
        <v>0</v>
      </c>
      <c r="K12" s="8">
        <f t="shared" si="1"/>
        <v>1081670</v>
      </c>
      <c r="L12" s="28"/>
    </row>
    <row r="13" spans="1:12" ht="18.75" customHeight="1" x14ac:dyDescent="0.15">
      <c r="A13" s="7"/>
      <c r="B13" s="5" t="s">
        <v>29</v>
      </c>
      <c r="C13" s="5" t="s">
        <v>16</v>
      </c>
      <c r="D13" s="6">
        <v>43353</v>
      </c>
      <c r="E13" s="3">
        <v>26336</v>
      </c>
      <c r="F13" s="15">
        <f t="shared" si="0"/>
        <v>13168</v>
      </c>
      <c r="G13" s="3">
        <f>F13*L4</f>
        <v>12509.599999999999</v>
      </c>
      <c r="H13" s="5" t="s">
        <v>1</v>
      </c>
      <c r="I13" s="3">
        <v>100</v>
      </c>
      <c r="J13" s="3" t="s">
        <v>0</v>
      </c>
      <c r="K13" s="8">
        <f>G13*I13</f>
        <v>1250959.9999999998</v>
      </c>
      <c r="L13" s="9">
        <f>SUM(K11:K13)</f>
        <v>3414300</v>
      </c>
    </row>
    <row r="14" spans="1:12" ht="18.75" customHeight="1" x14ac:dyDescent="0.15">
      <c r="A14" s="26" t="s">
        <v>10</v>
      </c>
      <c r="B14" s="13"/>
      <c r="C14" s="13"/>
      <c r="D14" s="7"/>
      <c r="E14" s="9"/>
      <c r="F14" s="16"/>
      <c r="G14" s="9"/>
      <c r="H14" s="17"/>
      <c r="I14" s="7"/>
      <c r="J14" s="9"/>
      <c r="K14" s="9"/>
      <c r="L14" s="9">
        <f>SUM(L8:L13)</f>
        <v>25607249.999999996</v>
      </c>
    </row>
    <row r="15" spans="1:12" ht="18.75" customHeight="1" x14ac:dyDescent="0.15">
      <c r="A15" s="7"/>
      <c r="B15" s="5"/>
      <c r="C15" s="5"/>
      <c r="D15" s="3"/>
      <c r="E15" s="4"/>
      <c r="F15" s="8"/>
      <c r="G15" s="4"/>
      <c r="H15" s="38"/>
      <c r="I15" s="3"/>
      <c r="J15" s="4"/>
      <c r="K15" s="3" t="s">
        <v>9</v>
      </c>
      <c r="L15" s="4">
        <f>L14/750</f>
        <v>34142.999999999993</v>
      </c>
    </row>
    <row r="16" spans="1:12" ht="18.75" customHeight="1" x14ac:dyDescent="0.15">
      <c r="A16" s="34" t="s">
        <v>6</v>
      </c>
      <c r="B16" s="30" t="s">
        <v>7</v>
      </c>
      <c r="C16" s="30" t="s">
        <v>15</v>
      </c>
      <c r="D16" s="30" t="s">
        <v>8</v>
      </c>
      <c r="E16" s="30" t="s">
        <v>12</v>
      </c>
      <c r="F16" s="35" t="s">
        <v>11</v>
      </c>
      <c r="G16" s="30" t="s">
        <v>24</v>
      </c>
      <c r="H16" s="36"/>
      <c r="I16" s="30" t="s">
        <v>23</v>
      </c>
      <c r="J16" s="37"/>
      <c r="K16" s="30" t="s">
        <v>14</v>
      </c>
      <c r="L16" s="30" t="s">
        <v>10</v>
      </c>
    </row>
    <row r="17" spans="1:12" ht="18.75" customHeight="1" x14ac:dyDescent="0.15">
      <c r="A17" s="23" t="s">
        <v>2</v>
      </c>
      <c r="B17" s="5" t="s">
        <v>30</v>
      </c>
      <c r="C17" s="5" t="s">
        <v>16</v>
      </c>
      <c r="D17" s="6">
        <v>43351</v>
      </c>
      <c r="E17" s="3">
        <v>19802</v>
      </c>
      <c r="F17" s="15">
        <f>E17/1</f>
        <v>19802</v>
      </c>
      <c r="G17" s="3">
        <f>F17*L4</f>
        <v>18811.899999999998</v>
      </c>
      <c r="H17" s="5" t="s">
        <v>1</v>
      </c>
      <c r="I17" s="3"/>
      <c r="J17" s="3" t="s">
        <v>0</v>
      </c>
      <c r="K17" s="8">
        <f>G17*I17</f>
        <v>0</v>
      </c>
      <c r="L17" s="27"/>
    </row>
    <row r="18" spans="1:12" ht="18.75" customHeight="1" x14ac:dyDescent="0.15">
      <c r="A18" s="26" t="s">
        <v>3</v>
      </c>
      <c r="B18" s="5" t="s">
        <v>30</v>
      </c>
      <c r="C18" s="5" t="s">
        <v>16</v>
      </c>
      <c r="D18" s="6">
        <v>43352</v>
      </c>
      <c r="E18" s="3">
        <v>19802</v>
      </c>
      <c r="F18" s="15">
        <f t="shared" ref="F18:F22" si="2">E18/1</f>
        <v>19802</v>
      </c>
      <c r="G18" s="3">
        <f>F18*L4</f>
        <v>18811.899999999998</v>
      </c>
      <c r="H18" s="5" t="s">
        <v>1</v>
      </c>
      <c r="I18" s="3"/>
      <c r="J18" s="3" t="s">
        <v>0</v>
      </c>
      <c r="K18" s="8">
        <f t="shared" ref="K18:K21" si="3">G18*I18</f>
        <v>0</v>
      </c>
      <c r="L18" s="28"/>
    </row>
    <row r="19" spans="1:12" ht="18.75" customHeight="1" x14ac:dyDescent="0.15">
      <c r="A19" s="26"/>
      <c r="B19" s="5" t="s">
        <v>30</v>
      </c>
      <c r="C19" s="5" t="s">
        <v>16</v>
      </c>
      <c r="D19" s="6">
        <v>43353</v>
      </c>
      <c r="E19" s="3">
        <v>23366</v>
      </c>
      <c r="F19" s="15">
        <f t="shared" si="2"/>
        <v>23366</v>
      </c>
      <c r="G19" s="3">
        <f>F19*L4</f>
        <v>22197.7</v>
      </c>
      <c r="H19" s="5" t="s">
        <v>1</v>
      </c>
      <c r="I19" s="3"/>
      <c r="J19" s="3" t="s">
        <v>0</v>
      </c>
      <c r="K19" s="8">
        <f t="shared" si="3"/>
        <v>0</v>
      </c>
      <c r="L19" s="28">
        <f>SUM(K17:K19)</f>
        <v>0</v>
      </c>
    </row>
    <row r="20" spans="1:12" ht="18.75" customHeight="1" x14ac:dyDescent="0.15">
      <c r="A20" s="23" t="s">
        <v>4</v>
      </c>
      <c r="B20" s="5" t="s">
        <v>31</v>
      </c>
      <c r="C20" s="5" t="s">
        <v>16</v>
      </c>
      <c r="D20" s="6">
        <v>43351</v>
      </c>
      <c r="E20" s="3">
        <v>19802</v>
      </c>
      <c r="F20" s="15">
        <f t="shared" si="2"/>
        <v>19802</v>
      </c>
      <c r="G20" s="3">
        <f>F20*L4</f>
        <v>18811.899999999998</v>
      </c>
      <c r="H20" s="5" t="s">
        <v>1</v>
      </c>
      <c r="I20" s="3"/>
      <c r="J20" s="3" t="s">
        <v>0</v>
      </c>
      <c r="K20" s="8">
        <f t="shared" si="3"/>
        <v>0</v>
      </c>
      <c r="L20" s="27"/>
    </row>
    <row r="21" spans="1:12" ht="18.75" customHeight="1" x14ac:dyDescent="0.15">
      <c r="A21" s="26" t="s">
        <v>5</v>
      </c>
      <c r="B21" s="5" t="s">
        <v>31</v>
      </c>
      <c r="C21" s="5" t="s">
        <v>16</v>
      </c>
      <c r="D21" s="6">
        <v>43352</v>
      </c>
      <c r="E21" s="3">
        <v>19802</v>
      </c>
      <c r="F21" s="15">
        <f t="shared" si="2"/>
        <v>19802</v>
      </c>
      <c r="G21" s="3">
        <f>F21*L4</f>
        <v>18811.899999999998</v>
      </c>
      <c r="H21" s="5" t="s">
        <v>1</v>
      </c>
      <c r="I21" s="3"/>
      <c r="J21" s="3" t="s">
        <v>0</v>
      </c>
      <c r="K21" s="8">
        <f t="shared" si="3"/>
        <v>0</v>
      </c>
      <c r="L21" s="28"/>
    </row>
    <row r="22" spans="1:12" ht="18.75" customHeight="1" x14ac:dyDescent="0.15">
      <c r="A22" s="7"/>
      <c r="B22" s="5" t="s">
        <v>31</v>
      </c>
      <c r="C22" s="5" t="s">
        <v>16</v>
      </c>
      <c r="D22" s="6">
        <v>43353</v>
      </c>
      <c r="E22" s="3">
        <v>23366</v>
      </c>
      <c r="F22" s="15">
        <f t="shared" si="2"/>
        <v>23366</v>
      </c>
      <c r="G22" s="3">
        <f>F22*L4</f>
        <v>22197.7</v>
      </c>
      <c r="H22" s="5" t="s">
        <v>1</v>
      </c>
      <c r="I22" s="3"/>
      <c r="J22" s="3" t="s">
        <v>0</v>
      </c>
      <c r="K22" s="8">
        <f>G22*I22</f>
        <v>0</v>
      </c>
      <c r="L22" s="9">
        <f>SUM(K20:K22)</f>
        <v>0</v>
      </c>
    </row>
    <row r="23" spans="1:12" ht="18.75" customHeight="1" x14ac:dyDescent="0.15">
      <c r="A23" s="11" t="s">
        <v>10</v>
      </c>
      <c r="B23" s="13"/>
      <c r="C23" s="13"/>
      <c r="D23" s="7"/>
      <c r="E23" s="9"/>
      <c r="F23" s="16"/>
      <c r="G23" s="9"/>
      <c r="H23" s="17"/>
      <c r="I23" s="7"/>
      <c r="J23" s="9"/>
      <c r="K23" s="9"/>
      <c r="L23" s="12">
        <f>SUM(L17:L22)</f>
        <v>0</v>
      </c>
    </row>
    <row r="24" spans="1:12" ht="18.75" customHeight="1" x14ac:dyDescent="0.15">
      <c r="A24" s="11"/>
      <c r="B24" s="21"/>
      <c r="C24" s="21"/>
      <c r="D24" s="23"/>
      <c r="E24" s="27"/>
      <c r="F24" s="25"/>
      <c r="G24" s="27"/>
      <c r="H24" s="39"/>
      <c r="I24" s="23"/>
      <c r="J24" s="27"/>
      <c r="K24" s="23" t="s">
        <v>9</v>
      </c>
      <c r="L24" s="10">
        <f>L23/750</f>
        <v>0</v>
      </c>
    </row>
    <row r="25" spans="1:12" ht="18.75" customHeight="1" x14ac:dyDescent="0.15">
      <c r="A25" s="34" t="s">
        <v>6</v>
      </c>
      <c r="B25" s="30" t="s">
        <v>7</v>
      </c>
      <c r="C25" s="30" t="s">
        <v>15</v>
      </c>
      <c r="D25" s="30" t="s">
        <v>8</v>
      </c>
      <c r="E25" s="30" t="s">
        <v>12</v>
      </c>
      <c r="F25" s="35" t="s">
        <v>13</v>
      </c>
      <c r="G25" s="30" t="s">
        <v>24</v>
      </c>
      <c r="H25" s="36"/>
      <c r="I25" s="30" t="s">
        <v>23</v>
      </c>
      <c r="J25" s="37"/>
      <c r="K25" s="30" t="s">
        <v>14</v>
      </c>
      <c r="L25" s="34" t="s">
        <v>10</v>
      </c>
    </row>
    <row r="26" spans="1:12" ht="18.75" customHeight="1" x14ac:dyDescent="0.15">
      <c r="A26" s="23" t="s">
        <v>18</v>
      </c>
      <c r="B26" s="5" t="s">
        <v>28</v>
      </c>
      <c r="C26" s="5" t="s">
        <v>16</v>
      </c>
      <c r="D26" s="6">
        <v>43352</v>
      </c>
      <c r="E26" s="3">
        <v>27524</v>
      </c>
      <c r="F26" s="15">
        <f>E26/2</f>
        <v>13762</v>
      </c>
      <c r="G26" s="3">
        <f>F26*L4</f>
        <v>13073.9</v>
      </c>
      <c r="H26" s="5" t="s">
        <v>1</v>
      </c>
      <c r="I26" s="3">
        <v>60</v>
      </c>
      <c r="J26" s="3" t="s">
        <v>0</v>
      </c>
      <c r="K26" s="8">
        <f>G26*I26</f>
        <v>784434</v>
      </c>
      <c r="L26" s="27"/>
    </row>
    <row r="27" spans="1:12" ht="18.75" customHeight="1" x14ac:dyDescent="0.15">
      <c r="A27" s="26" t="s">
        <v>19</v>
      </c>
      <c r="B27" s="5" t="s">
        <v>28</v>
      </c>
      <c r="C27" s="5" t="s">
        <v>16</v>
      </c>
      <c r="D27" s="6">
        <v>43353</v>
      </c>
      <c r="E27" s="3">
        <v>27524</v>
      </c>
      <c r="F27" s="15">
        <f t="shared" ref="F27:F34" si="4">E27/2</f>
        <v>13762</v>
      </c>
      <c r="G27" s="3">
        <f>F27*L4</f>
        <v>13073.9</v>
      </c>
      <c r="H27" s="5" t="s">
        <v>1</v>
      </c>
      <c r="I27" s="3">
        <v>60</v>
      </c>
      <c r="J27" s="3" t="s">
        <v>0</v>
      </c>
      <c r="K27" s="8">
        <f t="shared" ref="K27:K34" si="5">G27*I27</f>
        <v>784434</v>
      </c>
      <c r="L27" s="28"/>
    </row>
    <row r="28" spans="1:12" ht="18.75" customHeight="1" x14ac:dyDescent="0.15">
      <c r="A28" s="26"/>
      <c r="B28" s="5" t="s">
        <v>28</v>
      </c>
      <c r="C28" s="5" t="s">
        <v>16</v>
      </c>
      <c r="D28" s="6">
        <v>43354</v>
      </c>
      <c r="E28" s="3">
        <v>27524</v>
      </c>
      <c r="F28" s="15">
        <f t="shared" si="4"/>
        <v>13762</v>
      </c>
      <c r="G28" s="3">
        <f>F28*L4</f>
        <v>13073.9</v>
      </c>
      <c r="H28" s="5" t="s">
        <v>1</v>
      </c>
      <c r="I28" s="3">
        <v>60</v>
      </c>
      <c r="J28" s="3" t="s">
        <v>0</v>
      </c>
      <c r="K28" s="8">
        <f t="shared" si="5"/>
        <v>784434</v>
      </c>
      <c r="L28" s="28">
        <f>SUM(K26:K28)</f>
        <v>2353302</v>
      </c>
    </row>
    <row r="29" spans="1:12" ht="18.75" customHeight="1" x14ac:dyDescent="0.15">
      <c r="A29" s="23" t="s">
        <v>17</v>
      </c>
      <c r="B29" s="5" t="s">
        <v>28</v>
      </c>
      <c r="C29" s="5" t="s">
        <v>16</v>
      </c>
      <c r="D29" s="6">
        <v>43352</v>
      </c>
      <c r="E29" s="3">
        <v>27524</v>
      </c>
      <c r="F29" s="15">
        <f>E29/2</f>
        <v>13762</v>
      </c>
      <c r="G29" s="3">
        <f>F29*L4</f>
        <v>13073.9</v>
      </c>
      <c r="H29" s="5" t="s">
        <v>1</v>
      </c>
      <c r="I29" s="3">
        <v>540</v>
      </c>
      <c r="J29" s="3" t="s">
        <v>0</v>
      </c>
      <c r="K29" s="8">
        <f t="shared" si="5"/>
        <v>7059906</v>
      </c>
      <c r="L29" s="27"/>
    </row>
    <row r="30" spans="1:12" ht="18.75" customHeight="1" x14ac:dyDescent="0.15">
      <c r="A30" s="26" t="s">
        <v>20</v>
      </c>
      <c r="B30" s="5" t="s">
        <v>28</v>
      </c>
      <c r="C30" s="5" t="s">
        <v>16</v>
      </c>
      <c r="D30" s="6">
        <v>43353</v>
      </c>
      <c r="E30" s="3">
        <v>27524</v>
      </c>
      <c r="F30" s="15">
        <f t="shared" si="4"/>
        <v>13762</v>
      </c>
      <c r="G30" s="3">
        <f>F30*L4</f>
        <v>13073.9</v>
      </c>
      <c r="H30" s="5" t="s">
        <v>1</v>
      </c>
      <c r="I30" s="3">
        <v>540</v>
      </c>
      <c r="J30" s="3" t="s">
        <v>0</v>
      </c>
      <c r="K30" s="8">
        <f t="shared" si="5"/>
        <v>7059906</v>
      </c>
      <c r="L30" s="28"/>
    </row>
    <row r="31" spans="1:12" ht="18.75" customHeight="1" x14ac:dyDescent="0.15">
      <c r="A31" s="26"/>
      <c r="B31" s="5" t="s">
        <v>28</v>
      </c>
      <c r="C31" s="5" t="s">
        <v>16</v>
      </c>
      <c r="D31" s="6">
        <v>43354</v>
      </c>
      <c r="E31" s="3">
        <v>27524</v>
      </c>
      <c r="F31" s="15">
        <f t="shared" si="4"/>
        <v>13762</v>
      </c>
      <c r="G31" s="3">
        <f>F31*L4</f>
        <v>13073.9</v>
      </c>
      <c r="H31" s="5" t="s">
        <v>1</v>
      </c>
      <c r="I31" s="3">
        <v>540</v>
      </c>
      <c r="J31" s="3" t="s">
        <v>0</v>
      </c>
      <c r="K31" s="8">
        <f t="shared" si="5"/>
        <v>7059906</v>
      </c>
      <c r="L31" s="28">
        <f>SUM(K29:K31)</f>
        <v>21179718</v>
      </c>
    </row>
    <row r="32" spans="1:12" ht="18.75" customHeight="1" x14ac:dyDescent="0.15">
      <c r="A32" s="23" t="s">
        <v>21</v>
      </c>
      <c r="B32" s="5" t="s">
        <v>28</v>
      </c>
      <c r="C32" s="5" t="s">
        <v>16</v>
      </c>
      <c r="D32" s="6">
        <v>43352</v>
      </c>
      <c r="E32" s="3">
        <v>36434</v>
      </c>
      <c r="F32" s="15">
        <f t="shared" si="4"/>
        <v>18217</v>
      </c>
      <c r="G32" s="7">
        <f>F32*L4</f>
        <v>17306.149999999998</v>
      </c>
      <c r="H32" s="5" t="s">
        <v>1</v>
      </c>
      <c r="I32" s="3">
        <v>150</v>
      </c>
      <c r="J32" s="3" t="s">
        <v>0</v>
      </c>
      <c r="K32" s="8">
        <f t="shared" si="5"/>
        <v>2595922.4999999995</v>
      </c>
      <c r="L32" s="27"/>
    </row>
    <row r="33" spans="1:12" ht="18.75" customHeight="1" x14ac:dyDescent="0.15">
      <c r="A33" s="26" t="s">
        <v>22</v>
      </c>
      <c r="B33" s="5" t="s">
        <v>28</v>
      </c>
      <c r="C33" s="5" t="s">
        <v>16</v>
      </c>
      <c r="D33" s="6">
        <v>43353</v>
      </c>
      <c r="E33" s="3">
        <v>36434</v>
      </c>
      <c r="F33" s="15">
        <f t="shared" si="4"/>
        <v>18217</v>
      </c>
      <c r="G33" s="3">
        <f>F33*L4</f>
        <v>17306.149999999998</v>
      </c>
      <c r="H33" s="5" t="s">
        <v>1</v>
      </c>
      <c r="I33" s="3">
        <v>150</v>
      </c>
      <c r="J33" s="3" t="s">
        <v>0</v>
      </c>
      <c r="K33" s="8">
        <f t="shared" si="5"/>
        <v>2595922.4999999995</v>
      </c>
      <c r="L33" s="28"/>
    </row>
    <row r="34" spans="1:12" ht="18.75" customHeight="1" x14ac:dyDescent="0.15">
      <c r="A34" s="7"/>
      <c r="B34" s="5" t="s">
        <v>28</v>
      </c>
      <c r="C34" s="5" t="s">
        <v>16</v>
      </c>
      <c r="D34" s="6">
        <v>43354</v>
      </c>
      <c r="E34" s="3">
        <v>36434</v>
      </c>
      <c r="F34" s="15">
        <f t="shared" si="4"/>
        <v>18217</v>
      </c>
      <c r="G34" s="3">
        <f>F34*L4</f>
        <v>17306.149999999998</v>
      </c>
      <c r="H34" s="5" t="s">
        <v>1</v>
      </c>
      <c r="I34" s="3">
        <v>150</v>
      </c>
      <c r="J34" s="3" t="s">
        <v>0</v>
      </c>
      <c r="K34" s="8">
        <f t="shared" si="5"/>
        <v>2595922.4999999995</v>
      </c>
      <c r="L34" s="9">
        <f>SUM(K32:K34)</f>
        <v>7787767.4999999981</v>
      </c>
    </row>
    <row r="35" spans="1:12" ht="18.75" customHeight="1" x14ac:dyDescent="0.15">
      <c r="A35" s="11" t="s">
        <v>10</v>
      </c>
      <c r="B35" s="13"/>
      <c r="C35" s="13"/>
      <c r="D35" s="7"/>
      <c r="E35" s="9"/>
      <c r="F35" s="16"/>
      <c r="G35" s="9"/>
      <c r="H35" s="17"/>
      <c r="I35" s="7"/>
      <c r="J35" s="9"/>
      <c r="K35" s="9"/>
      <c r="L35" s="12">
        <f>SUM(L26:L34)</f>
        <v>31320787.5</v>
      </c>
    </row>
    <row r="36" spans="1:12" ht="18.75" customHeight="1" x14ac:dyDescent="0.15">
      <c r="A36" s="11"/>
      <c r="B36" s="21"/>
      <c r="C36" s="21"/>
      <c r="D36" s="23"/>
      <c r="E36" s="27"/>
      <c r="F36" s="25"/>
      <c r="G36" s="27"/>
      <c r="H36" s="39"/>
      <c r="I36" s="23"/>
      <c r="J36" s="27"/>
      <c r="K36" s="23" t="s">
        <v>9</v>
      </c>
      <c r="L36" s="10">
        <f>L35/750</f>
        <v>41761.050000000003</v>
      </c>
    </row>
    <row r="37" spans="1:12" ht="18.75" customHeight="1" x14ac:dyDescent="0.15">
      <c r="A37" s="34" t="s">
        <v>6</v>
      </c>
      <c r="B37" s="30" t="s">
        <v>7</v>
      </c>
      <c r="C37" s="30" t="s">
        <v>15</v>
      </c>
      <c r="D37" s="30" t="s">
        <v>8</v>
      </c>
      <c r="E37" s="30" t="s">
        <v>12</v>
      </c>
      <c r="F37" s="35" t="s">
        <v>11</v>
      </c>
      <c r="G37" s="30" t="s">
        <v>24</v>
      </c>
      <c r="H37" s="36"/>
      <c r="I37" s="30" t="s">
        <v>23</v>
      </c>
      <c r="J37" s="37"/>
      <c r="K37" s="30" t="s">
        <v>14</v>
      </c>
      <c r="L37" s="34" t="s">
        <v>10</v>
      </c>
    </row>
    <row r="38" spans="1:12" ht="18.75" customHeight="1" x14ac:dyDescent="0.15">
      <c r="A38" s="23" t="s">
        <v>18</v>
      </c>
      <c r="B38" s="5" t="s">
        <v>30</v>
      </c>
      <c r="C38" s="5" t="s">
        <v>16</v>
      </c>
      <c r="D38" s="6">
        <v>43352</v>
      </c>
      <c r="E38" s="3">
        <v>23960</v>
      </c>
      <c r="F38" s="15">
        <f>E38</f>
        <v>23960</v>
      </c>
      <c r="G38" s="3">
        <f>F38*L4</f>
        <v>22762</v>
      </c>
      <c r="H38" s="5" t="s">
        <v>1</v>
      </c>
      <c r="I38" s="3"/>
      <c r="J38" s="3" t="s">
        <v>0</v>
      </c>
      <c r="K38" s="8">
        <f>G38*I38</f>
        <v>0</v>
      </c>
      <c r="L38" s="27"/>
    </row>
    <row r="39" spans="1:12" ht="18.75" customHeight="1" x14ac:dyDescent="0.15">
      <c r="A39" s="26" t="s">
        <v>19</v>
      </c>
      <c r="B39" s="5" t="s">
        <v>30</v>
      </c>
      <c r="C39" s="5" t="s">
        <v>16</v>
      </c>
      <c r="D39" s="6">
        <v>43353</v>
      </c>
      <c r="E39" s="3">
        <v>23960</v>
      </c>
      <c r="F39" s="15">
        <f t="shared" ref="F39:F46" si="6">E39</f>
        <v>23960</v>
      </c>
      <c r="G39" s="3">
        <f>F39*L4</f>
        <v>22762</v>
      </c>
      <c r="H39" s="5" t="s">
        <v>1</v>
      </c>
      <c r="I39" s="3"/>
      <c r="J39" s="3" t="s">
        <v>0</v>
      </c>
      <c r="K39" s="8">
        <f t="shared" ref="K39:K46" si="7">G39*I39</f>
        <v>0</v>
      </c>
      <c r="L39" s="28"/>
    </row>
    <row r="40" spans="1:12" ht="18.75" customHeight="1" x14ac:dyDescent="0.15">
      <c r="A40" s="26"/>
      <c r="B40" s="5" t="s">
        <v>30</v>
      </c>
      <c r="C40" s="5" t="s">
        <v>16</v>
      </c>
      <c r="D40" s="6">
        <v>43354</v>
      </c>
      <c r="E40" s="3">
        <v>27524</v>
      </c>
      <c r="F40" s="15">
        <f t="shared" si="6"/>
        <v>27524</v>
      </c>
      <c r="G40" s="3">
        <f>F40*L4</f>
        <v>26147.8</v>
      </c>
      <c r="H40" s="5" t="s">
        <v>1</v>
      </c>
      <c r="I40" s="3"/>
      <c r="J40" s="3" t="s">
        <v>0</v>
      </c>
      <c r="K40" s="8">
        <f t="shared" si="7"/>
        <v>0</v>
      </c>
      <c r="L40" s="28">
        <f>SUM(K38:K40)</f>
        <v>0</v>
      </c>
    </row>
    <row r="41" spans="1:12" ht="18.75" customHeight="1" x14ac:dyDescent="0.15">
      <c r="A41" s="23" t="s">
        <v>17</v>
      </c>
      <c r="B41" s="5" t="s">
        <v>30</v>
      </c>
      <c r="C41" s="5" t="s">
        <v>16</v>
      </c>
      <c r="D41" s="6">
        <v>43352</v>
      </c>
      <c r="E41" s="3">
        <v>23960</v>
      </c>
      <c r="F41" s="15">
        <f t="shared" si="6"/>
        <v>23960</v>
      </c>
      <c r="G41" s="3">
        <f>F41*L4</f>
        <v>22762</v>
      </c>
      <c r="H41" s="5" t="s">
        <v>1</v>
      </c>
      <c r="I41" s="3"/>
      <c r="J41" s="3" t="s">
        <v>0</v>
      </c>
      <c r="K41" s="8">
        <f t="shared" si="7"/>
        <v>0</v>
      </c>
      <c r="L41" s="27"/>
    </row>
    <row r="42" spans="1:12" ht="18.75" customHeight="1" x14ac:dyDescent="0.15">
      <c r="A42" s="26" t="s">
        <v>20</v>
      </c>
      <c r="B42" s="5" t="s">
        <v>30</v>
      </c>
      <c r="C42" s="5" t="s">
        <v>16</v>
      </c>
      <c r="D42" s="6">
        <v>43353</v>
      </c>
      <c r="E42" s="3">
        <v>23960</v>
      </c>
      <c r="F42" s="15">
        <f t="shared" si="6"/>
        <v>23960</v>
      </c>
      <c r="G42" s="3">
        <f>F42*L4</f>
        <v>22762</v>
      </c>
      <c r="H42" s="5" t="s">
        <v>1</v>
      </c>
      <c r="I42" s="3"/>
      <c r="J42" s="3" t="s">
        <v>0</v>
      </c>
      <c r="K42" s="8">
        <f t="shared" si="7"/>
        <v>0</v>
      </c>
      <c r="L42" s="28"/>
    </row>
    <row r="43" spans="1:12" ht="18.75" customHeight="1" x14ac:dyDescent="0.15">
      <c r="A43" s="26"/>
      <c r="B43" s="5" t="s">
        <v>30</v>
      </c>
      <c r="C43" s="5" t="s">
        <v>16</v>
      </c>
      <c r="D43" s="6">
        <v>43354</v>
      </c>
      <c r="E43" s="3">
        <v>27524</v>
      </c>
      <c r="F43" s="15">
        <f t="shared" si="6"/>
        <v>27524</v>
      </c>
      <c r="G43" s="3">
        <f>F43*L4</f>
        <v>26147.8</v>
      </c>
      <c r="H43" s="5" t="s">
        <v>1</v>
      </c>
      <c r="I43" s="3"/>
      <c r="J43" s="3" t="s">
        <v>0</v>
      </c>
      <c r="K43" s="8">
        <f>G43*I43</f>
        <v>0</v>
      </c>
      <c r="L43" s="28">
        <f>SUM(K41:K43)</f>
        <v>0</v>
      </c>
    </row>
    <row r="44" spans="1:12" ht="18.75" customHeight="1" x14ac:dyDescent="0.15">
      <c r="A44" s="23" t="s">
        <v>21</v>
      </c>
      <c r="B44" s="5" t="s">
        <v>30</v>
      </c>
      <c r="C44" s="5" t="s">
        <v>16</v>
      </c>
      <c r="D44" s="6">
        <v>43352</v>
      </c>
      <c r="E44" s="3">
        <v>32870</v>
      </c>
      <c r="F44" s="15">
        <f t="shared" si="6"/>
        <v>32870</v>
      </c>
      <c r="G44" s="3">
        <f>F44*L4</f>
        <v>31226.5</v>
      </c>
      <c r="H44" s="5" t="s">
        <v>1</v>
      </c>
      <c r="I44" s="3"/>
      <c r="J44" s="3" t="s">
        <v>0</v>
      </c>
      <c r="K44" s="8">
        <f t="shared" si="7"/>
        <v>0</v>
      </c>
      <c r="L44" s="27"/>
    </row>
    <row r="45" spans="1:12" ht="18.75" customHeight="1" x14ac:dyDescent="0.15">
      <c r="A45" s="26" t="s">
        <v>22</v>
      </c>
      <c r="B45" s="5" t="s">
        <v>30</v>
      </c>
      <c r="C45" s="5" t="s">
        <v>16</v>
      </c>
      <c r="D45" s="6">
        <v>43353</v>
      </c>
      <c r="E45" s="3">
        <v>32870</v>
      </c>
      <c r="F45" s="15">
        <f t="shared" si="6"/>
        <v>32870</v>
      </c>
      <c r="G45" s="3">
        <f>F45*L4</f>
        <v>31226.5</v>
      </c>
      <c r="H45" s="5" t="s">
        <v>1</v>
      </c>
      <c r="I45" s="3"/>
      <c r="J45" s="3" t="s">
        <v>0</v>
      </c>
      <c r="K45" s="8">
        <f t="shared" si="7"/>
        <v>0</v>
      </c>
      <c r="L45" s="28"/>
    </row>
    <row r="46" spans="1:12" ht="18.75" customHeight="1" x14ac:dyDescent="0.15">
      <c r="A46" s="7"/>
      <c r="B46" s="5" t="s">
        <v>30</v>
      </c>
      <c r="C46" s="5" t="s">
        <v>16</v>
      </c>
      <c r="D46" s="6">
        <v>43354</v>
      </c>
      <c r="E46" s="3">
        <v>36434</v>
      </c>
      <c r="F46" s="15">
        <f t="shared" si="6"/>
        <v>36434</v>
      </c>
      <c r="G46" s="3">
        <f>F46*L4</f>
        <v>34612.299999999996</v>
      </c>
      <c r="H46" s="5" t="s">
        <v>1</v>
      </c>
      <c r="I46" s="3"/>
      <c r="J46" s="3" t="s">
        <v>0</v>
      </c>
      <c r="K46" s="8">
        <f t="shared" si="7"/>
        <v>0</v>
      </c>
      <c r="L46" s="9">
        <f>SUM(K44:K46)</f>
        <v>0</v>
      </c>
    </row>
    <row r="47" spans="1:12" ht="18.75" customHeight="1" x14ac:dyDescent="0.15">
      <c r="A47" s="23" t="s">
        <v>10</v>
      </c>
      <c r="B47" s="5"/>
      <c r="C47" s="5"/>
      <c r="D47" s="3"/>
      <c r="E47" s="4"/>
      <c r="F47" s="8"/>
      <c r="G47" s="4"/>
      <c r="H47" s="38"/>
      <c r="I47" s="3"/>
      <c r="J47" s="4"/>
      <c r="K47" s="4"/>
      <c r="L47" s="4">
        <f>SUM(L38:L46)</f>
        <v>0</v>
      </c>
    </row>
    <row r="48" spans="1:12" ht="18.75" customHeight="1" thickBot="1" x14ac:dyDescent="0.2">
      <c r="A48" s="7"/>
      <c r="B48" s="5"/>
      <c r="C48" s="5"/>
      <c r="D48" s="3"/>
      <c r="E48" s="4"/>
      <c r="F48" s="8"/>
      <c r="G48" s="4"/>
      <c r="H48" s="38"/>
      <c r="I48" s="3"/>
      <c r="J48" s="4"/>
      <c r="K48" s="23" t="s">
        <v>9</v>
      </c>
      <c r="L48" s="27">
        <f>L47/750</f>
        <v>0</v>
      </c>
    </row>
    <row r="49" spans="1:12" ht="18.75" customHeight="1" thickBot="1" x14ac:dyDescent="0.2">
      <c r="K49" s="18" t="s">
        <v>58</v>
      </c>
      <c r="L49" s="43">
        <f>L14+L23+L35+L47</f>
        <v>56928037.5</v>
      </c>
    </row>
    <row r="50" spans="1:12" ht="18.75" customHeight="1" x14ac:dyDescent="0.15">
      <c r="A50" s="31" t="s">
        <v>33</v>
      </c>
      <c r="B50" s="32"/>
      <c r="C50" s="32"/>
      <c r="D50" s="32"/>
      <c r="E50" s="29"/>
      <c r="F50" s="29"/>
      <c r="G50" s="29"/>
      <c r="H50" s="29"/>
      <c r="I50" s="32"/>
      <c r="J50" s="29"/>
      <c r="K50" s="40"/>
      <c r="L50" s="41"/>
    </row>
    <row r="51" spans="1:12" ht="18.75" customHeight="1" x14ac:dyDescent="0.15">
      <c r="A51" s="34" t="s">
        <v>35</v>
      </c>
      <c r="B51" s="30" t="s">
        <v>38</v>
      </c>
      <c r="C51" s="30" t="s">
        <v>40</v>
      </c>
      <c r="D51" s="30" t="s">
        <v>8</v>
      </c>
      <c r="E51" s="30" t="s">
        <v>37</v>
      </c>
      <c r="F51" s="35" t="s">
        <v>37</v>
      </c>
      <c r="G51" s="30" t="s">
        <v>24</v>
      </c>
      <c r="H51" s="36"/>
      <c r="I51" s="30" t="s">
        <v>34</v>
      </c>
      <c r="J51" s="37"/>
      <c r="K51" s="30" t="s">
        <v>14</v>
      </c>
      <c r="L51" s="34" t="s">
        <v>10</v>
      </c>
    </row>
    <row r="52" spans="1:12" ht="18.75" customHeight="1" x14ac:dyDescent="0.15">
      <c r="A52" s="23" t="s">
        <v>36</v>
      </c>
      <c r="B52" s="5" t="s">
        <v>39</v>
      </c>
      <c r="C52" s="5" t="s">
        <v>43</v>
      </c>
      <c r="D52" s="6">
        <v>43351</v>
      </c>
      <c r="E52" s="3">
        <v>44339</v>
      </c>
      <c r="F52" s="15">
        <f>E52</f>
        <v>44339</v>
      </c>
      <c r="G52" s="3">
        <f>F52*L4</f>
        <v>42122.049999999996</v>
      </c>
      <c r="H52" s="5" t="s">
        <v>1</v>
      </c>
      <c r="I52" s="3">
        <v>10</v>
      </c>
      <c r="J52" s="3" t="s">
        <v>0</v>
      </c>
      <c r="K52" s="8">
        <f>G52*I52</f>
        <v>421220.49999999994</v>
      </c>
      <c r="L52" s="27"/>
    </row>
    <row r="53" spans="1:12" ht="18.75" customHeight="1" x14ac:dyDescent="0.15">
      <c r="A53" s="26"/>
      <c r="B53" s="5" t="s">
        <v>39</v>
      </c>
      <c r="C53" s="5" t="s">
        <v>49</v>
      </c>
      <c r="D53" s="6">
        <v>43351</v>
      </c>
      <c r="E53" s="3">
        <v>5300</v>
      </c>
      <c r="F53" s="15">
        <f t="shared" ref="F53:F69" si="8">E53</f>
        <v>5300</v>
      </c>
      <c r="G53" s="3">
        <f>F53*L4</f>
        <v>5035</v>
      </c>
      <c r="H53" s="5" t="s">
        <v>1</v>
      </c>
      <c r="I53" s="3">
        <v>10</v>
      </c>
      <c r="J53" s="3" t="s">
        <v>0</v>
      </c>
      <c r="K53" s="8">
        <f t="shared" ref="K53:K69" si="9">G53*I53</f>
        <v>50350</v>
      </c>
      <c r="L53" s="28"/>
    </row>
    <row r="54" spans="1:12" ht="18.75" customHeight="1" x14ac:dyDescent="0.15">
      <c r="A54" s="26"/>
      <c r="B54" s="5" t="s">
        <v>39</v>
      </c>
      <c r="C54" s="5" t="s">
        <v>42</v>
      </c>
      <c r="D54" s="6">
        <v>43351</v>
      </c>
      <c r="E54" s="3">
        <v>58063</v>
      </c>
      <c r="F54" s="15">
        <f t="shared" si="8"/>
        <v>58063</v>
      </c>
      <c r="G54" s="3">
        <f>F54*L4</f>
        <v>55159.85</v>
      </c>
      <c r="H54" s="5" t="s">
        <v>1</v>
      </c>
      <c r="I54" s="3">
        <v>10</v>
      </c>
      <c r="J54" s="3" t="s">
        <v>0</v>
      </c>
      <c r="K54" s="8">
        <f t="shared" si="9"/>
        <v>551598.5</v>
      </c>
      <c r="L54" s="28"/>
    </row>
    <row r="55" spans="1:12" ht="18.75" customHeight="1" x14ac:dyDescent="0.15">
      <c r="A55" s="26"/>
      <c r="B55" s="5" t="s">
        <v>39</v>
      </c>
      <c r="C55" s="5" t="s">
        <v>49</v>
      </c>
      <c r="D55" s="6">
        <v>43351</v>
      </c>
      <c r="E55" s="3">
        <v>15800</v>
      </c>
      <c r="F55" s="15">
        <f t="shared" si="8"/>
        <v>15800</v>
      </c>
      <c r="G55" s="3">
        <f>F55*L4</f>
        <v>15010</v>
      </c>
      <c r="H55" s="5" t="s">
        <v>1</v>
      </c>
      <c r="I55" s="3">
        <v>10</v>
      </c>
      <c r="J55" s="3" t="s">
        <v>0</v>
      </c>
      <c r="K55" s="8">
        <f t="shared" si="9"/>
        <v>150100</v>
      </c>
      <c r="L55" s="28"/>
    </row>
    <row r="56" spans="1:12" ht="18.75" customHeight="1" x14ac:dyDescent="0.15">
      <c r="A56" s="26"/>
      <c r="B56" s="5" t="s">
        <v>39</v>
      </c>
      <c r="C56" s="5" t="s">
        <v>43</v>
      </c>
      <c r="D56" s="6">
        <v>43352</v>
      </c>
      <c r="E56" s="3">
        <v>44339</v>
      </c>
      <c r="F56" s="15">
        <f t="shared" si="8"/>
        <v>44339</v>
      </c>
      <c r="G56" s="3">
        <f>F56*L4</f>
        <v>42122.049999999996</v>
      </c>
      <c r="H56" s="5" t="s">
        <v>1</v>
      </c>
      <c r="I56" s="3">
        <v>10</v>
      </c>
      <c r="J56" s="3" t="s">
        <v>0</v>
      </c>
      <c r="K56" s="8">
        <f t="shared" si="9"/>
        <v>421220.49999999994</v>
      </c>
      <c r="L56" s="28"/>
    </row>
    <row r="57" spans="1:12" ht="18.75" customHeight="1" x14ac:dyDescent="0.15">
      <c r="A57" s="26"/>
      <c r="B57" s="5" t="s">
        <v>39</v>
      </c>
      <c r="C57" s="5" t="s">
        <v>49</v>
      </c>
      <c r="D57" s="6">
        <v>43352</v>
      </c>
      <c r="E57" s="3">
        <v>5300</v>
      </c>
      <c r="F57" s="15">
        <f t="shared" si="8"/>
        <v>5300</v>
      </c>
      <c r="G57" s="3">
        <f>F57*L4</f>
        <v>5035</v>
      </c>
      <c r="H57" s="5" t="s">
        <v>1</v>
      </c>
      <c r="I57" s="3">
        <v>10</v>
      </c>
      <c r="J57" s="3" t="s">
        <v>0</v>
      </c>
      <c r="K57" s="8">
        <f t="shared" si="9"/>
        <v>50350</v>
      </c>
      <c r="L57" s="28"/>
    </row>
    <row r="58" spans="1:12" ht="18.75" customHeight="1" x14ac:dyDescent="0.15">
      <c r="A58" s="26"/>
      <c r="B58" s="5" t="s">
        <v>39</v>
      </c>
      <c r="C58" s="5" t="s">
        <v>44</v>
      </c>
      <c r="D58" s="6">
        <v>43352</v>
      </c>
      <c r="E58" s="3">
        <v>58063</v>
      </c>
      <c r="F58" s="15">
        <f t="shared" si="8"/>
        <v>58063</v>
      </c>
      <c r="G58" s="3">
        <f>F58*L4</f>
        <v>55159.85</v>
      </c>
      <c r="H58" s="5" t="s">
        <v>1</v>
      </c>
      <c r="I58" s="3">
        <v>10</v>
      </c>
      <c r="J58" s="3" t="s">
        <v>0</v>
      </c>
      <c r="K58" s="8">
        <f t="shared" si="9"/>
        <v>551598.5</v>
      </c>
      <c r="L58" s="28"/>
    </row>
    <row r="59" spans="1:12" ht="18.75" customHeight="1" x14ac:dyDescent="0.15">
      <c r="A59" s="26"/>
      <c r="B59" s="5" t="s">
        <v>39</v>
      </c>
      <c r="C59" s="5" t="s">
        <v>49</v>
      </c>
      <c r="D59" s="6">
        <v>43352</v>
      </c>
      <c r="E59" s="3">
        <v>15800</v>
      </c>
      <c r="F59" s="15">
        <f t="shared" si="8"/>
        <v>15800</v>
      </c>
      <c r="G59" s="3">
        <f>F59*L4</f>
        <v>15010</v>
      </c>
      <c r="H59" s="5" t="s">
        <v>1</v>
      </c>
      <c r="I59" s="3">
        <v>10</v>
      </c>
      <c r="J59" s="3" t="s">
        <v>0</v>
      </c>
      <c r="K59" s="8">
        <f t="shared" si="9"/>
        <v>150100</v>
      </c>
      <c r="L59" s="28"/>
    </row>
    <row r="60" spans="1:12" ht="18.75" customHeight="1" x14ac:dyDescent="0.15">
      <c r="A60" s="26"/>
      <c r="B60" s="5" t="s">
        <v>41</v>
      </c>
      <c r="C60" s="5" t="s">
        <v>45</v>
      </c>
      <c r="D60" s="6">
        <v>43353</v>
      </c>
      <c r="E60" s="3">
        <v>86544</v>
      </c>
      <c r="F60" s="15">
        <f t="shared" si="8"/>
        <v>86544</v>
      </c>
      <c r="G60" s="3">
        <f>F60*L4</f>
        <v>82216.800000000003</v>
      </c>
      <c r="H60" s="5" t="s">
        <v>1</v>
      </c>
      <c r="I60" s="3">
        <v>40</v>
      </c>
      <c r="J60" s="3" t="s">
        <v>0</v>
      </c>
      <c r="K60" s="8">
        <f t="shared" si="9"/>
        <v>3288672</v>
      </c>
      <c r="L60" s="28"/>
    </row>
    <row r="61" spans="1:12" ht="18.75" customHeight="1" x14ac:dyDescent="0.15">
      <c r="A61" s="26"/>
      <c r="B61" s="5" t="s">
        <v>41</v>
      </c>
      <c r="C61" s="5" t="s">
        <v>49</v>
      </c>
      <c r="D61" s="6">
        <v>43353</v>
      </c>
      <c r="E61" s="3">
        <v>7400</v>
      </c>
      <c r="F61" s="15">
        <f t="shared" si="8"/>
        <v>7400</v>
      </c>
      <c r="G61" s="3">
        <f>F61*L4</f>
        <v>7030</v>
      </c>
      <c r="H61" s="5" t="s">
        <v>1</v>
      </c>
      <c r="I61" s="3">
        <v>40</v>
      </c>
      <c r="J61" s="3" t="s">
        <v>0</v>
      </c>
      <c r="K61" s="8">
        <f t="shared" si="9"/>
        <v>281200</v>
      </c>
      <c r="L61" s="28"/>
    </row>
    <row r="62" spans="1:12" ht="18.75" customHeight="1" x14ac:dyDescent="0.15">
      <c r="A62" s="26"/>
      <c r="B62" s="5" t="s">
        <v>46</v>
      </c>
      <c r="C62" s="5" t="s">
        <v>47</v>
      </c>
      <c r="D62" s="6">
        <v>43354</v>
      </c>
      <c r="E62" s="3">
        <v>44339</v>
      </c>
      <c r="F62" s="15">
        <f t="shared" si="8"/>
        <v>44339</v>
      </c>
      <c r="G62" s="3">
        <f>F62*L4</f>
        <v>42122.049999999996</v>
      </c>
      <c r="H62" s="5" t="s">
        <v>1</v>
      </c>
      <c r="I62" s="3">
        <v>10</v>
      </c>
      <c r="J62" s="3" t="s">
        <v>0</v>
      </c>
      <c r="K62" s="8">
        <f t="shared" si="9"/>
        <v>421220.49999999994</v>
      </c>
      <c r="L62" s="28"/>
    </row>
    <row r="63" spans="1:12" ht="18.75" customHeight="1" x14ac:dyDescent="0.15">
      <c r="A63" s="26"/>
      <c r="B63" s="5" t="s">
        <v>46</v>
      </c>
      <c r="C63" s="5" t="s">
        <v>49</v>
      </c>
      <c r="D63" s="6">
        <v>43354</v>
      </c>
      <c r="E63" s="3">
        <v>5300</v>
      </c>
      <c r="F63" s="15">
        <f t="shared" si="8"/>
        <v>5300</v>
      </c>
      <c r="G63" s="3">
        <f>F63*L4</f>
        <v>5035</v>
      </c>
      <c r="H63" s="5" t="s">
        <v>1</v>
      </c>
      <c r="I63" s="3">
        <v>10</v>
      </c>
      <c r="J63" s="3" t="s">
        <v>0</v>
      </c>
      <c r="K63" s="8">
        <f t="shared" si="9"/>
        <v>50350</v>
      </c>
      <c r="L63" s="28"/>
    </row>
    <row r="64" spans="1:12" ht="18.75" customHeight="1" x14ac:dyDescent="0.15">
      <c r="A64" s="26"/>
      <c r="B64" s="5" t="s">
        <v>46</v>
      </c>
      <c r="C64" s="5" t="s">
        <v>48</v>
      </c>
      <c r="D64" s="6">
        <v>43354</v>
      </c>
      <c r="E64" s="3">
        <v>58063</v>
      </c>
      <c r="F64" s="15">
        <f t="shared" si="8"/>
        <v>58063</v>
      </c>
      <c r="G64" s="3">
        <f>F64*L4</f>
        <v>55159.85</v>
      </c>
      <c r="H64" s="5" t="s">
        <v>1</v>
      </c>
      <c r="I64" s="3">
        <v>10</v>
      </c>
      <c r="J64" s="3" t="s">
        <v>0</v>
      </c>
      <c r="K64" s="8">
        <f t="shared" si="9"/>
        <v>551598.5</v>
      </c>
      <c r="L64" s="28"/>
    </row>
    <row r="65" spans="1:12" ht="18.75" customHeight="1" x14ac:dyDescent="0.15">
      <c r="A65" s="26"/>
      <c r="B65" s="5" t="s">
        <v>46</v>
      </c>
      <c r="C65" s="5" t="s">
        <v>49</v>
      </c>
      <c r="D65" s="6">
        <v>43354</v>
      </c>
      <c r="E65" s="3">
        <v>15800</v>
      </c>
      <c r="F65" s="15">
        <f t="shared" si="8"/>
        <v>15800</v>
      </c>
      <c r="G65" s="3">
        <f>F65*L4</f>
        <v>15010</v>
      </c>
      <c r="H65" s="5" t="s">
        <v>1</v>
      </c>
      <c r="I65" s="3">
        <v>10</v>
      </c>
      <c r="J65" s="3" t="s">
        <v>0</v>
      </c>
      <c r="K65" s="8">
        <f t="shared" si="9"/>
        <v>150100</v>
      </c>
      <c r="L65" s="28"/>
    </row>
    <row r="66" spans="1:12" ht="18.75" customHeight="1" x14ac:dyDescent="0.15">
      <c r="A66" s="26"/>
      <c r="B66" s="5" t="s">
        <v>46</v>
      </c>
      <c r="C66" s="5" t="s">
        <v>47</v>
      </c>
      <c r="D66" s="6">
        <v>43355</v>
      </c>
      <c r="E66" s="3">
        <v>44339</v>
      </c>
      <c r="F66" s="15">
        <f t="shared" si="8"/>
        <v>44339</v>
      </c>
      <c r="G66" s="3">
        <f>F66*L4</f>
        <v>42122.049999999996</v>
      </c>
      <c r="H66" s="5" t="s">
        <v>1</v>
      </c>
      <c r="I66" s="3">
        <v>10</v>
      </c>
      <c r="J66" s="3" t="s">
        <v>0</v>
      </c>
      <c r="K66" s="8">
        <f t="shared" si="9"/>
        <v>421220.49999999994</v>
      </c>
      <c r="L66" s="28"/>
    </row>
    <row r="67" spans="1:12" ht="18.75" customHeight="1" x14ac:dyDescent="0.15">
      <c r="A67" s="26"/>
      <c r="B67" s="5" t="s">
        <v>46</v>
      </c>
      <c r="C67" s="5" t="s">
        <v>49</v>
      </c>
      <c r="D67" s="6">
        <v>43355</v>
      </c>
      <c r="E67" s="3">
        <v>5300</v>
      </c>
      <c r="F67" s="15">
        <f t="shared" si="8"/>
        <v>5300</v>
      </c>
      <c r="G67" s="3">
        <f>F67*L4</f>
        <v>5035</v>
      </c>
      <c r="H67" s="5" t="s">
        <v>1</v>
      </c>
      <c r="I67" s="3">
        <v>10</v>
      </c>
      <c r="J67" s="3" t="s">
        <v>0</v>
      </c>
      <c r="K67" s="8">
        <f t="shared" si="9"/>
        <v>50350</v>
      </c>
      <c r="L67" s="28"/>
    </row>
    <row r="68" spans="1:12" ht="18.75" customHeight="1" x14ac:dyDescent="0.15">
      <c r="A68" s="26"/>
      <c r="B68" s="5" t="s">
        <v>46</v>
      </c>
      <c r="C68" s="5" t="s">
        <v>48</v>
      </c>
      <c r="D68" s="6">
        <v>43355</v>
      </c>
      <c r="E68" s="3">
        <v>58063</v>
      </c>
      <c r="F68" s="15">
        <f t="shared" si="8"/>
        <v>58063</v>
      </c>
      <c r="G68" s="3">
        <f>F68*L4</f>
        <v>55159.85</v>
      </c>
      <c r="H68" s="5" t="s">
        <v>1</v>
      </c>
      <c r="I68" s="3">
        <v>10</v>
      </c>
      <c r="J68" s="3" t="s">
        <v>0</v>
      </c>
      <c r="K68" s="8">
        <f t="shared" si="9"/>
        <v>551598.5</v>
      </c>
      <c r="L68" s="28"/>
    </row>
    <row r="69" spans="1:12" ht="18.75" customHeight="1" x14ac:dyDescent="0.15">
      <c r="A69" s="7"/>
      <c r="B69" s="5" t="s">
        <v>46</v>
      </c>
      <c r="C69" s="5" t="s">
        <v>49</v>
      </c>
      <c r="D69" s="6">
        <v>43355</v>
      </c>
      <c r="E69" s="7">
        <v>15800</v>
      </c>
      <c r="F69" s="15">
        <f t="shared" si="8"/>
        <v>15800</v>
      </c>
      <c r="G69" s="3">
        <f>F69*L4</f>
        <v>15010</v>
      </c>
      <c r="H69" s="5" t="s">
        <v>1</v>
      </c>
      <c r="I69" s="7">
        <v>10</v>
      </c>
      <c r="J69" s="3" t="s">
        <v>0</v>
      </c>
      <c r="K69" s="8">
        <f t="shared" si="9"/>
        <v>150100</v>
      </c>
      <c r="L69" s="9">
        <f>SUM(K52:K69)</f>
        <v>8262948</v>
      </c>
    </row>
    <row r="70" spans="1:12" ht="18.75" customHeight="1" x14ac:dyDescent="0.15">
      <c r="A70" s="26" t="s">
        <v>10</v>
      </c>
      <c r="B70" s="13"/>
      <c r="C70" s="13"/>
      <c r="D70" s="7"/>
      <c r="E70" s="9"/>
      <c r="F70" s="16"/>
      <c r="G70" s="9"/>
      <c r="H70" s="17"/>
      <c r="I70" s="7"/>
      <c r="J70" s="9"/>
      <c r="K70" s="9"/>
      <c r="L70" s="9">
        <f>SUM(L69)</f>
        <v>8262948</v>
      </c>
    </row>
    <row r="71" spans="1:12" ht="18.75" customHeight="1" thickBot="1" x14ac:dyDescent="0.2">
      <c r="A71" s="7"/>
      <c r="B71" s="5"/>
      <c r="C71" s="5"/>
      <c r="D71" s="3"/>
      <c r="E71" s="4"/>
      <c r="F71" s="8"/>
      <c r="G71" s="4"/>
      <c r="H71" s="38"/>
      <c r="I71" s="3"/>
      <c r="J71" s="4"/>
      <c r="K71" s="3" t="s">
        <v>53</v>
      </c>
      <c r="L71" s="4">
        <f>L70/40</f>
        <v>206573.7</v>
      </c>
    </row>
    <row r="72" spans="1:12" ht="18.75" customHeight="1" thickBot="1" x14ac:dyDescent="0.2">
      <c r="K72" s="18" t="s">
        <v>59</v>
      </c>
      <c r="L72" s="43">
        <f>L70</f>
        <v>8262948</v>
      </c>
    </row>
    <row r="73" spans="1:12" ht="18.75" customHeight="1" x14ac:dyDescent="0.15">
      <c r="A73" s="31" t="s">
        <v>50</v>
      </c>
      <c r="B73" s="32"/>
      <c r="C73" s="32"/>
      <c r="D73" s="32"/>
      <c r="E73" s="29"/>
      <c r="F73" s="29"/>
      <c r="G73" s="29"/>
      <c r="H73" s="29"/>
      <c r="I73" s="32"/>
      <c r="J73" s="29"/>
      <c r="K73" s="29"/>
      <c r="L73" s="33"/>
    </row>
    <row r="74" spans="1:12" ht="18.75" customHeight="1" x14ac:dyDescent="0.15">
      <c r="A74" s="34" t="s">
        <v>50</v>
      </c>
      <c r="B74" s="30" t="s">
        <v>38</v>
      </c>
      <c r="C74" s="30" t="s">
        <v>40</v>
      </c>
      <c r="D74" s="30" t="s">
        <v>8</v>
      </c>
      <c r="E74" s="30" t="s">
        <v>51</v>
      </c>
      <c r="F74" s="35" t="s">
        <v>51</v>
      </c>
      <c r="G74" s="30" t="s">
        <v>24</v>
      </c>
      <c r="H74" s="36"/>
      <c r="I74" s="30" t="s">
        <v>23</v>
      </c>
      <c r="J74" s="37"/>
      <c r="K74" s="30" t="s">
        <v>14</v>
      </c>
      <c r="L74" s="34" t="s">
        <v>10</v>
      </c>
    </row>
    <row r="75" spans="1:12" ht="18.75" customHeight="1" x14ac:dyDescent="0.15">
      <c r="A75" s="23" t="s">
        <v>50</v>
      </c>
      <c r="B75" s="5" t="s">
        <v>39</v>
      </c>
      <c r="C75" s="5" t="s">
        <v>43</v>
      </c>
      <c r="D75" s="6">
        <v>43351</v>
      </c>
      <c r="E75" s="3">
        <v>20000</v>
      </c>
      <c r="F75" s="15">
        <f>E75</f>
        <v>20000</v>
      </c>
      <c r="G75" s="3">
        <f>F75*L4</f>
        <v>19000</v>
      </c>
      <c r="H75" s="5" t="s">
        <v>1</v>
      </c>
      <c r="I75" s="3">
        <v>10</v>
      </c>
      <c r="J75" s="3" t="s">
        <v>0</v>
      </c>
      <c r="K75" s="8">
        <f>G75*I75</f>
        <v>190000</v>
      </c>
      <c r="L75" s="27"/>
    </row>
    <row r="76" spans="1:12" ht="18.75" customHeight="1" x14ac:dyDescent="0.15">
      <c r="A76" s="26"/>
      <c r="B76" s="5" t="s">
        <v>39</v>
      </c>
      <c r="C76" s="5" t="s">
        <v>42</v>
      </c>
      <c r="D76" s="6">
        <v>43351</v>
      </c>
      <c r="E76" s="3">
        <v>20000</v>
      </c>
      <c r="F76" s="15">
        <f t="shared" ref="F76:F83" si="10">E76</f>
        <v>20000</v>
      </c>
      <c r="G76" s="3">
        <f>F76*L4</f>
        <v>19000</v>
      </c>
      <c r="H76" s="5" t="s">
        <v>1</v>
      </c>
      <c r="I76" s="3">
        <v>10</v>
      </c>
      <c r="J76" s="3" t="s">
        <v>0</v>
      </c>
      <c r="K76" s="8">
        <f t="shared" ref="K76:K83" si="11">G76*I76</f>
        <v>190000</v>
      </c>
      <c r="L76" s="28"/>
    </row>
    <row r="77" spans="1:12" ht="18.75" customHeight="1" x14ac:dyDescent="0.15">
      <c r="A77" s="26"/>
      <c r="B77" s="5" t="s">
        <v>39</v>
      </c>
      <c r="C77" s="5" t="s">
        <v>43</v>
      </c>
      <c r="D77" s="6">
        <v>43352</v>
      </c>
      <c r="E77" s="3">
        <v>20000</v>
      </c>
      <c r="F77" s="15">
        <f t="shared" si="10"/>
        <v>20000</v>
      </c>
      <c r="G77" s="3">
        <f>F77*L4</f>
        <v>19000</v>
      </c>
      <c r="H77" s="5" t="s">
        <v>1</v>
      </c>
      <c r="I77" s="3">
        <v>10</v>
      </c>
      <c r="J77" s="3" t="s">
        <v>0</v>
      </c>
      <c r="K77" s="8">
        <f t="shared" si="11"/>
        <v>190000</v>
      </c>
      <c r="L77" s="28"/>
    </row>
    <row r="78" spans="1:12" ht="18.75" customHeight="1" x14ac:dyDescent="0.15">
      <c r="A78" s="26"/>
      <c r="B78" s="5" t="s">
        <v>39</v>
      </c>
      <c r="C78" s="5" t="s">
        <v>44</v>
      </c>
      <c r="D78" s="6">
        <v>43352</v>
      </c>
      <c r="E78" s="3">
        <v>20000</v>
      </c>
      <c r="F78" s="15">
        <f t="shared" si="10"/>
        <v>20000</v>
      </c>
      <c r="G78" s="3">
        <f>F78*L4</f>
        <v>19000</v>
      </c>
      <c r="H78" s="5" t="s">
        <v>1</v>
      </c>
      <c r="I78" s="3">
        <v>10</v>
      </c>
      <c r="J78" s="3" t="s">
        <v>0</v>
      </c>
      <c r="K78" s="8">
        <f t="shared" si="11"/>
        <v>190000</v>
      </c>
      <c r="L78" s="28"/>
    </row>
    <row r="79" spans="1:12" ht="18.75" customHeight="1" x14ac:dyDescent="0.15">
      <c r="A79" s="26"/>
      <c r="B79" s="5" t="s">
        <v>41</v>
      </c>
      <c r="C79" s="5" t="s">
        <v>45</v>
      </c>
      <c r="D79" s="6">
        <v>43353</v>
      </c>
      <c r="E79" s="3">
        <v>27000</v>
      </c>
      <c r="F79" s="15">
        <f t="shared" si="10"/>
        <v>27000</v>
      </c>
      <c r="G79" s="3">
        <f>F79*L4</f>
        <v>25650</v>
      </c>
      <c r="H79" s="5" t="s">
        <v>1</v>
      </c>
      <c r="I79" s="3">
        <v>40</v>
      </c>
      <c r="J79" s="3" t="s">
        <v>0</v>
      </c>
      <c r="K79" s="8">
        <f t="shared" si="11"/>
        <v>1026000</v>
      </c>
      <c r="L79" s="28"/>
    </row>
    <row r="80" spans="1:12" ht="18.75" customHeight="1" x14ac:dyDescent="0.15">
      <c r="A80" s="26"/>
      <c r="B80" s="5" t="s">
        <v>46</v>
      </c>
      <c r="C80" s="5" t="s">
        <v>47</v>
      </c>
      <c r="D80" s="6">
        <v>43354</v>
      </c>
      <c r="E80" s="3">
        <v>20000</v>
      </c>
      <c r="F80" s="15">
        <f t="shared" si="10"/>
        <v>20000</v>
      </c>
      <c r="G80" s="3">
        <f>F80*L4</f>
        <v>19000</v>
      </c>
      <c r="H80" s="5" t="s">
        <v>1</v>
      </c>
      <c r="I80" s="3">
        <v>10</v>
      </c>
      <c r="J80" s="3" t="s">
        <v>0</v>
      </c>
      <c r="K80" s="8">
        <f t="shared" si="11"/>
        <v>190000</v>
      </c>
      <c r="L80" s="28"/>
    </row>
    <row r="81" spans="1:12" ht="18.75" customHeight="1" x14ac:dyDescent="0.15">
      <c r="A81" s="26"/>
      <c r="B81" s="5" t="s">
        <v>46</v>
      </c>
      <c r="C81" s="5" t="s">
        <v>48</v>
      </c>
      <c r="D81" s="6">
        <v>43354</v>
      </c>
      <c r="E81" s="3">
        <v>20000</v>
      </c>
      <c r="F81" s="15">
        <f t="shared" si="10"/>
        <v>20000</v>
      </c>
      <c r="G81" s="3">
        <f>F81*L4</f>
        <v>19000</v>
      </c>
      <c r="H81" s="5" t="s">
        <v>1</v>
      </c>
      <c r="I81" s="3">
        <v>10</v>
      </c>
      <c r="J81" s="3" t="s">
        <v>0</v>
      </c>
      <c r="K81" s="8">
        <f t="shared" si="11"/>
        <v>190000</v>
      </c>
      <c r="L81" s="28"/>
    </row>
    <row r="82" spans="1:12" ht="18.75" customHeight="1" x14ac:dyDescent="0.15">
      <c r="A82" s="26"/>
      <c r="B82" s="5" t="s">
        <v>46</v>
      </c>
      <c r="C82" s="5" t="s">
        <v>47</v>
      </c>
      <c r="D82" s="6">
        <v>43355</v>
      </c>
      <c r="E82" s="3">
        <v>20000</v>
      </c>
      <c r="F82" s="15">
        <f t="shared" si="10"/>
        <v>20000</v>
      </c>
      <c r="G82" s="3">
        <f>F82*L4</f>
        <v>19000</v>
      </c>
      <c r="H82" s="5" t="s">
        <v>1</v>
      </c>
      <c r="I82" s="3">
        <v>10</v>
      </c>
      <c r="J82" s="3" t="s">
        <v>0</v>
      </c>
      <c r="K82" s="8">
        <f t="shared" si="11"/>
        <v>190000</v>
      </c>
      <c r="L82" s="28"/>
    </row>
    <row r="83" spans="1:12" ht="18.75" customHeight="1" x14ac:dyDescent="0.15">
      <c r="A83" s="26"/>
      <c r="B83" s="21" t="s">
        <v>46</v>
      </c>
      <c r="C83" s="21" t="s">
        <v>48</v>
      </c>
      <c r="D83" s="22">
        <v>43355</v>
      </c>
      <c r="E83" s="23">
        <v>20000</v>
      </c>
      <c r="F83" s="24">
        <f t="shared" si="10"/>
        <v>20000</v>
      </c>
      <c r="G83" s="23">
        <f>F83*L4</f>
        <v>19000</v>
      </c>
      <c r="H83" s="21" t="s">
        <v>1</v>
      </c>
      <c r="I83" s="23">
        <v>10</v>
      </c>
      <c r="J83" s="23" t="s">
        <v>0</v>
      </c>
      <c r="K83" s="25">
        <f t="shared" si="11"/>
        <v>190000</v>
      </c>
      <c r="L83" s="28"/>
    </row>
    <row r="84" spans="1:12" ht="18.75" customHeight="1" x14ac:dyDescent="0.15">
      <c r="A84" s="23" t="s">
        <v>10</v>
      </c>
      <c r="B84" s="5"/>
      <c r="C84" s="5"/>
      <c r="D84" s="3"/>
      <c r="E84" s="4"/>
      <c r="F84" s="8"/>
      <c r="G84" s="4"/>
      <c r="H84" s="38"/>
      <c r="I84" s="3"/>
      <c r="J84" s="4"/>
      <c r="K84" s="4"/>
      <c r="L84" s="4">
        <f>SUM(K75:K83)</f>
        <v>2546000</v>
      </c>
    </row>
    <row r="85" spans="1:12" ht="18.75" customHeight="1" thickBot="1" x14ac:dyDescent="0.2">
      <c r="A85" s="7"/>
      <c r="B85" s="13"/>
      <c r="C85" s="13"/>
      <c r="D85" s="7"/>
      <c r="E85" s="9"/>
      <c r="F85" s="16"/>
      <c r="G85" s="9"/>
      <c r="H85" s="17"/>
      <c r="I85" s="7"/>
      <c r="J85" s="9"/>
      <c r="K85" s="26" t="s">
        <v>52</v>
      </c>
      <c r="L85" s="28">
        <f>L84/40</f>
        <v>63650</v>
      </c>
    </row>
    <row r="86" spans="1:12" ht="18.75" customHeight="1" thickBot="1" x14ac:dyDescent="0.2">
      <c r="K86" s="18" t="s">
        <v>60</v>
      </c>
      <c r="L86" s="43">
        <f>L84</f>
        <v>2546000</v>
      </c>
    </row>
    <row r="87" spans="1:12" ht="18.75" customHeight="1" x14ac:dyDescent="0.15"/>
    <row r="88" spans="1:12" ht="18.75" customHeight="1" x14ac:dyDescent="0.15">
      <c r="A88" s="31" t="s">
        <v>54</v>
      </c>
      <c r="B88" s="32"/>
      <c r="C88" s="32"/>
      <c r="D88" s="32"/>
      <c r="E88" s="29"/>
      <c r="F88" s="29"/>
      <c r="G88" s="29"/>
      <c r="H88" s="29"/>
      <c r="I88" s="32"/>
      <c r="J88" s="29"/>
      <c r="K88" s="29"/>
      <c r="L88" s="33"/>
    </row>
    <row r="89" spans="1:12" ht="18.75" customHeight="1" x14ac:dyDescent="0.15">
      <c r="A89" s="30" t="s">
        <v>57</v>
      </c>
      <c r="B89" s="54" t="s">
        <v>65</v>
      </c>
      <c r="C89" s="55"/>
      <c r="D89" s="30" t="s">
        <v>8</v>
      </c>
      <c r="E89" s="30" t="s">
        <v>56</v>
      </c>
      <c r="F89" s="35" t="s">
        <v>56</v>
      </c>
      <c r="G89" s="30" t="s">
        <v>24</v>
      </c>
      <c r="H89" s="36"/>
      <c r="I89" s="30" t="s">
        <v>55</v>
      </c>
      <c r="J89" s="37"/>
      <c r="K89" s="30" t="s">
        <v>14</v>
      </c>
      <c r="L89" s="30" t="s">
        <v>10</v>
      </c>
    </row>
    <row r="90" spans="1:12" ht="18.75" customHeight="1" x14ac:dyDescent="0.15">
      <c r="A90" s="26"/>
      <c r="B90" s="52" t="s">
        <v>56</v>
      </c>
      <c r="C90" s="53"/>
      <c r="D90" s="44">
        <v>43353</v>
      </c>
      <c r="E90" s="7"/>
      <c r="F90" s="45"/>
      <c r="G90" s="7">
        <v>22456703</v>
      </c>
      <c r="H90" s="13" t="s">
        <v>1</v>
      </c>
      <c r="I90" s="7">
        <v>1</v>
      </c>
      <c r="J90" s="7" t="s">
        <v>0</v>
      </c>
      <c r="K90" s="16">
        <f t="shared" ref="K90:K92" si="12">G90*I90</f>
        <v>22456703</v>
      </c>
      <c r="L90" s="28"/>
    </row>
    <row r="91" spans="1:12" ht="18.75" customHeight="1" x14ac:dyDescent="0.15">
      <c r="A91" s="26"/>
      <c r="B91" s="56" t="s">
        <v>66</v>
      </c>
      <c r="C91" s="57"/>
      <c r="D91" s="22">
        <v>43353</v>
      </c>
      <c r="E91" s="23"/>
      <c r="F91" s="24"/>
      <c r="G91" s="23">
        <v>12600000</v>
      </c>
      <c r="H91" s="21" t="s">
        <v>1</v>
      </c>
      <c r="I91" s="23">
        <v>1</v>
      </c>
      <c r="J91" s="23" t="s">
        <v>0</v>
      </c>
      <c r="K91" s="25">
        <f t="shared" si="12"/>
        <v>12600000</v>
      </c>
      <c r="L91" s="28"/>
    </row>
    <row r="92" spans="1:12" ht="18.75" customHeight="1" x14ac:dyDescent="0.15">
      <c r="A92" s="26"/>
      <c r="B92" s="52" t="s">
        <v>64</v>
      </c>
      <c r="C92" s="53"/>
      <c r="D92" s="22">
        <v>43353</v>
      </c>
      <c r="E92" s="23"/>
      <c r="F92" s="24"/>
      <c r="G92" s="23">
        <f>(G90+G91)*0.08</f>
        <v>2804536.24</v>
      </c>
      <c r="H92" s="21" t="s">
        <v>1</v>
      </c>
      <c r="I92" s="23">
        <v>1</v>
      </c>
      <c r="J92" s="23" t="s">
        <v>0</v>
      </c>
      <c r="K92" s="25">
        <f t="shared" si="12"/>
        <v>2804536.24</v>
      </c>
      <c r="L92" s="28"/>
    </row>
    <row r="93" spans="1:12" ht="18.75" customHeight="1" x14ac:dyDescent="0.15">
      <c r="A93" s="23" t="s">
        <v>10</v>
      </c>
      <c r="B93" s="52"/>
      <c r="C93" s="53"/>
      <c r="D93" s="3"/>
      <c r="E93" s="4"/>
      <c r="F93" s="8"/>
      <c r="G93" s="4"/>
      <c r="H93" s="38"/>
      <c r="I93" s="3"/>
      <c r="J93" s="4"/>
      <c r="K93" s="4"/>
      <c r="L93" s="4">
        <f>SUM(K90:K92)</f>
        <v>37861239.240000002</v>
      </c>
    </row>
    <row r="94" spans="1:12" ht="18.75" customHeight="1" thickBot="1" x14ac:dyDescent="0.2">
      <c r="A94" s="7"/>
      <c r="B94" s="52"/>
      <c r="C94" s="53"/>
      <c r="D94" s="7"/>
      <c r="E94" s="9"/>
      <c r="F94" s="16"/>
      <c r="G94" s="9"/>
      <c r="H94" s="17"/>
      <c r="I94" s="7"/>
      <c r="J94" s="9"/>
      <c r="K94" s="26"/>
      <c r="L94" s="28"/>
    </row>
    <row r="95" spans="1:12" ht="18.75" customHeight="1" thickBot="1" x14ac:dyDescent="0.2">
      <c r="A95" s="1" t="s">
        <v>63</v>
      </c>
      <c r="B95" s="47"/>
      <c r="K95" s="18" t="s">
        <v>61</v>
      </c>
      <c r="L95" s="43">
        <f>L93</f>
        <v>37861239.240000002</v>
      </c>
    </row>
    <row r="96" spans="1:12" ht="18.75" customHeight="1" thickBot="1" x14ac:dyDescent="0.2"/>
    <row r="97" spans="8:12" ht="18.75" customHeight="1" thickBot="1" x14ac:dyDescent="0.2">
      <c r="H97" s="49" t="s">
        <v>62</v>
      </c>
      <c r="I97" s="50"/>
      <c r="J97" s="51"/>
      <c r="K97" s="42"/>
      <c r="L97" s="46">
        <f>L49+L72+L86+L95</f>
        <v>105598224.74000001</v>
      </c>
    </row>
    <row r="98" spans="8:12" ht="18.75" customHeight="1" x14ac:dyDescent="0.15"/>
  </sheetData>
  <mergeCells count="8">
    <mergeCell ref="A1:L3"/>
    <mergeCell ref="H97:J97"/>
    <mergeCell ref="B90:C90"/>
    <mergeCell ref="B89:C89"/>
    <mergeCell ref="B93:C93"/>
    <mergeCell ref="B91:C91"/>
    <mergeCell ref="B92:C92"/>
    <mergeCell ref="B94:C94"/>
  </mergeCells>
  <phoneticPr fontId="2"/>
  <printOptions horizontalCentered="1"/>
  <pageMargins left="0.31496062992125984" right="0.31496062992125984" top="0.55118110236220474" bottom="0.55118110236220474" header="0.31496062992125984" footer="0.31496062992125984"/>
  <pageSetup paperSize="9" scale="45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STC1</dc:creator>
  <cp:lastModifiedBy>itd134</cp:lastModifiedBy>
  <cp:lastPrinted>2018-07-24T11:48:02Z</cp:lastPrinted>
  <dcterms:created xsi:type="dcterms:W3CDTF">2018-07-23T10:56:13Z</dcterms:created>
  <dcterms:modified xsi:type="dcterms:W3CDTF">2018-07-24T12:02:31Z</dcterms:modified>
</cp:coreProperties>
</file>