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825052D5-C79E-46AA-A8DC-10DCC4DE3BFD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L1 报价汇总" sheetId="23" r:id="rId1"/>
    <sheet name="L2-模块报价" sheetId="30" r:id="rId2"/>
    <sheet name="L3-明细条目报价" sheetId="3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0" l="1"/>
  <c r="I14" i="30" l="1"/>
  <c r="I16" i="30"/>
  <c r="I13" i="30"/>
  <c r="I11" i="30"/>
  <c r="I12" i="30"/>
  <c r="E8" i="30"/>
  <c r="G8" i="30"/>
  <c r="F19" i="30"/>
  <c r="I9" i="30" l="1"/>
  <c r="E5" i="23" s="1"/>
  <c r="G5" i="23" s="1"/>
  <c r="D13" i="23" s="1"/>
  <c r="F20" i="30"/>
  <c r="E20" i="30"/>
  <c r="D20" i="30"/>
  <c r="C20" i="30"/>
  <c r="B20" i="30"/>
  <c r="E19" i="30"/>
  <c r="D19" i="30"/>
  <c r="C19" i="30"/>
  <c r="B19" i="30"/>
  <c r="I8" i="30"/>
  <c r="F8" i="30"/>
  <c r="D8" i="30"/>
  <c r="C8" i="30"/>
  <c r="B8" i="30"/>
  <c r="I6" i="30" l="1"/>
  <c r="G19" i="30" s="1"/>
  <c r="E4" i="23" l="1"/>
  <c r="G4" i="23" s="1"/>
  <c r="I19" i="30"/>
  <c r="G20" i="30" l="1"/>
  <c r="I20" i="30" s="1"/>
  <c r="I17" i="30" s="1"/>
  <c r="E6" i="23" s="1"/>
  <c r="G6" i="23" s="1"/>
  <c r="G7" i="23" s="1"/>
  <c r="D12" i="23" s="1"/>
  <c r="E13" i="23" l="1"/>
  <c r="D14" i="23"/>
  <c r="E14" i="23" s="1"/>
</calcChain>
</file>

<file path=xl/sharedStrings.xml><?xml version="1.0" encoding="utf-8"?>
<sst xmlns="http://schemas.openxmlformats.org/spreadsheetml/2006/main" count="537" uniqueCount="208">
  <si>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</si>
  <si>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</si>
  <si>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</si>
  <si>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</si>
  <si>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</si>
  <si>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</si>
  <si>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</si>
  <si>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</si>
  <si>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地面交通</t>
  </si>
  <si>
    <t>项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</si>
  <si>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</si>
  <si>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</si>
  <si>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</si>
  <si>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</si>
  <si>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</si>
  <si>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</si>
  <si>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</si>
  <si>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</si>
  <si>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</si>
  <si>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</si>
  <si>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</si>
  <si>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</si>
  <si>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</si>
  <si>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</si>
  <si>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</si>
  <si>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</si>
  <si>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</si>
  <si>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</si>
  <si>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-</t>
  </si>
  <si>
    <t>客户名称</t>
  </si>
  <si>
    <t>业务联系人</t>
  </si>
  <si>
    <t>联系方式</t>
  </si>
  <si>
    <t>项目名称</t>
  </si>
  <si>
    <t>采购联系人</t>
  </si>
  <si>
    <t>项目日期</t>
  </si>
  <si>
    <t>接待人数</t>
  </si>
  <si>
    <t>目的地</t>
  </si>
  <si>
    <t>报价时间</t>
  </si>
  <si>
    <t>项目经理</t>
  </si>
  <si>
    <t>邮箱地址</t>
  </si>
  <si>
    <r>
      <t>报价说明：</t>
    </r>
    <r>
      <rPr>
        <sz val="12"/>
        <color theme="1"/>
        <rFont val="微软雅黑"/>
        <family val="2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</si>
  <si>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</si>
  <si>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人员及服务</t>
  </si>
  <si>
    <t>二级报价项</t>
  </si>
  <si>
    <t>三级报价项</t>
  </si>
  <si>
    <t>四级报价项</t>
  </si>
  <si>
    <t>单位</t>
  </si>
  <si>
    <t>单价</t>
  </si>
  <si>
    <t>模块4 据实结算</t>
  </si>
  <si>
    <t>模块5 服务费及税费</t>
  </si>
  <si>
    <t>备注（参考列举项，同等级设备均可）</t>
  </si>
  <si>
    <t>单位（车次、公里）</t>
  </si>
  <si>
    <t>单次使用
1、包含8小时100公里
2、需使用3年内车</t>
  </si>
  <si>
    <t>丰田天籁</t>
  </si>
  <si>
    <t>4座普通小车
或等同档次</t>
  </si>
  <si>
    <t>车/趟</t>
  </si>
  <si>
    <t>单次使用
1、包含8小时100公里
2、需使用4年内车</t>
  </si>
  <si>
    <t>奥迪A6</t>
  </si>
  <si>
    <t>4座豪华小车
或等同档次</t>
  </si>
  <si>
    <t>单次使用
1、包含8小时100公里
2、需使用5年内车</t>
  </si>
  <si>
    <t>丰田GL8</t>
  </si>
  <si>
    <t>7座普通商务车
或等同档次</t>
  </si>
  <si>
    <t>单次使用
1、包含8小时100公里
2、需使用6年内车</t>
  </si>
  <si>
    <t>奔驰V60</t>
  </si>
  <si>
    <t>7座豪华商务车
或等同档次</t>
  </si>
  <si>
    <t>单次使用
1、包含8小时100公里
2、需使用7年内车</t>
  </si>
  <si>
    <t>丰田考斯特</t>
  </si>
  <si>
    <t>15座普通小巴
或等同档次</t>
  </si>
  <si>
    <t>单次使用
1、包含8小时100公里
2、需使用8年内车</t>
  </si>
  <si>
    <t>15座豪华小巴
或等同档次</t>
  </si>
  <si>
    <t>单次使用
1、包含8小时100公里
2、需使用9年内车</t>
  </si>
  <si>
    <t>19-22座普通小巴
或等同档次</t>
  </si>
  <si>
    <t>单次使用
1、包含8小时100公里
2、需使用10年内车</t>
  </si>
  <si>
    <t>19-22座豪华小巴
或等同档次</t>
  </si>
  <si>
    <t>单次使用
1、包含8小时100公里
2、需使用11年内车</t>
  </si>
  <si>
    <t>金龙</t>
  </si>
  <si>
    <t>33座中巴
或等同档次</t>
  </si>
  <si>
    <t>单次使用
1、包含8小时100公里
2、需使用12年内车</t>
  </si>
  <si>
    <t>37座中巴
或等同档次</t>
  </si>
  <si>
    <t>单次使用
1、包含8小时100公里
2、需使用13年内车</t>
  </si>
  <si>
    <t>45座中巴
或等同档次</t>
  </si>
  <si>
    <t>单次使用
1、包含8小时100公里
2、需使用14年内车</t>
  </si>
  <si>
    <t>53座中巴
或等同档次</t>
  </si>
  <si>
    <t>单次使用
1、包含8小时100公里
2、需使用15年内车</t>
  </si>
  <si>
    <t>57座中巴
或等同档次</t>
  </si>
  <si>
    <t>包车
1、包含8小时100公里
2、需使用3年内车</t>
  </si>
  <si>
    <t>车次*天</t>
  </si>
  <si>
    <t>包车
1、包含8小时100公里
2、需使用4年内车</t>
  </si>
  <si>
    <t>包车
1、包含8小时100公里
2、需使用5年内车</t>
  </si>
  <si>
    <t>包车
1、包含8小时100公里
2、需使用6年内车</t>
  </si>
  <si>
    <t>包车
1、包含8小时100公里
2、需使用7年内车</t>
  </si>
  <si>
    <t>包车
1、包含8小时100公里
2、需使用8年内车</t>
  </si>
  <si>
    <t>包车
1、包含8小时100公里
2、需使用9年内车</t>
  </si>
  <si>
    <t>包车
1、包含8小时100公里
2、需使用10年内车</t>
  </si>
  <si>
    <t>包车
1、包含8小时100公里
2、需使用11年内车</t>
  </si>
  <si>
    <t>包车
1、包含8小时100公里
2、需使用12年内车</t>
  </si>
  <si>
    <t>包车
1、包含8小时100公里
2、需使用13年内车</t>
  </si>
  <si>
    <t>包车
1、包含8小时100公里
2、需使用14年内车</t>
  </si>
  <si>
    <t>包车
1、包含8小时100公里
2、需使用15年内车</t>
  </si>
  <si>
    <t>车辆超公里费</t>
  </si>
  <si>
    <t>每公里</t>
  </si>
  <si>
    <t>车辆超时间费</t>
  </si>
  <si>
    <t>每小时</t>
  </si>
  <si>
    <t>KT板</t>
  </si>
  <si>
    <t>/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</si>
  <si>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</si>
  <si>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</si>
  <si>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</si>
  <si>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</si>
  <si>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</si>
  <si>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</si>
  <si>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</si>
  <si>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</si>
  <si>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</si>
  <si>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</si>
  <si>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</si>
  <si>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</si>
  <si>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</si>
  <si>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</si>
  <si>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</si>
  <si>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个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</si>
  <si>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</si>
  <si>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</si>
  <si>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</si>
  <si>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</si>
  <si>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</si>
  <si>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</si>
  <si>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</si>
  <si>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</si>
  <si>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</si>
  <si>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</si>
  <si>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</si>
  <si>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</si>
  <si>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</si>
  <si>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</si>
  <si>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</si>
  <si>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</si>
  <si>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人/次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</si>
  <si>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</si>
  <si>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</si>
  <si>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</si>
  <si>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</si>
  <si>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</si>
  <si>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</si>
  <si>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</si>
  <si>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</si>
  <si>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</si>
  <si>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</si>
  <si>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</si>
  <si>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</si>
  <si>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</si>
  <si>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</si>
  <si>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</si>
  <si>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</si>
  <si>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</si>
  <si>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</si>
  <si>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</si>
  <si>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</si>
  <si>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</si>
  <si>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</t>
  </si>
  <si>
    <t>住宿补助</t>
  </si>
  <si>
    <t>双人同住350/天，不分城市（仅供应商自有人员可以报）</t>
  </si>
  <si>
    <t>2人/天</t>
  </si>
  <si>
    <t>小交通补助（打车）</t>
  </si>
  <si>
    <t>30/天/人</t>
  </si>
  <si>
    <t>天/人</t>
  </si>
  <si>
    <t>超时费</t>
  </si>
  <si>
    <t>50/小时</t>
  </si>
  <si>
    <t>小时</t>
  </si>
  <si>
    <t>服务费</t>
  </si>
  <si>
    <t>海外服务费</t>
  </si>
  <si>
    <t>如不涉及请忽略</t>
  </si>
  <si>
    <t>税费</t>
  </si>
  <si>
    <t>模块3 人员</t>
    <phoneticPr fontId="25" type="noConversion"/>
  </si>
  <si>
    <t>大交通</t>
  </si>
  <si>
    <t>机票预估总采购金额</t>
    <phoneticPr fontId="25" type="noConversion"/>
  </si>
  <si>
    <t>经济舱（境内）</t>
  </si>
  <si>
    <t>酒店住宿</t>
  </si>
  <si>
    <t>高级大床</t>
  </si>
  <si>
    <t>餐饮</t>
    <phoneticPr fontId="25" type="noConversion"/>
  </si>
  <si>
    <t>运营费用</t>
  </si>
  <si>
    <t>信封</t>
    <phoneticPr fontId="25" type="noConversion"/>
  </si>
  <si>
    <t>物料</t>
    <phoneticPr fontId="25" type="noConversion"/>
  </si>
  <si>
    <t>车马费</t>
  </si>
  <si>
    <t>其他</t>
  </si>
  <si>
    <t>工作时长8小时、供应商自有人员</t>
    <phoneticPr fontId="25" type="noConversion"/>
  </si>
  <si>
    <t>个</t>
    <phoneticPr fontId="25" type="noConversion"/>
  </si>
  <si>
    <t>人/次</t>
    <phoneticPr fontId="25" type="noConversion"/>
  </si>
  <si>
    <t>晚</t>
    <phoneticPr fontId="25" type="noConversion"/>
  </si>
  <si>
    <t>据实结算</t>
    <phoneticPr fontId="25" type="noConversion"/>
  </si>
  <si>
    <t>媒体老师车马费，含税点10%</t>
  </si>
  <si>
    <t>快手公共关系</t>
    <phoneticPr fontId="25" type="noConversion"/>
  </si>
  <si>
    <t>张佳怡</t>
    <phoneticPr fontId="25" type="noConversion"/>
  </si>
  <si>
    <t>李馨</t>
    <phoneticPr fontId="25" type="noConversion"/>
  </si>
  <si>
    <t>往返经济舱预估 据实结算</t>
    <phoneticPr fontId="25" type="noConversion"/>
  </si>
  <si>
    <t>自助餐</t>
    <phoneticPr fontId="25" type="noConversion"/>
  </si>
  <si>
    <t>备用金</t>
    <phoneticPr fontId="25" type="noConversion"/>
  </si>
  <si>
    <t>活动用车备用</t>
    <phoneticPr fontId="25" type="noConversion"/>
  </si>
  <si>
    <t>pcs</t>
    <phoneticPr fontId="25" type="noConversion"/>
  </si>
  <si>
    <t>zhangjaiyi@cct.cn</t>
    <phoneticPr fontId="25" type="noConversion"/>
  </si>
  <si>
    <t>2025年7月6日-7月11日</t>
    <phoneticPr fontId="25" type="noConversion"/>
  </si>
  <si>
    <t>合肥</t>
    <phoneticPr fontId="25" type="noConversion"/>
  </si>
  <si>
    <t>《快手向前冲夏日派对》媒体接待动</t>
    <phoneticPr fontId="25" type="noConversion"/>
  </si>
  <si>
    <t>panshuyue@kuaishou.com</t>
    <phoneticPr fontId="25" type="noConversion"/>
  </si>
  <si>
    <t>潘舒悦</t>
    <phoneticPr fontId="25" type="noConversion"/>
  </si>
  <si>
    <t>6-11号嘉宾用餐预估，据实结算</t>
    <phoneticPr fontId="25" type="noConversion"/>
  </si>
  <si>
    <t>合肥朗廷酒店</t>
    <phoneticPr fontId="25" type="noConversion"/>
  </si>
  <si>
    <t>合肥朗廷酒店，嘉宾用房，据实结算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</si>
</sst>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\¥* #,##0.00_);_(\¥* \(#,##0.00\);_(\¥* &quot;-&quot;??_);_(@_)"/>
    <numFmt numFmtId="177" formatCode="[$¥-804]#,##0.00;[$¥-804]\-#,##0.00"/>
    <numFmt numFmtId="178" formatCode="_-* #,##0\ _F_-;\-* #,##0\ _F_-;_-* &quot;-&quot;??\ _F_-;_-@_-"/>
  </numFmts>
  <fonts count="30">
    <font>
      <sz val="12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theme="1"/>
      <name val="Microsoft YaHei"/>
      <charset val="134"/>
    </font>
    <font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family val="2"/>
      <charset val="134"/>
    </font>
    <font>
      <sz val="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8"/>
      <name val="微软雅黑"/>
      <family val="2"/>
      <charset val="134"/>
    </font>
    <font>
      <u/>
      <sz val="8"/>
      <color rgb="FF0000FF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等线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u/>
      <sz val="12"/>
      <color theme="10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177" fontId="23" fillId="0" borderId="0">
      <protection locked="0"/>
    </xf>
    <xf numFmtId="0" fontId="23" fillId="0" borderId="0">
      <protection locked="0"/>
    </xf>
    <xf numFmtId="0" fontId="22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3" borderId="1" xfId="7" applyFont="1" applyFill="1" applyBorder="1" applyAlignment="1" applyProtection="1">
      <alignment horizontal="left" vertical="center"/>
    </xf>
    <xf numFmtId="43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8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2" fillId="3" borderId="1" xfId="5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/>
    </xf>
    <xf numFmtId="1" fontId="5" fillId="0" borderId="2" xfId="0" applyNumberFormat="1" applyFont="1" applyBorder="1" applyAlignment="1" applyProtection="1">
      <alignment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left" vertical="center"/>
    </xf>
    <xf numFmtId="0" fontId="7" fillId="0" borderId="1" xfId="0" applyFont="1" applyBorder="1" applyProtection="1">
      <alignment vertical="center"/>
      <protection locked="0"/>
    </xf>
    <xf numFmtId="43" fontId="2" fillId="3" borderId="1" xfId="0" applyNumberFormat="1" applyFont="1" applyFill="1" applyBorder="1" applyAlignment="1" applyProtection="1">
      <alignment horizontal="center" vertical="center"/>
      <protection locked="0"/>
    </xf>
    <xf numFmtId="9" fontId="2" fillId="4" borderId="1" xfId="3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Protection="1">
      <alignment vertical="center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>
      <alignment vertical="center"/>
    </xf>
    <xf numFmtId="43" fontId="14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43" fontId="14" fillId="8" borderId="1" xfId="1" applyFont="1" applyFill="1" applyBorder="1" applyProtection="1">
      <alignment vertical="center"/>
    </xf>
    <xf numFmtId="176" fontId="17" fillId="8" borderId="1" xfId="2" applyFont="1" applyFill="1" applyBorder="1" applyAlignment="1" applyProtection="1">
      <alignment horizontal="center" vertical="center" wrapText="1"/>
    </xf>
    <xf numFmtId="176" fontId="17" fillId="8" borderId="1" xfId="2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8" fillId="11" borderId="1" xfId="0" applyFont="1" applyFill="1" applyBorder="1" applyAlignment="1">
      <alignment horizontal="center" vertical="center"/>
    </xf>
    <xf numFmtId="43" fontId="16" fillId="0" borderId="1" xfId="0" applyNumberFormat="1" applyFont="1" applyBorder="1" applyAlignment="1">
      <alignment horizontal="center" vertical="center"/>
    </xf>
    <xf numFmtId="9" fontId="16" fillId="0" borderId="1" xfId="3" applyFont="1" applyBorder="1" applyAlignment="1">
      <alignment horizontal="center" vertical="center"/>
    </xf>
    <xf numFmtId="43" fontId="18" fillId="0" borderId="8" xfId="1" applyFont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8" fillId="0" borderId="0" xfId="0" applyFont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9" fontId="16" fillId="0" borderId="0" xfId="3" applyFont="1" applyBorder="1" applyAlignment="1">
      <alignment horizontal="center" vertical="center"/>
    </xf>
    <xf numFmtId="178" fontId="26" fillId="0" borderId="10" xfId="1" applyNumberFormat="1" applyFont="1" applyFill="1" applyBorder="1" applyAlignment="1">
      <alignment horizontal="center" vertical="center"/>
    </xf>
    <xf numFmtId="178" fontId="26" fillId="0" borderId="1" xfId="1" applyNumberFormat="1" applyFont="1" applyFill="1" applyBorder="1" applyAlignment="1">
      <alignment horizontal="center" vertical="center"/>
    </xf>
    <xf numFmtId="178" fontId="11" fillId="0" borderId="6" xfId="1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43" fontId="11" fillId="3" borderId="1" xfId="0" applyNumberFormat="1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43" fontId="11" fillId="0" borderId="1" xfId="1" applyFont="1" applyBorder="1" applyAlignment="1" applyProtection="1">
      <alignment horizontal="center" vertical="center"/>
    </xf>
    <xf numFmtId="178" fontId="26" fillId="0" borderId="8" xfId="1" applyNumberFormat="1" applyFont="1" applyFill="1" applyBorder="1" applyAlignment="1">
      <alignment horizontal="center" vertical="center"/>
    </xf>
    <xf numFmtId="0" fontId="26" fillId="0" borderId="1" xfId="1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58" fontId="27" fillId="0" borderId="12" xfId="1" applyNumberFormat="1" applyFont="1" applyFill="1" applyBorder="1" applyAlignment="1">
      <alignment horizontal="center" vertical="center" wrapText="1"/>
    </xf>
    <xf numFmtId="178" fontId="27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43" fontId="11" fillId="3" borderId="1" xfId="0" applyNumberFormat="1" applyFont="1" applyFill="1" applyBorder="1" applyAlignment="1">
      <alignment horizontal="left" vertical="center"/>
    </xf>
    <xf numFmtId="43" fontId="11" fillId="0" borderId="1" xfId="1" applyFont="1" applyBorder="1" applyProtection="1">
      <alignment vertical="center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29" fillId="0" borderId="6" xfId="10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4" fontId="29" fillId="0" borderId="4" xfId="10" applyNumberForma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left" vertical="center"/>
    </xf>
    <xf numFmtId="43" fontId="14" fillId="8" borderId="5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78" fontId="15" fillId="0" borderId="4" xfId="1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78" fontId="8" fillId="0" borderId="2" xfId="1" applyNumberFormat="1" applyFont="1" applyFill="1" applyBorder="1" applyAlignment="1" applyProtection="1">
      <alignment horizontal="center" vertical="center" wrapText="1"/>
      <protection locked="0"/>
    </xf>
  </cellXfs>
  <cellStyles count="11">
    <cellStyle name="0,0_x000a__x000a_NA_x000a__x000a_ 2 2" xfId="4" xr:uid="{00000000-0005-0000-0000-000031000000}"/>
    <cellStyle name="百分比" xfId="3" builtinId="5"/>
    <cellStyle name="常规" xfId="0" builtinId="0"/>
    <cellStyle name="常规 2" xfId="5" xr:uid="{00000000-0005-0000-0000-000032000000}"/>
    <cellStyle name="常规 2 2" xfId="6" xr:uid="{00000000-0005-0000-0000-000033000000}"/>
    <cellStyle name="常规 2 2 2" xfId="7" xr:uid="{00000000-0005-0000-0000-000034000000}"/>
    <cellStyle name="常规 2 2 3" xfId="8" xr:uid="{00000000-0005-0000-0000-000035000000}"/>
    <cellStyle name="常规 3 2" xfId="9" xr:uid="{00000000-0005-0000-0000-000036000000}"/>
    <cellStyle name="超链接" xfId="10" builtinId="8"/>
    <cellStyle name="货币" xfId="2" builtinId="4"/>
    <cellStyle name="千位分隔" xfId="1" builtinId="3"/>
  </cellStyles>
  <dxfs count="14">
    <dxf>
      <fill>
        <patternFill patternType="solid">
          <bgColor theme="9" tint="0.59996337778862885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FFFE4904"/>
      <color rgb="FFFE4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anshuyue@kuaishou.com" TargetMode="External"/><Relationship Id="rId1" Type="http://schemas.openxmlformats.org/officeDocument/2006/relationships/hyperlink" Target="mailto:zhangjaiy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showGridLines="0" workbookViewId="0">
      <selection activeCell="F14" sqref="F14"/>
    </sheetView>
  </sheetViews>
  <sheetFormatPr defaultColWidth="8.84375" defaultRowHeight="16.5"/>
  <cols>
    <col min="1" max="1" width="3.4609375" style="25" customWidth="1"/>
    <col min="2" max="2" width="5.84375" style="25" customWidth="1"/>
    <col min="3" max="3" width="19" style="25" customWidth="1"/>
    <col min="4" max="4" width="15.3828125" style="25" customWidth="1"/>
    <col min="5" max="5" width="14.3828125" style="25" customWidth="1"/>
    <col min="6" max="6" width="12.15234375" style="25" customWidth="1"/>
    <col min="7" max="7" width="13.84375" style="25" customWidth="1"/>
    <col min="8" max="8" width="22.15234375" style="25" customWidth="1"/>
    <col min="9" max="16384" width="8.84375" style="25"/>
  </cols>
  <sheetData>
    <row r="2" spans="2:8" ht="167.5" customHeight="1">
      <c r="B2" s="82" t="s">
        <v>0</v>
      </c>
      <c r="C2" s="82"/>
      <c r="D2" s="82"/>
      <c r="E2" s="82"/>
      <c r="F2" s="82"/>
      <c r="G2" s="82"/>
      <c r="H2" s="82"/>
    </row>
    <row r="3" spans="2:8">
      <c r="B3" s="39" t="s">
        <v>1</v>
      </c>
      <c r="C3" s="39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39" t="s">
        <v>7</v>
      </c>
    </row>
    <row r="4" spans="2:8">
      <c r="B4" s="41" t="s">
        <v>11</v>
      </c>
      <c r="C4" s="41" t="s">
        <v>12</v>
      </c>
      <c r="D4" s="41" t="s">
        <v>9</v>
      </c>
      <c r="E4" s="46">
        <f>'L2-模块报价'!I6</f>
        <v>4000</v>
      </c>
      <c r="F4" s="47">
        <v>1</v>
      </c>
      <c r="G4" s="46">
        <f>F4*E4</f>
        <v>4000</v>
      </c>
      <c r="H4" s="41"/>
    </row>
    <row r="5" spans="2:8">
      <c r="B5" s="41" t="s">
        <v>13</v>
      </c>
      <c r="C5" s="41" t="s">
        <v>14</v>
      </c>
      <c r="D5" s="41" t="s">
        <v>9</v>
      </c>
      <c r="E5" s="46">
        <f>'L2-模块报价'!I9</f>
        <v>173950</v>
      </c>
      <c r="F5" s="47">
        <v>1</v>
      </c>
      <c r="G5" s="46">
        <f>F5*E5</f>
        <v>173950</v>
      </c>
      <c r="H5" s="41"/>
    </row>
    <row r="6" spans="2:8">
      <c r="B6" s="41" t="s">
        <v>15</v>
      </c>
      <c r="C6" s="41" t="s">
        <v>16</v>
      </c>
      <c r="D6" s="41" t="s">
        <v>9</v>
      </c>
      <c r="E6" s="46">
        <f>'L2-模块报价'!I17</f>
        <v>21994.62</v>
      </c>
      <c r="F6" s="47">
        <v>1</v>
      </c>
      <c r="G6" s="46">
        <f>F6*E6</f>
        <v>21994.62</v>
      </c>
      <c r="H6" s="41"/>
    </row>
    <row r="7" spans="2:8">
      <c r="B7" s="83" t="s">
        <v>17</v>
      </c>
      <c r="C7" s="84"/>
      <c r="D7" s="84"/>
      <c r="E7" s="84"/>
      <c r="F7" s="85"/>
      <c r="G7" s="48">
        <f>SUM(G4:G6)</f>
        <v>199944.62</v>
      </c>
      <c r="H7" s="49"/>
    </row>
    <row r="8" spans="2:8">
      <c r="B8" s="83" t="s">
        <v>18</v>
      </c>
      <c r="C8" s="84"/>
      <c r="D8" s="84"/>
      <c r="E8" s="84"/>
      <c r="F8" s="85"/>
      <c r="G8" s="50"/>
      <c r="H8" s="50"/>
    </row>
    <row r="9" spans="2:8">
      <c r="B9" s="42"/>
      <c r="C9" s="42"/>
      <c r="D9" s="42"/>
      <c r="E9" s="42"/>
      <c r="F9" s="42"/>
      <c r="G9" s="42"/>
      <c r="H9" s="42"/>
    </row>
    <row r="10" spans="2:8">
      <c r="B10" s="86" t="s">
        <v>19</v>
      </c>
      <c r="C10" s="86"/>
      <c r="D10" s="86"/>
      <c r="E10" s="86"/>
      <c r="F10" s="42"/>
      <c r="G10" s="51"/>
      <c r="H10" s="42"/>
    </row>
    <row r="11" spans="2:8">
      <c r="B11" s="87" t="s">
        <v>20</v>
      </c>
      <c r="C11" s="87"/>
      <c r="D11" s="43" t="s">
        <v>21</v>
      </c>
      <c r="E11" s="43" t="s">
        <v>22</v>
      </c>
      <c r="F11" s="42"/>
      <c r="G11" s="51"/>
      <c r="H11" s="42"/>
    </row>
    <row r="12" spans="2:8">
      <c r="B12" s="81" t="s">
        <v>23</v>
      </c>
      <c r="C12" s="81"/>
      <c r="D12" s="44">
        <f>G7</f>
        <v>199944.62</v>
      </c>
      <c r="E12" s="52">
        <v>1</v>
      </c>
      <c r="F12" s="53"/>
      <c r="G12" s="54"/>
      <c r="H12" s="42"/>
    </row>
    <row r="13" spans="2:8">
      <c r="B13" s="81" t="s">
        <v>24</v>
      </c>
      <c r="C13" s="81"/>
      <c r="D13" s="44">
        <f>G5</f>
        <v>173950</v>
      </c>
      <c r="E13" s="45">
        <f>D13/D12</f>
        <v>0.869990900480343</v>
      </c>
      <c r="F13" s="53"/>
      <c r="G13" s="55"/>
      <c r="H13" s="42"/>
    </row>
    <row r="14" spans="2:8">
      <c r="B14" s="81" t="s">
        <v>25</v>
      </c>
      <c r="C14" s="81"/>
      <c r="D14" s="44">
        <f>D12-D13</f>
        <v>25994.619999999995</v>
      </c>
      <c r="E14" s="45">
        <f>D14/D12</f>
        <v>0.13000909951965697</v>
      </c>
      <c r="F14" s="53"/>
      <c r="G14" s="54"/>
      <c r="H14" s="42"/>
    </row>
    <row r="15" spans="2:8">
      <c r="B15" s="81" t="s">
        <v>26</v>
      </c>
      <c r="C15" s="81"/>
      <c r="D15" s="45">
        <v>1</v>
      </c>
      <c r="E15" s="45">
        <v>1</v>
      </c>
      <c r="F15" s="53"/>
      <c r="G15" s="55"/>
      <c r="H15" s="42"/>
    </row>
    <row r="16" spans="2:8">
      <c r="B16" s="81" t="s">
        <v>27</v>
      </c>
      <c r="C16" s="81"/>
      <c r="D16" s="44" t="s">
        <v>28</v>
      </c>
      <c r="E16" s="45">
        <v>0</v>
      </c>
      <c r="F16" s="53"/>
      <c r="G16" s="55"/>
      <c r="H16" s="42"/>
    </row>
  </sheetData>
  <sheetProtection autoFilter="0"/>
  <mergeCells count="10">
    <mergeCell ref="B2:H2"/>
    <mergeCell ref="B7:F7"/>
    <mergeCell ref="B8:F8"/>
    <mergeCell ref="B10:E10"/>
    <mergeCell ref="B11:C11"/>
    <mergeCell ref="B12:C12"/>
    <mergeCell ref="B13:C13"/>
    <mergeCell ref="B14:C14"/>
    <mergeCell ref="B15:C15"/>
    <mergeCell ref="B16:C16"/>
  </mergeCells>
  <phoneticPr fontId="2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showGridLines="0" tabSelected="1" topLeftCell="A5" zoomScale="80" zoomScaleNormal="80" workbookViewId="0">
      <selection activeCell="E25" sqref="E25"/>
    </sheetView>
  </sheetViews>
  <sheetFormatPr defaultColWidth="8.61328125" defaultRowHeight="16.5"/>
  <cols>
    <col min="1" max="1" width="8.61328125" style="25"/>
    <col min="2" max="2" width="17.765625" style="26" customWidth="1"/>
    <col min="3" max="3" width="20.53515625" style="25" customWidth="1"/>
    <col min="4" max="4" width="22.23046875" style="25" customWidth="1"/>
    <col min="5" max="5" width="65.4609375" style="25" customWidth="1"/>
    <col min="6" max="6" width="9.3046875" style="26" customWidth="1"/>
    <col min="7" max="7" width="11.84375" style="27" customWidth="1"/>
    <col min="8" max="8" width="8.84375" style="25" customWidth="1"/>
    <col min="9" max="9" width="25.61328125" style="27" customWidth="1"/>
    <col min="10" max="16384" width="8.61328125" style="25"/>
  </cols>
  <sheetData>
    <row r="1" spans="1:9" s="24" customFormat="1" ht="11.5">
      <c r="A1" s="28" t="s">
        <v>29</v>
      </c>
      <c r="B1" s="76" t="s">
        <v>191</v>
      </c>
      <c r="C1" s="77"/>
      <c r="D1" s="77"/>
      <c r="E1" s="30" t="s">
        <v>30</v>
      </c>
      <c r="F1" s="95" t="s">
        <v>193</v>
      </c>
      <c r="G1" s="96"/>
      <c r="H1" s="31" t="s">
        <v>31</v>
      </c>
      <c r="I1" s="36">
        <v>15210692834</v>
      </c>
    </row>
    <row r="2" spans="1:9" s="24" customFormat="1" ht="15.5">
      <c r="A2" s="28" t="s">
        <v>32</v>
      </c>
      <c r="B2" s="95" t="s">
        <v>202</v>
      </c>
      <c r="C2" s="97"/>
      <c r="D2" s="97"/>
      <c r="E2" s="30" t="s">
        <v>33</v>
      </c>
      <c r="F2" s="95" t="s">
        <v>204</v>
      </c>
      <c r="G2" s="96"/>
      <c r="H2" s="31" t="s">
        <v>31</v>
      </c>
      <c r="I2" s="75" t="s">
        <v>203</v>
      </c>
    </row>
    <row r="3" spans="1:9" s="24" customFormat="1" ht="11.5">
      <c r="A3" s="28" t="s">
        <v>34</v>
      </c>
      <c r="B3" s="74" t="s">
        <v>200</v>
      </c>
      <c r="C3" s="78" t="s">
        <v>35</v>
      </c>
      <c r="D3" s="79">
        <v>30</v>
      </c>
      <c r="E3" s="32" t="s">
        <v>36</v>
      </c>
      <c r="F3" s="98" t="s">
        <v>201</v>
      </c>
      <c r="G3" s="99"/>
      <c r="H3" s="33" t="s">
        <v>37</v>
      </c>
      <c r="I3" s="37">
        <v>45840</v>
      </c>
    </row>
    <row r="4" spans="1:9" s="24" customFormat="1" ht="15.5">
      <c r="A4" s="28" t="s">
        <v>38</v>
      </c>
      <c r="B4" s="74" t="s">
        <v>192</v>
      </c>
      <c r="C4" s="78" t="s">
        <v>39</v>
      </c>
      <c r="D4" s="80" t="s">
        <v>199</v>
      </c>
      <c r="E4" s="100" t="s">
        <v>31</v>
      </c>
      <c r="F4" s="101"/>
      <c r="G4" s="102">
        <v>17813197931</v>
      </c>
      <c r="H4" s="103"/>
      <c r="I4" s="104"/>
    </row>
    <row r="5" spans="1:9" ht="217" customHeight="1">
      <c r="A5" s="91" t="s">
        <v>40</v>
      </c>
      <c r="B5" s="92"/>
      <c r="C5" s="92"/>
      <c r="D5" s="92"/>
      <c r="E5" s="92"/>
      <c r="F5" s="93"/>
      <c r="G5" s="94"/>
      <c r="H5" s="92"/>
      <c r="I5" s="94"/>
    </row>
    <row r="6" spans="1:9" ht="32.25" customHeight="1">
      <c r="A6" s="88" t="s">
        <v>173</v>
      </c>
      <c r="B6" s="89" t="s">
        <v>42</v>
      </c>
      <c r="C6" s="89"/>
      <c r="D6" s="89"/>
      <c r="E6" s="89"/>
      <c r="F6" s="89"/>
      <c r="G6" s="90"/>
      <c r="H6" s="34" t="s">
        <v>41</v>
      </c>
      <c r="I6" s="38">
        <f>SUM(I8:I8)</f>
        <v>4000</v>
      </c>
    </row>
    <row r="7" spans="1:9">
      <c r="A7" s="29" t="s">
        <v>1</v>
      </c>
      <c r="B7" s="29" t="s">
        <v>43</v>
      </c>
      <c r="C7" s="29" t="s">
        <v>44</v>
      </c>
      <c r="D7" s="29" t="s">
        <v>45</v>
      </c>
      <c r="E7" s="29" t="s">
        <v>7</v>
      </c>
      <c r="F7" s="29" t="s">
        <v>46</v>
      </c>
      <c r="G7" s="35" t="s">
        <v>47</v>
      </c>
      <c r="H7" s="35" t="s">
        <v>5</v>
      </c>
      <c r="I7" s="35" t="s">
        <v>6</v>
      </c>
    </row>
    <row r="8" spans="1:9">
      <c r="A8" s="61">
        <v>70</v>
      </c>
      <c r="B8" s="61" t="str">
        <f>VLOOKUP($A8,'L3-明细条目报价'!$A$2:$G$107,2,FALSE)</f>
        <v>中台核心工作组</v>
      </c>
      <c r="C8" s="71" t="str">
        <f>VLOOKUP($A8,'L3-明细条目报价'!$A$2:$G$107,3,FALSE)</f>
        <v>/</v>
      </c>
      <c r="D8" s="71" t="str">
        <f>VLOOKUP($A8,'L3-明细条目报价'!$A$2:$G$107,4,FALSE)</f>
        <v>/</v>
      </c>
      <c r="E8" s="71">
        <f>VLOOKUP($A8,'L3-明细条目报价'!$A$2:$G$107,5,FALSE)</f>
        <v>0</v>
      </c>
      <c r="F8" s="61" t="str">
        <f>VLOOKUP($A8,'L3-明细条目报价'!$A$2:$G$107,6,FALSE)</f>
        <v>人/天</v>
      </c>
      <c r="G8" s="72">
        <f>VLOOKUP($A8,'L3-明细条目报价'!$A$2:$G$107,7,FALSE)</f>
        <v>800</v>
      </c>
      <c r="H8" s="63">
        <v>5</v>
      </c>
      <c r="I8" s="73">
        <f>G8*H8</f>
        <v>4000</v>
      </c>
    </row>
    <row r="9" spans="1:9" ht="32.25" customHeight="1">
      <c r="A9" s="88" t="s">
        <v>48</v>
      </c>
      <c r="B9" s="89" t="s">
        <v>14</v>
      </c>
      <c r="C9" s="89"/>
      <c r="D9" s="89"/>
      <c r="E9" s="89"/>
      <c r="F9" s="89"/>
      <c r="G9" s="90"/>
      <c r="H9" s="34" t="s">
        <v>41</v>
      </c>
      <c r="I9" s="38">
        <f>SUM(I11:I16)</f>
        <v>173950</v>
      </c>
    </row>
    <row r="10" spans="1:9">
      <c r="A10" s="29" t="s">
        <v>1</v>
      </c>
      <c r="B10" s="29" t="s">
        <v>43</v>
      </c>
      <c r="C10" s="29" t="s">
        <v>44</v>
      </c>
      <c r="D10" s="29" t="s">
        <v>45</v>
      </c>
      <c r="E10" s="29" t="s">
        <v>7</v>
      </c>
      <c r="F10" s="29" t="s">
        <v>46</v>
      </c>
      <c r="G10" s="35" t="s">
        <v>47</v>
      </c>
      <c r="H10" s="35" t="s">
        <v>5</v>
      </c>
      <c r="I10" s="35" t="s">
        <v>6</v>
      </c>
    </row>
    <row r="11" spans="1:9">
      <c r="A11" s="61"/>
      <c r="B11" s="60" t="s">
        <v>174</v>
      </c>
      <c r="C11" s="56" t="s">
        <v>175</v>
      </c>
      <c r="D11" s="57" t="s">
        <v>176</v>
      </c>
      <c r="E11" s="58" t="s">
        <v>194</v>
      </c>
      <c r="F11" s="61" t="s">
        <v>187</v>
      </c>
      <c r="G11" s="62">
        <v>1600</v>
      </c>
      <c r="H11" s="63">
        <v>30</v>
      </c>
      <c r="I11" s="64">
        <f>H11*G11</f>
        <v>48000</v>
      </c>
    </row>
    <row r="12" spans="1:9">
      <c r="A12" s="61"/>
      <c r="B12" s="60" t="s">
        <v>177</v>
      </c>
      <c r="C12" s="65" t="s">
        <v>206</v>
      </c>
      <c r="D12" s="65" t="s">
        <v>178</v>
      </c>
      <c r="E12" s="69" t="s">
        <v>207</v>
      </c>
      <c r="F12" s="61" t="s">
        <v>188</v>
      </c>
      <c r="G12" s="72">
        <v>600</v>
      </c>
      <c r="H12" s="63">
        <v>64</v>
      </c>
      <c r="I12" s="73">
        <f>H12*G12</f>
        <v>38400</v>
      </c>
    </row>
    <row r="13" spans="1:9">
      <c r="A13" s="61"/>
      <c r="B13" s="67" t="s">
        <v>179</v>
      </c>
      <c r="C13" s="66" t="s">
        <v>206</v>
      </c>
      <c r="D13" s="57" t="s">
        <v>195</v>
      </c>
      <c r="E13" s="70" t="s">
        <v>205</v>
      </c>
      <c r="F13" s="61" t="s">
        <v>187</v>
      </c>
      <c r="G13" s="72">
        <v>150</v>
      </c>
      <c r="H13" s="63">
        <v>130</v>
      </c>
      <c r="I13" s="73">
        <f>H13*G13</f>
        <v>19500</v>
      </c>
    </row>
    <row r="14" spans="1:9">
      <c r="A14" s="61"/>
      <c r="B14" s="68" t="s">
        <v>180</v>
      </c>
      <c r="C14" s="66" t="s">
        <v>181</v>
      </c>
      <c r="D14" s="57" t="s">
        <v>182</v>
      </c>
      <c r="E14" s="70" t="s">
        <v>189</v>
      </c>
      <c r="F14" s="61" t="s">
        <v>186</v>
      </c>
      <c r="G14" s="72">
        <v>50</v>
      </c>
      <c r="H14" s="63">
        <v>1</v>
      </c>
      <c r="I14" s="73">
        <f t="shared" ref="I14:I16" si="0">H14*G14</f>
        <v>50</v>
      </c>
    </row>
    <row r="15" spans="1:9">
      <c r="A15" s="61"/>
      <c r="B15" s="68" t="s">
        <v>180</v>
      </c>
      <c r="C15" s="66" t="s">
        <v>196</v>
      </c>
      <c r="D15" s="57" t="s">
        <v>184</v>
      </c>
      <c r="E15" s="70" t="s">
        <v>197</v>
      </c>
      <c r="F15" s="61" t="s">
        <v>198</v>
      </c>
      <c r="G15" s="72">
        <v>2000</v>
      </c>
      <c r="H15" s="63">
        <v>1</v>
      </c>
      <c r="I15" s="73">
        <f t="shared" si="0"/>
        <v>2000</v>
      </c>
    </row>
    <row r="16" spans="1:9">
      <c r="A16" s="61"/>
      <c r="B16" s="68" t="s">
        <v>180</v>
      </c>
      <c r="C16" s="66" t="s">
        <v>183</v>
      </c>
      <c r="D16" s="57" t="s">
        <v>184</v>
      </c>
      <c r="E16" s="70" t="s">
        <v>190</v>
      </c>
      <c r="F16" s="61" t="s">
        <v>187</v>
      </c>
      <c r="G16" s="72">
        <v>66000</v>
      </c>
      <c r="H16" s="63">
        <v>1</v>
      </c>
      <c r="I16" s="73">
        <f t="shared" si="0"/>
        <v>66000</v>
      </c>
    </row>
    <row r="17" spans="1:9" ht="32.25" customHeight="1">
      <c r="A17" s="88" t="s">
        <v>49</v>
      </c>
      <c r="B17" s="89" t="s">
        <v>16</v>
      </c>
      <c r="C17" s="89"/>
      <c r="D17" s="89"/>
      <c r="E17" s="89"/>
      <c r="F17" s="89"/>
      <c r="G17" s="90"/>
      <c r="H17" s="34" t="s">
        <v>41</v>
      </c>
      <c r="I17" s="38">
        <f>SUM(I19:I20)</f>
        <v>21994.62</v>
      </c>
    </row>
    <row r="18" spans="1:9">
      <c r="A18" s="29" t="s">
        <v>1</v>
      </c>
      <c r="B18" s="29" t="s">
        <v>43</v>
      </c>
      <c r="C18" s="29" t="s">
        <v>44</v>
      </c>
      <c r="D18" s="29" t="s">
        <v>45</v>
      </c>
      <c r="E18" s="29" t="s">
        <v>7</v>
      </c>
      <c r="F18" s="29" t="s">
        <v>46</v>
      </c>
      <c r="G18" s="35" t="s">
        <v>47</v>
      </c>
      <c r="H18" s="35" t="s">
        <v>5</v>
      </c>
      <c r="I18" s="35" t="s">
        <v>6</v>
      </c>
    </row>
    <row r="19" spans="1:9">
      <c r="A19" s="61">
        <v>91</v>
      </c>
      <c r="B19" s="61" t="str">
        <f>VLOOKUP($A19,'L3-明细条目报价'!$A$2:$G$107,2,FALSE)</f>
        <v>服务费</v>
      </c>
      <c r="C19" s="71" t="str">
        <f>VLOOKUP($A19,'L3-明细条目报价'!$A$2:$G$107,3,FALSE)</f>
        <v>/</v>
      </c>
      <c r="D19" s="71" t="str">
        <f>VLOOKUP($A19,'L3-明细条目报价'!$A$2:$G$107,4,FALSE)</f>
        <v>/</v>
      </c>
      <c r="E19" s="71">
        <f>VLOOKUP($A19,'L3-明细条目报价'!$A$2:$G$107,5,FALSE)</f>
        <v>0</v>
      </c>
      <c r="F19" s="61">
        <f>VLOOKUP($A19,'L3-明细条目报价'!$A$2:$G$107,6,FALSE)</f>
        <v>0.06</v>
      </c>
      <c r="G19" s="72">
        <f>(I6+I9)*0.06</f>
        <v>10677</v>
      </c>
      <c r="H19" s="63">
        <v>1</v>
      </c>
      <c r="I19" s="73">
        <f>G19*H19</f>
        <v>10677</v>
      </c>
    </row>
    <row r="20" spans="1:9">
      <c r="A20" s="61">
        <v>93</v>
      </c>
      <c r="B20" s="61" t="str">
        <f>VLOOKUP($A20,'L3-明细条目报价'!$A$2:$G$107,2,FALSE)</f>
        <v>税费</v>
      </c>
      <c r="C20" s="71" t="str">
        <f>VLOOKUP($A20,'L3-明细条目报价'!$A$2:$G$107,3,FALSE)</f>
        <v>/</v>
      </c>
      <c r="D20" s="71" t="str">
        <f>VLOOKUP($A20,'L3-明细条目报价'!$A$2:$G$107,4,FALSE)</f>
        <v>/</v>
      </c>
      <c r="E20" s="71">
        <f>VLOOKUP($A20,'L3-明细条目报价'!$A$2:$G$107,5,FALSE)</f>
        <v>0</v>
      </c>
      <c r="F20" s="61">
        <f>VLOOKUP($A20,'L3-明细条目报价'!$A$2:$G$107,6,FALSE)</f>
        <v>0.06</v>
      </c>
      <c r="G20" s="72">
        <f>(I6+I9+I19)*0.06</f>
        <v>11317.619999999999</v>
      </c>
      <c r="H20" s="63">
        <v>1</v>
      </c>
      <c r="I20" s="73">
        <f>G20*H20</f>
        <v>11317.619999999999</v>
      </c>
    </row>
  </sheetData>
  <mergeCells count="10">
    <mergeCell ref="A17:G17"/>
    <mergeCell ref="A5:I5"/>
    <mergeCell ref="A6:G6"/>
    <mergeCell ref="A9:G9"/>
    <mergeCell ref="F1:G1"/>
    <mergeCell ref="B2:D2"/>
    <mergeCell ref="F2:G2"/>
    <mergeCell ref="F3:G3"/>
    <mergeCell ref="E4:F4"/>
    <mergeCell ref="G4:I4"/>
  </mergeCells>
  <phoneticPr fontId="25" type="noConversion"/>
  <conditionalFormatting sqref="A8:G8 A11:E11 G11 A12:G12 A14:E16 G14:G16 A19:G20">
    <cfRule type="expression" dxfId="13" priority="11">
      <formula>IF(AND($E8&lt;&gt;"",#REF!=""),1,0)</formula>
    </cfRule>
  </conditionalFormatting>
  <conditionalFormatting sqref="D13">
    <cfRule type="expression" dxfId="12" priority="1">
      <formula>IF(AND($E13&lt;&gt;"",#REF!=""),1,0)</formula>
    </cfRule>
  </conditionalFormatting>
  <conditionalFormatting sqref="F11 A13:C13 F13:G13">
    <cfRule type="expression" dxfId="11" priority="28">
      <formula>IF(AND(#REF!&lt;&gt;"",#REF!=""),1,0)</formula>
    </cfRule>
  </conditionalFormatting>
  <conditionalFormatting sqref="F11">
    <cfRule type="expression" dxfId="10" priority="3">
      <formula>IF(AND($E9&lt;&gt;"",#REF!=""),1,0)</formula>
    </cfRule>
  </conditionalFormatting>
  <conditionalFormatting sqref="F13">
    <cfRule type="expression" dxfId="9" priority="29">
      <formula>IF(AND($E11&lt;&gt;"",#REF!=""),1,0)</formula>
    </cfRule>
  </conditionalFormatting>
  <conditionalFormatting sqref="F14:F15">
    <cfRule type="expression" dxfId="8" priority="4">
      <formula>IF(AND($E14&lt;&gt;"",#REF!=""),1,0)</formula>
    </cfRule>
  </conditionalFormatting>
  <conditionalFormatting sqref="F16">
    <cfRule type="expression" dxfId="7" priority="27">
      <formula>IF(AND(#REF!&lt;&gt;"",#REF!=""),1,0)</formula>
    </cfRule>
  </conditionalFormatting>
  <dataValidations count="2">
    <dataValidation type="list" allowBlank="1" showInputMessage="1" showErrorMessage="1" sqref="D11" xr:uid="{C88C0802-3A05-4E90-B909-CBA89B746341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D12" xr:uid="{E87D7C23-D219-4AEE-9B98-0051584DDB60}">
      <formula1>"高级大床,高级双床,豪华大床,豪华双床,行政大床,行政双床,小套房,加床,加餐,WIFI,单人房差,其他"</formula1>
    </dataValidation>
  </dataValidations>
  <hyperlinks>
    <hyperlink ref="D4" r:id="rId1" xr:uid="{33A45286-1000-4699-B0C4-E3DB40DA0331}"/>
    <hyperlink ref="I2" r:id="rId2" xr:uid="{6B82F9EF-0220-4A00-88B4-4187E7DEBAFC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"/>
  <sheetViews>
    <sheetView topLeftCell="A84" zoomScale="70" zoomScaleNormal="70" workbookViewId="0">
      <selection activeCell="F113" sqref="F113"/>
    </sheetView>
  </sheetViews>
  <sheetFormatPr defaultColWidth="9.07421875" defaultRowHeight="15.5"/>
  <cols>
    <col min="1" max="1" width="16.3828125" customWidth="1"/>
    <col min="2" max="2" width="39.4609375" customWidth="1"/>
    <col min="3" max="3" width="20.23046875" customWidth="1"/>
    <col min="4" max="4" width="30.23046875" customWidth="1"/>
    <col min="5" max="5" width="65.69140625" customWidth="1"/>
    <col min="6" max="6" width="34.53515625" customWidth="1"/>
    <col min="7" max="7" width="11.23046875" style="1" customWidth="1"/>
  </cols>
  <sheetData>
    <row r="1" spans="1:7" ht="20">
      <c r="A1" s="2" t="s">
        <v>8</v>
      </c>
      <c r="B1" s="2" t="s">
        <v>43</v>
      </c>
      <c r="C1" s="2" t="s">
        <v>44</v>
      </c>
      <c r="D1" s="2" t="s">
        <v>45</v>
      </c>
      <c r="E1" s="2" t="s">
        <v>50</v>
      </c>
      <c r="F1" s="2" t="s">
        <v>51</v>
      </c>
      <c r="G1" s="6" t="s">
        <v>47</v>
      </c>
    </row>
    <row r="2" spans="1:7">
      <c r="A2" s="3">
        <v>1</v>
      </c>
      <c r="B2" s="4" t="s">
        <v>52</v>
      </c>
      <c r="C2" s="4" t="s">
        <v>53</v>
      </c>
      <c r="D2" s="4" t="s">
        <v>54</v>
      </c>
      <c r="E2" s="7"/>
      <c r="F2" s="4" t="s">
        <v>55</v>
      </c>
      <c r="G2" s="8">
        <v>300</v>
      </c>
    </row>
    <row r="3" spans="1:7">
      <c r="A3" s="3">
        <v>2</v>
      </c>
      <c r="B3" s="4" t="s">
        <v>56</v>
      </c>
      <c r="C3" s="4" t="s">
        <v>57</v>
      </c>
      <c r="D3" s="4" t="s">
        <v>58</v>
      </c>
      <c r="E3" s="5"/>
      <c r="F3" s="4" t="s">
        <v>55</v>
      </c>
      <c r="G3" s="8">
        <v>500</v>
      </c>
    </row>
    <row r="4" spans="1:7">
      <c r="A4" s="3">
        <v>3</v>
      </c>
      <c r="B4" s="4" t="s">
        <v>59</v>
      </c>
      <c r="C4" s="4" t="s">
        <v>60</v>
      </c>
      <c r="D4" s="4" t="s">
        <v>61</v>
      </c>
      <c r="E4" s="5"/>
      <c r="F4" s="4" t="s">
        <v>55</v>
      </c>
      <c r="G4" s="8">
        <v>600</v>
      </c>
    </row>
    <row r="5" spans="1:7">
      <c r="A5" s="3">
        <v>4</v>
      </c>
      <c r="B5" s="4" t="s">
        <v>62</v>
      </c>
      <c r="C5" s="4" t="s">
        <v>63</v>
      </c>
      <c r="D5" s="4" t="s">
        <v>64</v>
      </c>
      <c r="E5" s="5"/>
      <c r="F5" s="4" t="s">
        <v>55</v>
      </c>
      <c r="G5" s="8">
        <v>850</v>
      </c>
    </row>
    <row r="6" spans="1:7">
      <c r="A6" s="3">
        <v>5</v>
      </c>
      <c r="B6" s="4" t="s">
        <v>65</v>
      </c>
      <c r="C6" s="4" t="s">
        <v>66</v>
      </c>
      <c r="D6" s="4" t="s">
        <v>67</v>
      </c>
      <c r="E6" s="5"/>
      <c r="F6" s="4" t="s">
        <v>55</v>
      </c>
      <c r="G6" s="8">
        <v>900</v>
      </c>
    </row>
    <row r="7" spans="1:7">
      <c r="A7" s="3">
        <v>6</v>
      </c>
      <c r="B7" s="4" t="s">
        <v>68</v>
      </c>
      <c r="C7" s="4" t="s">
        <v>66</v>
      </c>
      <c r="D7" s="4" t="s">
        <v>69</v>
      </c>
      <c r="E7" s="5"/>
      <c r="F7" s="4" t="s">
        <v>55</v>
      </c>
      <c r="G7" s="8">
        <v>900</v>
      </c>
    </row>
    <row r="8" spans="1:7">
      <c r="A8" s="3">
        <v>7</v>
      </c>
      <c r="B8" s="4" t="s">
        <v>70</v>
      </c>
      <c r="C8" s="4" t="s">
        <v>66</v>
      </c>
      <c r="D8" s="4" t="s">
        <v>71</v>
      </c>
      <c r="E8" s="5"/>
      <c r="F8" s="4" t="s">
        <v>55</v>
      </c>
      <c r="G8" s="8">
        <v>900</v>
      </c>
    </row>
    <row r="9" spans="1:7">
      <c r="A9" s="3">
        <v>8</v>
      </c>
      <c r="B9" s="4" t="s">
        <v>72</v>
      </c>
      <c r="C9" s="4" t="s">
        <v>66</v>
      </c>
      <c r="D9" s="4" t="s">
        <v>73</v>
      </c>
      <c r="E9" s="5"/>
      <c r="F9" s="4" t="s">
        <v>55</v>
      </c>
      <c r="G9" s="8">
        <v>900</v>
      </c>
    </row>
    <row r="10" spans="1:7">
      <c r="A10" s="3">
        <v>9</v>
      </c>
      <c r="B10" s="4" t="s">
        <v>74</v>
      </c>
      <c r="C10" s="4" t="s">
        <v>75</v>
      </c>
      <c r="D10" s="4" t="s">
        <v>76</v>
      </c>
      <c r="E10" s="5"/>
      <c r="F10" s="4" t="s">
        <v>55</v>
      </c>
      <c r="G10" s="8">
        <v>1100</v>
      </c>
    </row>
    <row r="11" spans="1:7">
      <c r="A11" s="3">
        <v>10</v>
      </c>
      <c r="B11" s="4" t="s">
        <v>77</v>
      </c>
      <c r="C11" s="4" t="s">
        <v>75</v>
      </c>
      <c r="D11" s="4" t="s">
        <v>78</v>
      </c>
      <c r="E11" s="5"/>
      <c r="F11" s="4" t="s">
        <v>55</v>
      </c>
      <c r="G11" s="8">
        <v>1100</v>
      </c>
    </row>
    <row r="12" spans="1:7">
      <c r="A12" s="3">
        <v>11</v>
      </c>
      <c r="B12" s="4" t="s">
        <v>79</v>
      </c>
      <c r="C12" s="4" t="s">
        <v>75</v>
      </c>
      <c r="D12" s="4" t="s">
        <v>80</v>
      </c>
      <c r="E12" s="9"/>
      <c r="F12" s="4" t="s">
        <v>55</v>
      </c>
      <c r="G12" s="8">
        <v>1300</v>
      </c>
    </row>
    <row r="13" spans="1:7">
      <c r="A13" s="3">
        <v>12</v>
      </c>
      <c r="B13" s="4" t="s">
        <v>81</v>
      </c>
      <c r="C13" s="4" t="s">
        <v>75</v>
      </c>
      <c r="D13" s="4" t="s">
        <v>82</v>
      </c>
      <c r="E13" s="9"/>
      <c r="F13" s="4" t="s">
        <v>55</v>
      </c>
      <c r="G13" s="8">
        <v>1300</v>
      </c>
    </row>
    <row r="14" spans="1:7">
      <c r="A14" s="3">
        <v>13</v>
      </c>
      <c r="B14" s="4" t="s">
        <v>83</v>
      </c>
      <c r="C14" s="4" t="s">
        <v>75</v>
      </c>
      <c r="D14" s="4" t="s">
        <v>84</v>
      </c>
      <c r="E14" s="9"/>
      <c r="F14" s="4" t="s">
        <v>55</v>
      </c>
      <c r="G14" s="8">
        <v>1300</v>
      </c>
    </row>
    <row r="15" spans="1:7">
      <c r="A15" s="3">
        <v>14</v>
      </c>
      <c r="B15" s="4" t="s">
        <v>85</v>
      </c>
      <c r="C15" s="4" t="s">
        <v>53</v>
      </c>
      <c r="D15" s="4" t="s">
        <v>54</v>
      </c>
      <c r="E15" s="9"/>
      <c r="F15" s="4" t="s">
        <v>86</v>
      </c>
      <c r="G15" s="8">
        <v>800</v>
      </c>
    </row>
    <row r="16" spans="1:7">
      <c r="A16" s="3">
        <v>15</v>
      </c>
      <c r="B16" s="4" t="s">
        <v>87</v>
      </c>
      <c r="C16" s="4" t="s">
        <v>57</v>
      </c>
      <c r="D16" s="4" t="s">
        <v>58</v>
      </c>
      <c r="E16" s="10"/>
      <c r="F16" s="4" t="s">
        <v>86</v>
      </c>
      <c r="G16" s="8">
        <v>800</v>
      </c>
    </row>
    <row r="17" spans="1:7">
      <c r="A17" s="3">
        <v>16</v>
      </c>
      <c r="B17" s="4" t="s">
        <v>88</v>
      </c>
      <c r="C17" s="4" t="s">
        <v>60</v>
      </c>
      <c r="D17" s="4" t="s">
        <v>61</v>
      </c>
      <c r="E17" s="10"/>
      <c r="F17" s="4" t="s">
        <v>86</v>
      </c>
      <c r="G17" s="8">
        <v>800</v>
      </c>
    </row>
    <row r="18" spans="1:7">
      <c r="A18" s="3">
        <v>17</v>
      </c>
      <c r="B18" s="4" t="s">
        <v>89</v>
      </c>
      <c r="C18" s="4" t="s">
        <v>63</v>
      </c>
      <c r="D18" s="4" t="s">
        <v>64</v>
      </c>
      <c r="E18" s="10"/>
      <c r="F18" s="4" t="s">
        <v>86</v>
      </c>
      <c r="G18" s="8">
        <v>1000</v>
      </c>
    </row>
    <row r="19" spans="1:7">
      <c r="A19" s="3">
        <v>18</v>
      </c>
      <c r="B19" s="4" t="s">
        <v>90</v>
      </c>
      <c r="C19" s="4" t="s">
        <v>66</v>
      </c>
      <c r="D19" s="4" t="s">
        <v>67</v>
      </c>
      <c r="E19" s="10"/>
      <c r="F19" s="4" t="s">
        <v>86</v>
      </c>
      <c r="G19" s="8">
        <v>1300</v>
      </c>
    </row>
    <row r="20" spans="1:7">
      <c r="A20" s="3">
        <v>19</v>
      </c>
      <c r="B20" s="4" t="s">
        <v>91</v>
      </c>
      <c r="C20" s="4" t="s">
        <v>66</v>
      </c>
      <c r="D20" s="4" t="s">
        <v>69</v>
      </c>
      <c r="E20" s="5"/>
      <c r="F20" s="4" t="s">
        <v>86</v>
      </c>
      <c r="G20" s="8">
        <v>1300</v>
      </c>
    </row>
    <row r="21" spans="1:7">
      <c r="A21" s="3">
        <v>20</v>
      </c>
      <c r="B21" s="4" t="s">
        <v>92</v>
      </c>
      <c r="C21" s="4" t="s">
        <v>66</v>
      </c>
      <c r="D21" s="4" t="s">
        <v>71</v>
      </c>
      <c r="E21" s="5"/>
      <c r="F21" s="4" t="s">
        <v>86</v>
      </c>
      <c r="G21" s="8">
        <v>1400</v>
      </c>
    </row>
    <row r="22" spans="1:7">
      <c r="A22" s="3">
        <v>21</v>
      </c>
      <c r="B22" s="4" t="s">
        <v>93</v>
      </c>
      <c r="C22" s="4" t="s">
        <v>66</v>
      </c>
      <c r="D22" s="4" t="s">
        <v>73</v>
      </c>
      <c r="E22" s="5"/>
      <c r="F22" s="4" t="s">
        <v>86</v>
      </c>
      <c r="G22" s="8">
        <v>1500</v>
      </c>
    </row>
    <row r="23" spans="1:7">
      <c r="A23" s="3">
        <v>22</v>
      </c>
      <c r="B23" s="4" t="s">
        <v>94</v>
      </c>
      <c r="C23" s="4" t="s">
        <v>75</v>
      </c>
      <c r="D23" s="4" t="s">
        <v>76</v>
      </c>
      <c r="E23" s="5"/>
      <c r="F23" s="4" t="s">
        <v>86</v>
      </c>
      <c r="G23" s="8">
        <v>1400</v>
      </c>
    </row>
    <row r="24" spans="1:7">
      <c r="A24" s="3">
        <v>23</v>
      </c>
      <c r="B24" s="4" t="s">
        <v>95</v>
      </c>
      <c r="C24" s="4" t="s">
        <v>75</v>
      </c>
      <c r="D24" s="4" t="s">
        <v>78</v>
      </c>
      <c r="E24" s="5"/>
      <c r="F24" s="4" t="s">
        <v>86</v>
      </c>
      <c r="G24" s="8">
        <v>1500</v>
      </c>
    </row>
    <row r="25" spans="1:7">
      <c r="A25" s="3">
        <v>24</v>
      </c>
      <c r="B25" s="4" t="s">
        <v>96</v>
      </c>
      <c r="C25" s="4" t="s">
        <v>75</v>
      </c>
      <c r="D25" s="4" t="s">
        <v>80</v>
      </c>
      <c r="E25" s="5"/>
      <c r="F25" s="4" t="s">
        <v>86</v>
      </c>
      <c r="G25" s="8">
        <v>2400</v>
      </c>
    </row>
    <row r="26" spans="1:7">
      <c r="A26" s="3">
        <v>25</v>
      </c>
      <c r="B26" s="4" t="s">
        <v>97</v>
      </c>
      <c r="C26" s="4" t="s">
        <v>75</v>
      </c>
      <c r="D26" s="4" t="s">
        <v>82</v>
      </c>
      <c r="E26" s="5"/>
      <c r="F26" s="4" t="s">
        <v>86</v>
      </c>
      <c r="G26" s="8">
        <v>2200</v>
      </c>
    </row>
    <row r="27" spans="1:7">
      <c r="A27" s="3">
        <v>26</v>
      </c>
      <c r="B27" s="4" t="s">
        <v>98</v>
      </c>
      <c r="C27" s="4" t="s">
        <v>75</v>
      </c>
      <c r="D27" s="4" t="s">
        <v>84</v>
      </c>
      <c r="E27" s="5"/>
      <c r="F27" s="4" t="s">
        <v>86</v>
      </c>
      <c r="G27" s="8">
        <v>2400</v>
      </c>
    </row>
    <row r="28" spans="1:7">
      <c r="A28" s="3">
        <v>27</v>
      </c>
      <c r="B28" s="4" t="s">
        <v>99</v>
      </c>
      <c r="C28" s="4" t="s">
        <v>53</v>
      </c>
      <c r="D28" s="4" t="s">
        <v>54</v>
      </c>
      <c r="E28" s="5"/>
      <c r="F28" s="4" t="s">
        <v>100</v>
      </c>
      <c r="G28" s="8">
        <v>5</v>
      </c>
    </row>
    <row r="29" spans="1:7">
      <c r="A29" s="3">
        <v>28</v>
      </c>
      <c r="B29" s="4" t="s">
        <v>99</v>
      </c>
      <c r="C29" s="4" t="s">
        <v>57</v>
      </c>
      <c r="D29" s="4" t="s">
        <v>58</v>
      </c>
      <c r="E29" s="5"/>
      <c r="F29" s="4" t="s">
        <v>100</v>
      </c>
      <c r="G29" s="8">
        <v>5</v>
      </c>
    </row>
    <row r="30" spans="1:7">
      <c r="A30" s="3">
        <v>29</v>
      </c>
      <c r="B30" s="4" t="s">
        <v>99</v>
      </c>
      <c r="C30" s="4" t="s">
        <v>60</v>
      </c>
      <c r="D30" s="4" t="s">
        <v>61</v>
      </c>
      <c r="E30" s="5"/>
      <c r="F30" s="4" t="s">
        <v>100</v>
      </c>
      <c r="G30" s="8">
        <v>5</v>
      </c>
    </row>
    <row r="31" spans="1:7">
      <c r="A31" s="3">
        <v>30</v>
      </c>
      <c r="B31" s="4" t="s">
        <v>99</v>
      </c>
      <c r="C31" s="4" t="s">
        <v>63</v>
      </c>
      <c r="D31" s="4" t="s">
        <v>64</v>
      </c>
      <c r="E31" s="5"/>
      <c r="F31" s="4" t="s">
        <v>100</v>
      </c>
      <c r="G31" s="8">
        <v>5</v>
      </c>
    </row>
    <row r="32" spans="1:7">
      <c r="A32" s="3">
        <v>31</v>
      </c>
      <c r="B32" s="4" t="s">
        <v>99</v>
      </c>
      <c r="C32" s="4" t="s">
        <v>66</v>
      </c>
      <c r="D32" s="4" t="s">
        <v>67</v>
      </c>
      <c r="E32" s="5"/>
      <c r="F32" s="4" t="s">
        <v>100</v>
      </c>
      <c r="G32" s="8">
        <v>5</v>
      </c>
    </row>
    <row r="33" spans="1:7">
      <c r="A33" s="3">
        <v>32</v>
      </c>
      <c r="B33" s="4" t="s">
        <v>99</v>
      </c>
      <c r="C33" s="4" t="s">
        <v>66</v>
      </c>
      <c r="D33" s="4" t="s">
        <v>69</v>
      </c>
      <c r="E33" s="5"/>
      <c r="F33" s="4" t="s">
        <v>100</v>
      </c>
      <c r="G33" s="8">
        <v>5</v>
      </c>
    </row>
    <row r="34" spans="1:7">
      <c r="A34" s="3">
        <v>33</v>
      </c>
      <c r="B34" s="4" t="s">
        <v>99</v>
      </c>
      <c r="C34" s="4" t="s">
        <v>66</v>
      </c>
      <c r="D34" s="4" t="s">
        <v>71</v>
      </c>
      <c r="E34" s="11"/>
      <c r="F34" s="4" t="s">
        <v>100</v>
      </c>
      <c r="G34" s="8">
        <v>5</v>
      </c>
    </row>
    <row r="35" spans="1:7">
      <c r="A35" s="3">
        <v>34</v>
      </c>
      <c r="B35" s="4" t="s">
        <v>99</v>
      </c>
      <c r="C35" s="4" t="s">
        <v>66</v>
      </c>
      <c r="D35" s="4" t="s">
        <v>73</v>
      </c>
      <c r="E35" s="5"/>
      <c r="F35" s="4" t="s">
        <v>100</v>
      </c>
      <c r="G35" s="8">
        <v>5</v>
      </c>
    </row>
    <row r="36" spans="1:7">
      <c r="A36" s="3">
        <v>35</v>
      </c>
      <c r="B36" s="4" t="s">
        <v>99</v>
      </c>
      <c r="C36" s="4" t="s">
        <v>75</v>
      </c>
      <c r="D36" s="4" t="s">
        <v>76</v>
      </c>
      <c r="E36" s="5"/>
      <c r="F36" s="4" t="s">
        <v>100</v>
      </c>
      <c r="G36" s="8">
        <v>5</v>
      </c>
    </row>
    <row r="37" spans="1:7">
      <c r="A37" s="3">
        <v>36</v>
      </c>
      <c r="B37" s="4" t="s">
        <v>99</v>
      </c>
      <c r="C37" s="4" t="s">
        <v>75</v>
      </c>
      <c r="D37" s="4" t="s">
        <v>78</v>
      </c>
      <c r="E37" s="5"/>
      <c r="F37" s="4" t="s">
        <v>100</v>
      </c>
      <c r="G37" s="8">
        <v>5</v>
      </c>
    </row>
    <row r="38" spans="1:7">
      <c r="A38" s="3">
        <v>37</v>
      </c>
      <c r="B38" s="4" t="s">
        <v>99</v>
      </c>
      <c r="C38" s="4" t="s">
        <v>75</v>
      </c>
      <c r="D38" s="4" t="s">
        <v>80</v>
      </c>
      <c r="E38" s="5"/>
      <c r="F38" s="4" t="s">
        <v>100</v>
      </c>
      <c r="G38" s="8">
        <v>5</v>
      </c>
    </row>
    <row r="39" spans="1:7">
      <c r="A39" s="3">
        <v>38</v>
      </c>
      <c r="B39" s="4" t="s">
        <v>99</v>
      </c>
      <c r="C39" s="4" t="s">
        <v>75</v>
      </c>
      <c r="D39" s="4" t="s">
        <v>82</v>
      </c>
      <c r="E39" s="5"/>
      <c r="F39" s="4" t="s">
        <v>100</v>
      </c>
      <c r="G39" s="8">
        <v>5</v>
      </c>
    </row>
    <row r="40" spans="1:7">
      <c r="A40" s="3">
        <v>39</v>
      </c>
      <c r="B40" s="4" t="s">
        <v>99</v>
      </c>
      <c r="C40" s="4" t="s">
        <v>75</v>
      </c>
      <c r="D40" s="4" t="s">
        <v>84</v>
      </c>
      <c r="E40" s="5"/>
      <c r="F40" s="4" t="s">
        <v>100</v>
      </c>
      <c r="G40" s="8">
        <v>5</v>
      </c>
    </row>
    <row r="41" spans="1:7">
      <c r="A41" s="3">
        <v>40</v>
      </c>
      <c r="B41" s="4" t="s">
        <v>101</v>
      </c>
      <c r="C41" s="4" t="s">
        <v>53</v>
      </c>
      <c r="D41" s="4" t="s">
        <v>54</v>
      </c>
      <c r="E41" s="5"/>
      <c r="F41" s="4" t="s">
        <v>102</v>
      </c>
      <c r="G41" s="8">
        <v>70</v>
      </c>
    </row>
    <row r="42" spans="1:7">
      <c r="A42" s="3">
        <v>41</v>
      </c>
      <c r="B42" s="4" t="s">
        <v>101</v>
      </c>
      <c r="C42" s="4" t="s">
        <v>57</v>
      </c>
      <c r="D42" s="4" t="s">
        <v>58</v>
      </c>
      <c r="E42" s="5"/>
      <c r="F42" s="4" t="s">
        <v>102</v>
      </c>
      <c r="G42" s="8">
        <v>70</v>
      </c>
    </row>
    <row r="43" spans="1:7">
      <c r="A43" s="3">
        <v>42</v>
      </c>
      <c r="B43" s="4" t="s">
        <v>101</v>
      </c>
      <c r="C43" s="4" t="s">
        <v>60</v>
      </c>
      <c r="D43" s="4" t="s">
        <v>61</v>
      </c>
      <c r="E43" s="5"/>
      <c r="F43" s="4" t="s">
        <v>102</v>
      </c>
      <c r="G43" s="8">
        <v>70</v>
      </c>
    </row>
    <row r="44" spans="1:7">
      <c r="A44" s="3">
        <v>43</v>
      </c>
      <c r="B44" s="4" t="s">
        <v>101</v>
      </c>
      <c r="C44" s="4" t="s">
        <v>63</v>
      </c>
      <c r="D44" s="4" t="s">
        <v>64</v>
      </c>
      <c r="E44" s="5"/>
      <c r="F44" s="4" t="s">
        <v>102</v>
      </c>
      <c r="G44" s="8">
        <v>70</v>
      </c>
    </row>
    <row r="45" spans="1:7">
      <c r="A45" s="3">
        <v>44</v>
      </c>
      <c r="B45" s="4" t="s">
        <v>101</v>
      </c>
      <c r="C45" s="4" t="s">
        <v>66</v>
      </c>
      <c r="D45" s="4" t="s">
        <v>67</v>
      </c>
      <c r="E45" s="5"/>
      <c r="F45" s="4" t="s">
        <v>102</v>
      </c>
      <c r="G45" s="8">
        <v>70</v>
      </c>
    </row>
    <row r="46" spans="1:7">
      <c r="A46" s="3">
        <v>45</v>
      </c>
      <c r="B46" s="4" t="s">
        <v>101</v>
      </c>
      <c r="C46" s="4" t="s">
        <v>66</v>
      </c>
      <c r="D46" s="4" t="s">
        <v>69</v>
      </c>
      <c r="E46" s="5"/>
      <c r="F46" s="4" t="s">
        <v>102</v>
      </c>
      <c r="G46" s="8">
        <v>70</v>
      </c>
    </row>
    <row r="47" spans="1:7">
      <c r="A47" s="3">
        <v>46</v>
      </c>
      <c r="B47" s="4" t="s">
        <v>101</v>
      </c>
      <c r="C47" s="4" t="s">
        <v>66</v>
      </c>
      <c r="D47" s="4" t="s">
        <v>71</v>
      </c>
      <c r="E47" s="5"/>
      <c r="F47" s="4" t="s">
        <v>102</v>
      </c>
      <c r="G47" s="8">
        <v>70</v>
      </c>
    </row>
    <row r="48" spans="1:7">
      <c r="A48" s="3">
        <v>47</v>
      </c>
      <c r="B48" s="4" t="s">
        <v>101</v>
      </c>
      <c r="C48" s="4" t="s">
        <v>66</v>
      </c>
      <c r="D48" s="4" t="s">
        <v>73</v>
      </c>
      <c r="E48" s="5"/>
      <c r="F48" s="4" t="s">
        <v>102</v>
      </c>
      <c r="G48" s="8">
        <v>70</v>
      </c>
    </row>
    <row r="49" spans="1:7">
      <c r="A49" s="3">
        <v>48</v>
      </c>
      <c r="B49" s="4" t="s">
        <v>101</v>
      </c>
      <c r="C49" s="4" t="s">
        <v>75</v>
      </c>
      <c r="D49" s="4" t="s">
        <v>76</v>
      </c>
      <c r="E49" s="12"/>
      <c r="F49" s="4" t="s">
        <v>102</v>
      </c>
      <c r="G49" s="8">
        <v>70</v>
      </c>
    </row>
    <row r="50" spans="1:7">
      <c r="A50" s="3">
        <v>49</v>
      </c>
      <c r="B50" s="4" t="s">
        <v>101</v>
      </c>
      <c r="C50" s="4" t="s">
        <v>75</v>
      </c>
      <c r="D50" s="4" t="s">
        <v>78</v>
      </c>
      <c r="E50" s="5"/>
      <c r="F50" s="4" t="s">
        <v>102</v>
      </c>
      <c r="G50" s="8">
        <v>70</v>
      </c>
    </row>
    <row r="51" spans="1:7">
      <c r="A51" s="3">
        <v>50</v>
      </c>
      <c r="B51" s="4" t="s">
        <v>101</v>
      </c>
      <c r="C51" s="4" t="s">
        <v>75</v>
      </c>
      <c r="D51" s="4" t="s">
        <v>80</v>
      </c>
      <c r="E51" s="13"/>
      <c r="F51" s="4" t="s">
        <v>102</v>
      </c>
      <c r="G51" s="8">
        <v>70</v>
      </c>
    </row>
    <row r="52" spans="1:7">
      <c r="A52" s="3">
        <v>51</v>
      </c>
      <c r="B52" s="4" t="s">
        <v>101</v>
      </c>
      <c r="C52" s="4" t="s">
        <v>75</v>
      </c>
      <c r="D52" s="4" t="s">
        <v>82</v>
      </c>
      <c r="E52" s="14"/>
      <c r="F52" s="4" t="s">
        <v>102</v>
      </c>
      <c r="G52" s="8">
        <v>70</v>
      </c>
    </row>
    <row r="53" spans="1:7">
      <c r="A53" s="3">
        <v>52</v>
      </c>
      <c r="B53" s="4" t="s">
        <v>101</v>
      </c>
      <c r="C53" s="4" t="s">
        <v>75</v>
      </c>
      <c r="D53" s="4" t="s">
        <v>84</v>
      </c>
      <c r="E53" s="5"/>
      <c r="F53" s="4" t="s">
        <v>102</v>
      </c>
      <c r="G53" s="8">
        <v>70</v>
      </c>
    </row>
    <row r="54" spans="1:7" ht="20">
      <c r="A54" s="2" t="s">
        <v>10</v>
      </c>
      <c r="B54" s="2" t="s">
        <v>43</v>
      </c>
      <c r="C54" s="2" t="s">
        <v>44</v>
      </c>
      <c r="D54" s="2" t="s">
        <v>45</v>
      </c>
      <c r="E54" s="2" t="s">
        <v>7</v>
      </c>
      <c r="F54" s="2" t="s">
        <v>46</v>
      </c>
      <c r="G54" s="6" t="s">
        <v>47</v>
      </c>
    </row>
    <row r="55" spans="1:7">
      <c r="A55" s="3">
        <v>53</v>
      </c>
      <c r="B55" s="4" t="s">
        <v>103</v>
      </c>
      <c r="C55" s="5" t="s">
        <v>104</v>
      </c>
      <c r="D55" s="5" t="s">
        <v>104</v>
      </c>
      <c r="E55" s="4" t="s">
        <v>105</v>
      </c>
      <c r="F55" s="4" t="s">
        <v>106</v>
      </c>
      <c r="G55" s="8">
        <v>50</v>
      </c>
    </row>
    <row r="56" spans="1:7">
      <c r="A56" s="3">
        <v>54</v>
      </c>
      <c r="B56" s="4" t="s">
        <v>107</v>
      </c>
      <c r="C56" s="5" t="s">
        <v>104</v>
      </c>
      <c r="D56" s="5" t="s">
        <v>104</v>
      </c>
      <c r="E56" s="4" t="s">
        <v>108</v>
      </c>
      <c r="F56" s="4" t="s">
        <v>106</v>
      </c>
      <c r="G56" s="8">
        <v>150</v>
      </c>
    </row>
    <row r="57" spans="1:7">
      <c r="A57" s="3">
        <v>55</v>
      </c>
      <c r="B57" s="4" t="s">
        <v>109</v>
      </c>
      <c r="C57" s="5" t="s">
        <v>104</v>
      </c>
      <c r="D57" s="5" t="s">
        <v>104</v>
      </c>
      <c r="E57" s="4" t="s">
        <v>110</v>
      </c>
      <c r="F57" s="4" t="s">
        <v>111</v>
      </c>
      <c r="G57" s="8">
        <v>10</v>
      </c>
    </row>
    <row r="58" spans="1:7">
      <c r="A58" s="3">
        <v>56</v>
      </c>
      <c r="B58" s="4" t="s">
        <v>112</v>
      </c>
      <c r="C58" s="5" t="s">
        <v>104</v>
      </c>
      <c r="D58" s="5" t="s">
        <v>104</v>
      </c>
      <c r="E58" s="4" t="s">
        <v>113</v>
      </c>
      <c r="F58" s="4" t="s">
        <v>106</v>
      </c>
      <c r="G58" s="8">
        <v>15</v>
      </c>
    </row>
    <row r="59" spans="1:7">
      <c r="A59" s="3">
        <v>57</v>
      </c>
      <c r="B59" s="4" t="s">
        <v>114</v>
      </c>
      <c r="C59" s="5" t="s">
        <v>104</v>
      </c>
      <c r="D59" s="5" t="s">
        <v>104</v>
      </c>
      <c r="E59" s="4" t="s">
        <v>115</v>
      </c>
      <c r="F59" s="4" t="s">
        <v>111</v>
      </c>
      <c r="G59" s="8">
        <v>0</v>
      </c>
    </row>
    <row r="60" spans="1:7">
      <c r="A60" s="3">
        <v>58</v>
      </c>
      <c r="B60" s="4" t="s">
        <v>116</v>
      </c>
      <c r="C60" s="5" t="s">
        <v>104</v>
      </c>
      <c r="D60" s="5" t="s">
        <v>104</v>
      </c>
      <c r="E60" s="4" t="s">
        <v>117</v>
      </c>
      <c r="F60" s="4" t="s">
        <v>106</v>
      </c>
      <c r="G60" s="8">
        <v>150</v>
      </c>
    </row>
    <row r="61" spans="1:7">
      <c r="A61" s="3">
        <v>59</v>
      </c>
      <c r="B61" s="4" t="s">
        <v>118</v>
      </c>
      <c r="C61" s="5" t="s">
        <v>104</v>
      </c>
      <c r="D61" s="5" t="s">
        <v>104</v>
      </c>
      <c r="E61" s="4" t="s">
        <v>119</v>
      </c>
      <c r="F61" s="4" t="s">
        <v>120</v>
      </c>
      <c r="G61" s="8">
        <v>80</v>
      </c>
    </row>
    <row r="62" spans="1:7">
      <c r="A62" s="3">
        <v>60</v>
      </c>
      <c r="B62" s="4" t="s">
        <v>121</v>
      </c>
      <c r="C62" s="5" t="s">
        <v>104</v>
      </c>
      <c r="D62" s="5" t="s">
        <v>104</v>
      </c>
      <c r="E62" s="15"/>
      <c r="F62" s="4" t="s">
        <v>122</v>
      </c>
      <c r="G62" s="8">
        <v>1400</v>
      </c>
    </row>
    <row r="63" spans="1:7">
      <c r="A63" s="3">
        <v>61</v>
      </c>
      <c r="B63" s="4" t="s">
        <v>123</v>
      </c>
      <c r="C63" s="5" t="s">
        <v>104</v>
      </c>
      <c r="D63" s="5" t="s">
        <v>104</v>
      </c>
      <c r="E63" s="15"/>
      <c r="F63" s="4" t="s">
        <v>122</v>
      </c>
      <c r="G63" s="8">
        <v>700</v>
      </c>
    </row>
    <row r="64" spans="1:7">
      <c r="A64" s="3">
        <v>62</v>
      </c>
      <c r="B64" s="4" t="s">
        <v>124</v>
      </c>
      <c r="C64" s="5" t="s">
        <v>104</v>
      </c>
      <c r="D64" s="5" t="s">
        <v>104</v>
      </c>
      <c r="E64" s="15"/>
      <c r="F64" s="4" t="s">
        <v>125</v>
      </c>
      <c r="G64" s="8">
        <v>3</v>
      </c>
    </row>
    <row r="65" spans="1:7">
      <c r="A65" s="3">
        <v>63</v>
      </c>
      <c r="B65" s="4" t="s">
        <v>126</v>
      </c>
      <c r="C65" s="5" t="s">
        <v>104</v>
      </c>
      <c r="D65" s="5" t="s">
        <v>104</v>
      </c>
      <c r="E65" s="15"/>
      <c r="F65" s="4" t="s">
        <v>127</v>
      </c>
      <c r="G65" s="8">
        <v>50</v>
      </c>
    </row>
    <row r="66" spans="1:7">
      <c r="A66" s="3">
        <v>64</v>
      </c>
      <c r="B66" s="4" t="s">
        <v>128</v>
      </c>
      <c r="C66" s="5" t="s">
        <v>104</v>
      </c>
      <c r="D66" s="5" t="s">
        <v>104</v>
      </c>
      <c r="E66" s="15"/>
      <c r="F66" s="4" t="s">
        <v>120</v>
      </c>
      <c r="G66" s="8">
        <v>200</v>
      </c>
    </row>
    <row r="67" spans="1:7">
      <c r="A67" s="3">
        <v>65</v>
      </c>
      <c r="B67" s="4" t="s">
        <v>129</v>
      </c>
      <c r="C67" s="5" t="s">
        <v>104</v>
      </c>
      <c r="D67" s="5" t="s">
        <v>104</v>
      </c>
      <c r="E67" s="15"/>
      <c r="F67" s="4" t="s">
        <v>130</v>
      </c>
      <c r="G67" s="8">
        <v>600</v>
      </c>
    </row>
    <row r="68" spans="1:7">
      <c r="A68" s="3">
        <v>66</v>
      </c>
      <c r="B68" s="4" t="s">
        <v>131</v>
      </c>
      <c r="C68" s="5" t="s">
        <v>104</v>
      </c>
      <c r="D68" s="5" t="s">
        <v>104</v>
      </c>
      <c r="E68" s="15"/>
      <c r="F68" s="4" t="s">
        <v>130</v>
      </c>
      <c r="G68" s="8">
        <v>550</v>
      </c>
    </row>
    <row r="69" spans="1:7">
      <c r="A69" s="3">
        <v>67</v>
      </c>
      <c r="B69" s="4" t="s">
        <v>132</v>
      </c>
      <c r="C69" s="5" t="s">
        <v>104</v>
      </c>
      <c r="D69" s="5" t="s">
        <v>104</v>
      </c>
      <c r="E69" s="15"/>
      <c r="F69" s="4" t="s">
        <v>130</v>
      </c>
      <c r="G69" s="8">
        <v>350</v>
      </c>
    </row>
    <row r="70" spans="1:7">
      <c r="A70" s="3">
        <v>68</v>
      </c>
      <c r="B70" s="4" t="s">
        <v>133</v>
      </c>
      <c r="C70" s="5" t="s">
        <v>104</v>
      </c>
      <c r="D70" s="5" t="s">
        <v>104</v>
      </c>
      <c r="E70" s="4" t="s">
        <v>134</v>
      </c>
      <c r="F70" s="4" t="s">
        <v>106</v>
      </c>
      <c r="G70" s="8">
        <v>240</v>
      </c>
    </row>
    <row r="71" spans="1:7" ht="20">
      <c r="A71" s="2" t="s">
        <v>135</v>
      </c>
      <c r="B71" s="2" t="s">
        <v>43</v>
      </c>
      <c r="C71" s="2" t="s">
        <v>44</v>
      </c>
      <c r="D71" s="2" t="s">
        <v>45</v>
      </c>
      <c r="E71" s="18" t="s">
        <v>7</v>
      </c>
      <c r="F71" s="2" t="s">
        <v>46</v>
      </c>
      <c r="G71" s="6" t="s">
        <v>47</v>
      </c>
    </row>
    <row r="72" spans="1:7">
      <c r="A72" s="3">
        <v>69</v>
      </c>
      <c r="B72" s="4" t="s">
        <v>136</v>
      </c>
      <c r="C72" s="5" t="s">
        <v>104</v>
      </c>
      <c r="D72" s="5" t="s">
        <v>104</v>
      </c>
      <c r="E72" s="105" t="s">
        <v>185</v>
      </c>
      <c r="F72" s="4" t="s">
        <v>137</v>
      </c>
      <c r="G72" s="8">
        <v>1300</v>
      </c>
    </row>
    <row r="73" spans="1:7">
      <c r="A73" s="3">
        <v>70</v>
      </c>
      <c r="B73" s="4" t="s">
        <v>138</v>
      </c>
      <c r="C73" s="5" t="s">
        <v>104</v>
      </c>
      <c r="D73" s="5" t="s">
        <v>104</v>
      </c>
      <c r="E73" s="105"/>
      <c r="F73" s="4" t="s">
        <v>139</v>
      </c>
      <c r="G73" s="8">
        <v>800</v>
      </c>
    </row>
    <row r="74" spans="1:7">
      <c r="A74" s="3">
        <v>71</v>
      </c>
      <c r="B74" s="4" t="s">
        <v>140</v>
      </c>
      <c r="C74" s="5" t="s">
        <v>104</v>
      </c>
      <c r="D74" s="5" t="s">
        <v>104</v>
      </c>
      <c r="E74" s="105"/>
      <c r="F74" s="4" t="s">
        <v>139</v>
      </c>
      <c r="G74" s="8">
        <v>700</v>
      </c>
    </row>
    <row r="75" spans="1:7">
      <c r="A75" s="3">
        <v>72</v>
      </c>
      <c r="B75" s="4" t="s">
        <v>141</v>
      </c>
      <c r="C75" s="5" t="s">
        <v>104</v>
      </c>
      <c r="D75" s="5" t="s">
        <v>104</v>
      </c>
      <c r="E75" s="105"/>
      <c r="F75" s="4" t="s">
        <v>139</v>
      </c>
      <c r="G75" s="8">
        <v>1000</v>
      </c>
    </row>
    <row r="76" spans="1:7">
      <c r="A76" s="3">
        <v>73</v>
      </c>
      <c r="B76" s="4" t="s">
        <v>142</v>
      </c>
      <c r="C76" s="5" t="s">
        <v>104</v>
      </c>
      <c r="D76" s="5" t="s">
        <v>104</v>
      </c>
      <c r="E76" s="105" t="s">
        <v>143</v>
      </c>
      <c r="F76" s="4" t="s">
        <v>139</v>
      </c>
      <c r="G76" s="8">
        <v>1000</v>
      </c>
    </row>
    <row r="77" spans="1:7">
      <c r="A77" s="3">
        <v>74</v>
      </c>
      <c r="B77" s="4" t="s">
        <v>144</v>
      </c>
      <c r="C77" s="5" t="s">
        <v>104</v>
      </c>
      <c r="D77" s="5" t="s">
        <v>104</v>
      </c>
      <c r="E77" s="105"/>
      <c r="F77" s="4" t="s">
        <v>139</v>
      </c>
      <c r="G77" s="8">
        <v>1200</v>
      </c>
    </row>
    <row r="78" spans="1:7">
      <c r="A78" s="3">
        <v>75</v>
      </c>
      <c r="B78" s="4" t="s">
        <v>145</v>
      </c>
      <c r="C78" s="5" t="s">
        <v>104</v>
      </c>
      <c r="D78" s="5" t="s">
        <v>104</v>
      </c>
      <c r="E78" s="105"/>
      <c r="F78" s="4" t="s">
        <v>139</v>
      </c>
      <c r="G78" s="8">
        <v>1500</v>
      </c>
    </row>
    <row r="79" spans="1:7">
      <c r="A79" s="3">
        <v>76</v>
      </c>
      <c r="B79" s="4" t="s">
        <v>146</v>
      </c>
      <c r="C79" s="5" t="s">
        <v>104</v>
      </c>
      <c r="D79" s="5" t="s">
        <v>104</v>
      </c>
      <c r="E79" s="105"/>
      <c r="F79" s="4" t="s">
        <v>139</v>
      </c>
      <c r="G79" s="8">
        <v>3500</v>
      </c>
    </row>
    <row r="80" spans="1:7">
      <c r="A80" s="3">
        <v>77</v>
      </c>
      <c r="B80" s="4" t="s">
        <v>147</v>
      </c>
      <c r="C80" s="5" t="s">
        <v>104</v>
      </c>
      <c r="D80" s="5" t="s">
        <v>104</v>
      </c>
      <c r="E80" s="105"/>
      <c r="F80" s="4" t="s">
        <v>139</v>
      </c>
      <c r="G80" s="8">
        <v>550</v>
      </c>
    </row>
    <row r="81" spans="1:7">
      <c r="A81" s="3">
        <v>78</v>
      </c>
      <c r="B81" s="4" t="s">
        <v>148</v>
      </c>
      <c r="C81" s="5" t="s">
        <v>104</v>
      </c>
      <c r="D81" s="5" t="s">
        <v>104</v>
      </c>
      <c r="E81" s="105"/>
      <c r="F81" s="4" t="s">
        <v>139</v>
      </c>
      <c r="G81" s="8">
        <v>1200</v>
      </c>
    </row>
    <row r="82" spans="1:7">
      <c r="A82" s="3">
        <v>79</v>
      </c>
      <c r="B82" s="4" t="s">
        <v>149</v>
      </c>
      <c r="C82" s="5" t="s">
        <v>104</v>
      </c>
      <c r="D82" s="5" t="s">
        <v>104</v>
      </c>
      <c r="E82" s="105"/>
      <c r="F82" s="4" t="s">
        <v>139</v>
      </c>
      <c r="G82" s="8">
        <v>1500</v>
      </c>
    </row>
    <row r="83" spans="1:7">
      <c r="A83" s="3">
        <v>80</v>
      </c>
      <c r="B83" s="4" t="s">
        <v>150</v>
      </c>
      <c r="C83" s="5" t="s">
        <v>104</v>
      </c>
      <c r="D83" s="5" t="s">
        <v>104</v>
      </c>
      <c r="E83" s="105"/>
      <c r="F83" s="4" t="s">
        <v>139</v>
      </c>
      <c r="G83" s="8">
        <v>3500</v>
      </c>
    </row>
    <row r="84" spans="1:7">
      <c r="A84" s="3">
        <v>81</v>
      </c>
      <c r="B84" s="4" t="s">
        <v>151</v>
      </c>
      <c r="C84" s="5" t="s">
        <v>104</v>
      </c>
      <c r="D84" s="5" t="s">
        <v>104</v>
      </c>
      <c r="E84" s="105"/>
      <c r="F84" s="4" t="s">
        <v>139</v>
      </c>
      <c r="G84" s="8">
        <v>550</v>
      </c>
    </row>
    <row r="85" spans="1:7">
      <c r="A85" s="3">
        <v>82</v>
      </c>
      <c r="B85" s="4" t="s">
        <v>152</v>
      </c>
      <c r="C85" s="5" t="s">
        <v>104</v>
      </c>
      <c r="D85" s="5" t="s">
        <v>104</v>
      </c>
      <c r="E85" s="105"/>
      <c r="F85" s="4" t="s">
        <v>139</v>
      </c>
      <c r="G85" s="8">
        <v>1200</v>
      </c>
    </row>
    <row r="86" spans="1:7">
      <c r="A86" s="3">
        <v>83</v>
      </c>
      <c r="B86" s="4" t="s">
        <v>153</v>
      </c>
      <c r="C86" s="5" t="s">
        <v>104</v>
      </c>
      <c r="D86" s="5" t="s">
        <v>104</v>
      </c>
      <c r="E86" s="105"/>
      <c r="F86" s="4" t="s">
        <v>139</v>
      </c>
      <c r="G86" s="8">
        <v>1500</v>
      </c>
    </row>
    <row r="87" spans="1:7">
      <c r="A87" s="3">
        <v>84</v>
      </c>
      <c r="B87" s="4" t="s">
        <v>154</v>
      </c>
      <c r="C87" s="5" t="s">
        <v>104</v>
      </c>
      <c r="D87" s="5" t="s">
        <v>104</v>
      </c>
      <c r="E87" s="105"/>
      <c r="F87" s="4" t="s">
        <v>139</v>
      </c>
      <c r="G87" s="8">
        <v>3500</v>
      </c>
    </row>
    <row r="88" spans="1:7">
      <c r="A88" s="3">
        <v>85</v>
      </c>
      <c r="B88" s="4" t="s">
        <v>155</v>
      </c>
      <c r="C88" s="5" t="s">
        <v>104</v>
      </c>
      <c r="D88" s="5" t="s">
        <v>104</v>
      </c>
      <c r="E88" s="105"/>
      <c r="F88" s="4" t="s">
        <v>139</v>
      </c>
      <c r="G88" s="8">
        <v>550</v>
      </c>
    </row>
    <row r="89" spans="1:7">
      <c r="A89" s="3">
        <v>86</v>
      </c>
      <c r="B89" s="4" t="s">
        <v>156</v>
      </c>
      <c r="C89" s="5" t="s">
        <v>104</v>
      </c>
      <c r="D89" s="5" t="s">
        <v>104</v>
      </c>
      <c r="E89" s="105"/>
      <c r="F89" s="4" t="s">
        <v>139</v>
      </c>
      <c r="G89" s="8">
        <v>550</v>
      </c>
    </row>
    <row r="90" spans="1:7">
      <c r="A90" s="3">
        <v>87</v>
      </c>
      <c r="B90" s="4" t="s">
        <v>157</v>
      </c>
      <c r="C90" s="16" t="s">
        <v>158</v>
      </c>
      <c r="D90" s="5" t="s">
        <v>104</v>
      </c>
      <c r="E90" s="19" t="s">
        <v>159</v>
      </c>
      <c r="F90" s="4" t="s">
        <v>139</v>
      </c>
      <c r="G90" s="8">
        <v>80</v>
      </c>
    </row>
    <row r="91" spans="1:7">
      <c r="A91" s="3">
        <v>88</v>
      </c>
      <c r="B91" s="4" t="s">
        <v>157</v>
      </c>
      <c r="C91" s="16" t="s">
        <v>160</v>
      </c>
      <c r="D91" s="5" t="s">
        <v>104</v>
      </c>
      <c r="E91" s="19" t="s">
        <v>161</v>
      </c>
      <c r="F91" s="4" t="s">
        <v>162</v>
      </c>
      <c r="G91" s="8">
        <v>350</v>
      </c>
    </row>
    <row r="92" spans="1:7">
      <c r="A92" s="3">
        <v>89</v>
      </c>
      <c r="B92" s="4" t="s">
        <v>157</v>
      </c>
      <c r="C92" s="16" t="s">
        <v>163</v>
      </c>
      <c r="D92" s="5" t="s">
        <v>104</v>
      </c>
      <c r="E92" s="19" t="s">
        <v>164</v>
      </c>
      <c r="F92" s="4" t="s">
        <v>165</v>
      </c>
      <c r="G92" s="8">
        <v>30</v>
      </c>
    </row>
    <row r="93" spans="1:7">
      <c r="A93" s="3">
        <v>90</v>
      </c>
      <c r="B93" s="4" t="s">
        <v>157</v>
      </c>
      <c r="C93" s="16" t="s">
        <v>166</v>
      </c>
      <c r="D93" s="5" t="s">
        <v>104</v>
      </c>
      <c r="E93" s="19" t="s">
        <v>167</v>
      </c>
      <c r="F93" s="4" t="s">
        <v>168</v>
      </c>
      <c r="G93" s="8">
        <v>50</v>
      </c>
    </row>
    <row r="94" spans="1:7" ht="20">
      <c r="A94" s="2" t="s">
        <v>14</v>
      </c>
      <c r="B94" s="2" t="s">
        <v>43</v>
      </c>
      <c r="C94" s="2" t="s">
        <v>44</v>
      </c>
      <c r="D94" s="2" t="s">
        <v>45</v>
      </c>
      <c r="E94" s="18" t="s">
        <v>7</v>
      </c>
      <c r="F94" s="2" t="s">
        <v>46</v>
      </c>
      <c r="G94" s="6" t="s">
        <v>47</v>
      </c>
    </row>
    <row r="95" spans="1:7">
      <c r="A95" s="3"/>
      <c r="B95" s="5"/>
      <c r="C95" s="17"/>
      <c r="D95" s="5"/>
      <c r="E95" s="20"/>
      <c r="F95" s="21"/>
      <c r="G95" s="22"/>
    </row>
    <row r="96" spans="1:7">
      <c r="A96" s="3"/>
      <c r="B96" s="5"/>
      <c r="C96" s="17"/>
      <c r="D96" s="5"/>
      <c r="E96" s="20"/>
      <c r="F96" s="21"/>
      <c r="G96" s="22"/>
    </row>
    <row r="97" spans="1:7">
      <c r="A97" s="3"/>
      <c r="B97" s="5"/>
      <c r="C97" s="17"/>
      <c r="D97" s="5"/>
      <c r="E97" s="20"/>
      <c r="F97" s="21"/>
      <c r="G97" s="22"/>
    </row>
    <row r="98" spans="1:7">
      <c r="A98" s="3"/>
      <c r="B98" s="5"/>
      <c r="C98" s="17"/>
      <c r="D98" s="5"/>
      <c r="E98" s="20"/>
      <c r="F98" s="21"/>
      <c r="G98" s="22"/>
    </row>
    <row r="99" spans="1:7">
      <c r="A99" s="3"/>
      <c r="B99" s="5"/>
      <c r="C99" s="17"/>
      <c r="D99" s="5"/>
      <c r="E99" s="20"/>
      <c r="F99" s="21"/>
      <c r="G99" s="22"/>
    </row>
    <row r="100" spans="1:7">
      <c r="A100" s="3"/>
      <c r="B100" s="5"/>
      <c r="C100" s="17"/>
      <c r="D100" s="5"/>
      <c r="E100" s="20"/>
      <c r="F100" s="21"/>
      <c r="G100" s="22"/>
    </row>
    <row r="101" spans="1:7">
      <c r="A101" s="3"/>
      <c r="B101" s="5"/>
      <c r="C101" s="17"/>
      <c r="D101" s="5"/>
      <c r="E101" s="20"/>
      <c r="F101" s="21"/>
      <c r="G101" s="22"/>
    </row>
    <row r="102" spans="1:7">
      <c r="A102" s="3"/>
      <c r="B102" s="5"/>
      <c r="C102" s="17"/>
      <c r="D102" s="5"/>
      <c r="E102" s="20"/>
      <c r="F102" s="21"/>
      <c r="G102" s="22"/>
    </row>
    <row r="103" spans="1:7">
      <c r="A103" s="3"/>
      <c r="B103" s="5"/>
      <c r="C103" s="17"/>
      <c r="D103" s="5"/>
      <c r="E103" s="20"/>
      <c r="F103" s="21"/>
      <c r="G103" s="22"/>
    </row>
    <row r="104" spans="1:7" ht="20">
      <c r="A104" s="2" t="s">
        <v>16</v>
      </c>
      <c r="B104" s="2" t="s">
        <v>43</v>
      </c>
      <c r="C104" s="2" t="s">
        <v>44</v>
      </c>
      <c r="D104" s="2" t="s">
        <v>45</v>
      </c>
      <c r="E104" s="2" t="s">
        <v>7</v>
      </c>
      <c r="F104" s="2" t="s">
        <v>46</v>
      </c>
      <c r="G104" s="6" t="s">
        <v>47</v>
      </c>
    </row>
    <row r="105" spans="1:7">
      <c r="A105" s="3">
        <v>91</v>
      </c>
      <c r="B105" s="4" t="s">
        <v>169</v>
      </c>
      <c r="C105" s="5" t="s">
        <v>104</v>
      </c>
      <c r="D105" s="5" t="s">
        <v>104</v>
      </c>
      <c r="E105" s="5"/>
      <c r="F105" s="59">
        <v>0.06</v>
      </c>
      <c r="G105" s="23"/>
    </row>
    <row r="106" spans="1:7">
      <c r="A106" s="3">
        <v>92</v>
      </c>
      <c r="B106" s="4" t="s">
        <v>170</v>
      </c>
      <c r="C106" s="5" t="s">
        <v>104</v>
      </c>
      <c r="D106" s="5" t="s">
        <v>104</v>
      </c>
      <c r="E106" s="5" t="s">
        <v>171</v>
      </c>
      <c r="F106" s="59">
        <v>0.1</v>
      </c>
      <c r="G106" s="23"/>
    </row>
    <row r="107" spans="1:7">
      <c r="A107" s="3">
        <v>93</v>
      </c>
      <c r="B107" s="4" t="s">
        <v>172</v>
      </c>
      <c r="C107" s="5" t="s">
        <v>104</v>
      </c>
      <c r="D107" s="5" t="s">
        <v>104</v>
      </c>
      <c r="E107" s="5"/>
      <c r="F107" s="59">
        <v>0.06</v>
      </c>
      <c r="G107" s="23"/>
    </row>
  </sheetData>
  <mergeCells count="2">
    <mergeCell ref="E72:E75"/>
    <mergeCell ref="E76:E89"/>
  </mergeCells>
  <phoneticPr fontId="25" type="noConversion"/>
  <conditionalFormatting sqref="A55:D61 G55:G70 A62:E69 A70:D70 A72:A93 C72:E93 G72:G93 A95:G103 A105:A107 C105:G107">
    <cfRule type="expression" dxfId="6" priority="10">
      <formula>IF(AND($E55&lt;&gt;"",#REF!=""),1,0)</formula>
    </cfRule>
  </conditionalFormatting>
  <conditionalFormatting sqref="B2:B53">
    <cfRule type="expression" dxfId="5" priority="1">
      <formula>IF(AND($E2&lt;&gt;"",#REF!=""),1,0)</formula>
    </cfRule>
  </conditionalFormatting>
  <conditionalFormatting sqref="E22:E33">
    <cfRule type="expression" dxfId="4" priority="12">
      <formula>IF(AND($E22&lt;&gt;"",#REF!=""),1,0)</formula>
    </cfRule>
  </conditionalFormatting>
  <conditionalFormatting sqref="E35">
    <cfRule type="expression" dxfId="3" priority="14">
      <formula>IF(AND($D35&lt;&gt;"",#REF!=""),1,0)</formula>
    </cfRule>
  </conditionalFormatting>
  <conditionalFormatting sqref="E36:E48 E53">
    <cfRule type="expression" dxfId="2" priority="15">
      <formula>IF(AND($E36&lt;&gt;"",#REF!=""),1,0)</formula>
    </cfRule>
  </conditionalFormatting>
  <conditionalFormatting sqref="E50">
    <cfRule type="expression" dxfId="1" priority="17">
      <formula>IF(AND($D50&lt;&gt;"",#REF!=""),1,0)</formula>
    </cfRule>
  </conditionalFormatting>
  <conditionalFormatting sqref="E52">
    <cfRule type="expression" dxfId="0" priority="13">
      <formula>IF(AND($E52&lt;&gt;"",#REF!=""),1,0)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来 张</cp:lastModifiedBy>
  <dcterms:created xsi:type="dcterms:W3CDTF">2021-12-16T19:21:00Z</dcterms:created>
  <dcterms:modified xsi:type="dcterms:W3CDTF">2025-07-02T01:15:44Z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C9E4BC289C4016F1CCF34B6866BEFA8C_43</vt:lpwstr>
  </property>
  <property fmtid="{D5CDD505-2E9C-101B-9397-08002B2CF9AE}" pid="3" name="KSOProductBuildVer">
    <vt:lpwstr>2052-7.3.1.8967</vt:lpwstr>
  </property>
</Properties>
</file>