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08C3735E-7A73-4097-8CA4-2D869DBED9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" sheetId="4" r:id="rId1"/>
    <sheet name="厦门" sheetId="14" r:id="rId2"/>
  </sheets>
  <definedNames>
    <definedName name="_xlnm.Print_Area" localSheetId="0">Summary!$A$1:$B$31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" i="14" l="1"/>
  <c r="H76" i="14"/>
  <c r="H67" i="14"/>
  <c r="H58" i="14"/>
  <c r="H59" i="14" s="1"/>
  <c r="H50" i="14"/>
  <c r="H9" i="14"/>
  <c r="H13" i="14"/>
  <c r="H24" i="14"/>
  <c r="H40" i="14"/>
  <c r="H46" i="14"/>
  <c r="H77" i="14"/>
  <c r="B76" i="14"/>
  <c r="H75" i="14"/>
  <c r="H74" i="14"/>
  <c r="H73" i="14"/>
  <c r="H68" i="14"/>
  <c r="H66" i="14"/>
  <c r="H65" i="14"/>
  <c r="H64" i="14"/>
  <c r="H63" i="14"/>
  <c r="E63" i="14"/>
  <c r="H57" i="14"/>
  <c r="H56" i="14"/>
  <c r="H55" i="14"/>
  <c r="H49" i="14"/>
  <c r="H48" i="14"/>
  <c r="E48" i="14"/>
  <c r="H47" i="14"/>
  <c r="E47" i="14"/>
  <c r="H45" i="14"/>
  <c r="H39" i="14"/>
  <c r="E39" i="14"/>
  <c r="H38" i="14"/>
  <c r="H37" i="14"/>
  <c r="H36" i="14"/>
  <c r="H35" i="14"/>
  <c r="H34" i="14"/>
  <c r="H32" i="14"/>
  <c r="H31" i="14"/>
  <c r="H30" i="14"/>
  <c r="H25" i="14"/>
  <c r="H23" i="14"/>
  <c r="H22" i="14"/>
  <c r="H21" i="14"/>
  <c r="H20" i="14"/>
  <c r="H19" i="14"/>
  <c r="H12" i="14"/>
  <c r="H11" i="14"/>
  <c r="H8" i="14"/>
  <c r="H7" i="14"/>
  <c r="H6" i="14"/>
  <c r="H14" i="14" l="1"/>
  <c r="H41" i="14"/>
  <c r="H51" i="14"/>
  <c r="B17" i="4" l="1"/>
  <c r="B19" i="4" s="1"/>
  <c r="B21" i="4" s="1"/>
  <c r="B26" i="4" l="1"/>
  <c r="B27" i="4" s="1"/>
  <c r="B23" i="4"/>
  <c r="B24" i="4"/>
</calcChain>
</file>

<file path=xl/sharedStrings.xml><?xml version="1.0" encoding="utf-8"?>
<sst xmlns="http://schemas.openxmlformats.org/spreadsheetml/2006/main" count="259" uniqueCount="183">
  <si>
    <t>Basic information and cost overview</t>
  </si>
  <si>
    <t>Project</t>
  </si>
  <si>
    <t>Company</t>
  </si>
  <si>
    <t>Comfort International M.I.C.E. Service CO.,LTD.</t>
  </si>
  <si>
    <t>Quotation Date</t>
  </si>
  <si>
    <t>2022.06.30</t>
  </si>
  <si>
    <t>Quotation Version</t>
  </si>
  <si>
    <t>5th</t>
  </si>
  <si>
    <t>Contact</t>
  </si>
  <si>
    <t>Name</t>
  </si>
  <si>
    <t>Amanda</t>
  </si>
  <si>
    <t>Surname</t>
  </si>
  <si>
    <t>An</t>
  </si>
  <si>
    <t>Position</t>
  </si>
  <si>
    <t>Project Manager</t>
  </si>
  <si>
    <t>Mobile</t>
  </si>
  <si>
    <t>Fixed line</t>
  </si>
  <si>
    <t>Email</t>
  </si>
  <si>
    <t>anlihuan@cct.cn</t>
  </si>
  <si>
    <t xml:space="preserve">Conference </t>
  </si>
  <si>
    <t xml:space="preserve">Standard Conference </t>
  </si>
  <si>
    <t>Total Net</t>
  </si>
  <si>
    <t>VAT (6%) **</t>
  </si>
  <si>
    <t>Gross Total</t>
  </si>
  <si>
    <t>* Please state surcharges (i.e. Business Tax) clearly and indicate which modules are affected.</t>
  </si>
  <si>
    <t>** Please note that 3rd party invoices are paid net by BMW since VAT is claimed back by your company.</t>
  </si>
  <si>
    <t>Total</t>
  </si>
  <si>
    <t>No.</t>
  </si>
  <si>
    <t>Item</t>
  </si>
  <si>
    <t>Unit</t>
  </si>
  <si>
    <t xml:space="preserve">Number of time </t>
  </si>
  <si>
    <t>Quantity/Time</t>
  </si>
  <si>
    <t>Days</t>
  </si>
  <si>
    <t>Unit price</t>
  </si>
  <si>
    <t>Sum</t>
  </si>
  <si>
    <t>Detailed Work load/ Comments / Deliverables</t>
  </si>
  <si>
    <t xml:space="preserve">Agency Fees </t>
  </si>
  <si>
    <t>Agency Fees (Preparation)</t>
  </si>
  <si>
    <t>I A 1</t>
  </si>
  <si>
    <t>Account Director</t>
  </si>
  <si>
    <t>pax/day</t>
  </si>
  <si>
    <t>I A 2</t>
  </si>
  <si>
    <t>Creative Director</t>
  </si>
  <si>
    <t>I A 3</t>
  </si>
  <si>
    <t>DTP / 2 D / 3 D Designer</t>
  </si>
  <si>
    <t>I A</t>
  </si>
  <si>
    <t>Sub-Total Agency Fees (Preparation)</t>
  </si>
  <si>
    <t>Agency Fees (On site)</t>
  </si>
  <si>
    <t>I B 1</t>
  </si>
  <si>
    <t>Account Manager</t>
  </si>
  <si>
    <t>I B 2</t>
  </si>
  <si>
    <t>I B</t>
  </si>
  <si>
    <t>Sub-Total Agency Fees (On site)</t>
  </si>
  <si>
    <t>I</t>
  </si>
  <si>
    <t>Total Agency Fees</t>
  </si>
  <si>
    <t>Travel &amp;  Accomodation</t>
  </si>
  <si>
    <t>Details / Comments</t>
  </si>
  <si>
    <t>Site Check&amp;Onsite Event:</t>
  </si>
  <si>
    <t>Transportation, hotel and air ticket, all related expense, provide list of participants</t>
  </si>
  <si>
    <t>II A1</t>
  </si>
  <si>
    <t>Crew flights for event (Economy class) I</t>
  </si>
  <si>
    <t>Round trip</t>
  </si>
  <si>
    <t>预估机票价格，按实际产生结算</t>
  </si>
  <si>
    <t>II A2</t>
  </si>
  <si>
    <t>Crew flights for event (Economy class) II</t>
  </si>
  <si>
    <t>II A3</t>
  </si>
  <si>
    <t>Agency Staff Accomodation I</t>
  </si>
  <si>
    <t>Rm/Night</t>
  </si>
  <si>
    <t>II A4</t>
  </si>
  <si>
    <t>Agency Staff Accomodation II</t>
  </si>
  <si>
    <t>II A5</t>
  </si>
  <si>
    <t>Agency Staff working on site traffic</t>
  </si>
  <si>
    <t>unit</t>
  </si>
  <si>
    <t>II A</t>
  </si>
  <si>
    <t>Sub-Total Onsite Event</t>
  </si>
  <si>
    <t>II</t>
  </si>
  <si>
    <t>Total Travel &amp; Accomodation</t>
  </si>
  <si>
    <t>Logistics &amp; Operations</t>
  </si>
  <si>
    <t xml:space="preserve">Details / Comments </t>
  </si>
  <si>
    <t>Logistics</t>
  </si>
  <si>
    <t>III A 1</t>
  </si>
  <si>
    <t>Shuttle bus for dinner</t>
  </si>
  <si>
    <r>
      <rPr>
        <sz val="14"/>
        <color theme="1"/>
        <rFont val="MINI Serif"/>
        <family val="1"/>
      </rPr>
      <t>Suttle Bus service</t>
    </r>
    <r>
      <rPr>
        <sz val="14"/>
        <color theme="1"/>
        <rFont val="宋体"/>
        <family val="3"/>
        <charset val="134"/>
      </rPr>
      <t>，43</t>
    </r>
    <r>
      <rPr>
        <sz val="14"/>
        <color theme="1"/>
        <rFont val="MINI Serif"/>
        <family val="1"/>
      </rPr>
      <t xml:space="preserve"> seats
43</t>
    </r>
    <r>
      <rPr>
        <sz val="14"/>
        <color theme="1"/>
        <rFont val="宋体"/>
        <family val="3"/>
        <charset val="134"/>
      </rPr>
      <t>座以上大巴外出用餐服务，酒店-外出用餐餐厅
7月19日3辆，20日2辆，21日3辆。</t>
    </r>
  </si>
  <si>
    <t>III A 2</t>
  </si>
  <si>
    <t>Shuttle bus for 接送机</t>
  </si>
  <si>
    <r>
      <rPr>
        <sz val="14"/>
        <color theme="1"/>
        <rFont val="MINI Serif"/>
        <family val="1"/>
      </rPr>
      <t>Suttle Bus service</t>
    </r>
    <r>
      <rPr>
        <sz val="14"/>
        <color theme="1"/>
        <rFont val="宋体"/>
        <family val="3"/>
        <charset val="134"/>
      </rPr>
      <t xml:space="preserve">，35 </t>
    </r>
    <r>
      <rPr>
        <sz val="14"/>
        <color theme="1"/>
        <rFont val="MINI Serif"/>
        <family val="1"/>
      </rPr>
      <t>seats
35</t>
    </r>
    <r>
      <rPr>
        <sz val="14"/>
        <color theme="1"/>
        <rFont val="宋体"/>
        <family val="3"/>
        <charset val="134"/>
      </rPr>
      <t>座大巴接送机场服务，酒店-机场。</t>
    </r>
  </si>
  <si>
    <t>III A</t>
  </si>
  <si>
    <t>Sub-Total Logistics</t>
  </si>
  <si>
    <t>Materials</t>
  </si>
  <si>
    <t>III B 1</t>
  </si>
  <si>
    <t>Flower</t>
  </si>
  <si>
    <r>
      <rPr>
        <sz val="14"/>
        <color theme="1"/>
        <rFont val="MINI Serif"/>
        <family val="1"/>
      </rPr>
      <t xml:space="preserve">Table flower 
</t>
    </r>
    <r>
      <rPr>
        <sz val="14"/>
        <color theme="1"/>
        <rFont val="宋体"/>
        <family val="3"/>
        <charset val="134"/>
      </rPr>
      <t>每场签到花一份。符合宝马标准。</t>
    </r>
  </si>
  <si>
    <t>III B 2</t>
  </si>
  <si>
    <t>Mic cover</t>
  </si>
  <si>
    <t>Mic cover
麦克风套</t>
  </si>
  <si>
    <t>III B 3</t>
  </si>
  <si>
    <t>RSVP</t>
  </si>
  <si>
    <t>Person</t>
  </si>
  <si>
    <t>来宾信息收集、接送机确认、酒店入住信息确认</t>
  </si>
  <si>
    <t>III B 4</t>
  </si>
  <si>
    <t>Platform</t>
  </si>
  <si>
    <t>酒店舞台</t>
  </si>
  <si>
    <t>III B 5</t>
  </si>
  <si>
    <t>Carpet</t>
  </si>
  <si>
    <t>整个舞台需要灰色地毯，符合宝马标准</t>
  </si>
  <si>
    <t>III B 6</t>
  </si>
  <si>
    <t>胸卡</t>
  </si>
  <si>
    <t>pvc材质，胸卡绳印制logo</t>
  </si>
  <si>
    <t>III B</t>
  </si>
  <si>
    <t>Sub-Total Materials</t>
  </si>
  <si>
    <t>III</t>
  </si>
  <si>
    <t>Total Logistics &amp; Operation</t>
  </si>
  <si>
    <t>IV</t>
  </si>
  <si>
    <t>Hospitality</t>
  </si>
  <si>
    <t>IV A 1</t>
  </si>
  <si>
    <t>Venue rental event date(s)</t>
  </si>
  <si>
    <t>pax</t>
  </si>
  <si>
    <t>厦门安达仕酒店会议室，250平，全天使用。7月18日下午进场搭建彩排，7月19日，20日，21日会议</t>
  </si>
  <si>
    <t>IV A 2</t>
  </si>
  <si>
    <t>Tea Break</t>
  </si>
  <si>
    <t>3天会议6次茶歇，19日101人，20日60人，21日92人</t>
  </si>
  <si>
    <t>IV A 3</t>
  </si>
  <si>
    <t>Lunch</t>
  </si>
  <si>
    <t>3天自助午餐。19日101人，20日60人，21日92人</t>
  </si>
  <si>
    <t>IV A 4</t>
  </si>
  <si>
    <t>Dinner</t>
  </si>
  <si>
    <t>2天晚宴外出餐厅。19日101人，21日92人</t>
  </si>
  <si>
    <t>IV A 5</t>
  </si>
  <si>
    <t>wine</t>
  </si>
  <si>
    <t>2天晚宴红酒。</t>
  </si>
  <si>
    <t xml:space="preserve">Subtotal </t>
  </si>
  <si>
    <t>Total Hospitality</t>
  </si>
  <si>
    <t>Setup / Construction</t>
  </si>
  <si>
    <t>Setup Vendor</t>
  </si>
  <si>
    <r>
      <rPr>
        <b/>
        <sz val="14"/>
        <color theme="1"/>
        <rFont val="MINI Serif"/>
        <family val="1"/>
      </rPr>
      <t xml:space="preserve">Details / Comments
</t>
    </r>
    <r>
      <rPr>
        <sz val="14"/>
        <color theme="1"/>
        <rFont val="MINI Serif"/>
        <family val="1"/>
      </rPr>
      <t>All descriptions shall be written in EN and CN</t>
    </r>
  </si>
  <si>
    <t>V A 1</t>
  </si>
  <si>
    <t>Direction Board指示牌</t>
  </si>
  <si>
    <t>0.8m*2m，木结构喷绘，符合宝马标准</t>
  </si>
  <si>
    <t>V A 2</t>
  </si>
  <si>
    <t>Backboard签到背板</t>
  </si>
  <si>
    <t>4m*3m，木结构喷绘，符合宝马标准。2个背影板</t>
  </si>
  <si>
    <t>V A 3</t>
  </si>
  <si>
    <t>奖杯奖状</t>
  </si>
  <si>
    <t>V A</t>
  </si>
  <si>
    <t>Subtotal Setup/ Construction</t>
  </si>
  <si>
    <t>V</t>
  </si>
  <si>
    <t>Total Setup / Construction</t>
  </si>
  <si>
    <t>VI</t>
  </si>
  <si>
    <t>AV</t>
  </si>
  <si>
    <t>VI 1</t>
  </si>
  <si>
    <t>AV-</t>
  </si>
  <si>
    <t>8m*4.5m LED P3 ，内含视频控制人员。7月18日搭建彩排，7月19日会议，20日会议，21日会议</t>
  </si>
  <si>
    <t>VI 2</t>
  </si>
  <si>
    <t>提词器</t>
  </si>
  <si>
    <t>65寸电视，7月18日搭建彩排，7月19日会议，20日会议，21日会议</t>
  </si>
  <si>
    <t>VI 3</t>
  </si>
  <si>
    <t>音响-</t>
  </si>
  <si>
    <t>包含8个全频音信6个低音音响2个置补声音响，4个麦克风，1个控制台及人员
7月18日搭建彩排，7月19日会议，20日会议，21日会议</t>
  </si>
  <si>
    <t>VI 4</t>
  </si>
  <si>
    <t>灯光--</t>
  </si>
  <si>
    <t>包含16个面光灯，12个电脑灯，1个控制台及人员
7月18日搭建彩排，7月19日会议，20日会议，21日会议</t>
  </si>
  <si>
    <t>VI A</t>
  </si>
  <si>
    <t>Subtotal AV</t>
  </si>
  <si>
    <t>Total AV</t>
  </si>
  <si>
    <t>Photo &amp; Video</t>
  </si>
  <si>
    <t>Photo &amp;Video crew</t>
  </si>
  <si>
    <t>VII  1</t>
  </si>
  <si>
    <t>Photo crew</t>
  </si>
  <si>
    <t>day/person</t>
  </si>
  <si>
    <r>
      <rPr>
        <sz val="14"/>
        <color theme="1"/>
        <rFont val="MINI Serif"/>
        <family val="1"/>
      </rPr>
      <t>V photo</t>
    </r>
    <r>
      <rPr>
        <sz val="14"/>
        <color theme="1"/>
        <rFont val="宋体"/>
        <family val="3"/>
        <charset val="134"/>
      </rPr>
      <t>，</t>
    </r>
    <r>
      <rPr>
        <sz val="14"/>
        <color theme="1"/>
        <rFont val="MINI Serif"/>
        <family val="1"/>
      </rPr>
      <t>based on standard requirements</t>
    </r>
    <r>
      <rPr>
        <sz val="14"/>
        <color theme="1"/>
        <rFont val="宋体"/>
        <family val="3"/>
        <charset val="134"/>
      </rPr>
      <t>，</t>
    </r>
    <r>
      <rPr>
        <sz val="14"/>
        <color theme="1"/>
        <rFont val="MINI Serif"/>
        <family val="1"/>
      </rPr>
      <t xml:space="preserve">including equipment
</t>
    </r>
    <r>
      <rPr>
        <sz val="14"/>
        <color theme="1"/>
        <rFont val="宋体"/>
        <family val="3"/>
        <charset val="134"/>
      </rPr>
      <t>云摄影，含设备，</t>
    </r>
    <r>
      <rPr>
        <sz val="14"/>
        <color theme="1"/>
        <rFont val="MINI Serif"/>
        <family val="1"/>
      </rPr>
      <t>8</t>
    </r>
    <r>
      <rPr>
        <sz val="14"/>
        <color theme="1"/>
        <rFont val="宋体"/>
        <family val="3"/>
        <charset val="134"/>
      </rPr>
      <t>小时工作时间</t>
    </r>
  </si>
  <si>
    <t>VII  2</t>
  </si>
  <si>
    <t>video</t>
  </si>
  <si>
    <t>摄像1个机位</t>
  </si>
  <si>
    <t>VII  3</t>
  </si>
  <si>
    <t>剪辑</t>
  </si>
  <si>
    <t>剪辑活动总结视频3分钟内。</t>
  </si>
  <si>
    <t>VII A</t>
  </si>
  <si>
    <t>VII</t>
  </si>
  <si>
    <t>Total Photo &amp; Video</t>
  </si>
  <si>
    <t>Quantity/Time</t>
    <phoneticPr fontId="26" type="noConversion"/>
  </si>
  <si>
    <t>BBA（80%）</t>
    <phoneticPr fontId="26" type="noConversion"/>
  </si>
  <si>
    <t>NSC（20%）</t>
    <phoneticPr fontId="26" type="noConversion"/>
  </si>
  <si>
    <t>BBS6 Workshop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</si>
</sst>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76" formatCode="[$¥-804]#,##0.00"/>
    <numFmt numFmtId="177" formatCode="[$¥-411]#,##0.00"/>
    <numFmt numFmtId="178" formatCode="_-[$¥-411]* #,##0_-;\-[$¥-411]* #,##0_-;_-[$¥-411]* &quot;-&quot;_-;_-@_-"/>
    <numFmt numFmtId="179" formatCode="[$¥-411]#,##0"/>
    <numFmt numFmtId="180" formatCode="_(* #,##0.00_);_(* \(#,##0.00\);_(* &quot;-&quot;??_);_(@_)"/>
    <numFmt numFmtId="181" formatCode="0_);[Red]\(0\)"/>
    <numFmt numFmtId="182" formatCode="[$¥-804]#,##0"/>
    <numFmt numFmtId="183" formatCode="_ [$¥-804]* #,##0.00_ ;_ [$¥-804]* \-#,##0.00_ ;_ [$¥-804]* &quot;-&quot;??_ ;_ @_ "/>
    <numFmt numFmtId="184" formatCode="[$¥-411]#,##0.00;\-[$¥-411]#,##0.00"/>
    <numFmt numFmtId="185" formatCode="_(* #,##0_);_(* \(#,##0\);_(* &quot;-&quot;??_);_(@_)"/>
    <numFmt numFmtId="186" formatCode="\¥#,##0.00_);[Red]\(\¥#,##0.00\)"/>
  </numFmts>
  <fonts count="27">
    <font>
      <sz val="11"/>
      <color theme="1"/>
      <name val="宋体"/>
      <charset val="134"/>
      <scheme val="minor"/>
    </font>
    <font>
      <sz val="14"/>
      <color theme="1"/>
      <name val="MINI Serif"/>
      <family val="1"/>
    </font>
    <font>
      <b/>
      <sz val="14"/>
      <color theme="1"/>
      <name val="MINI Serif"/>
      <family val="1"/>
    </font>
    <font>
      <sz val="14"/>
      <name val="MINI Serif"/>
      <family val="1"/>
    </font>
    <font>
      <sz val="14"/>
      <color theme="1"/>
      <name val="宋体"/>
      <family val="3"/>
      <charset val="134"/>
    </font>
    <font>
      <sz val="11"/>
      <color indexed="8"/>
      <name val="BMW Type Global Regular"/>
      <family val="1"/>
    </font>
    <font>
      <sz val="11"/>
      <name val="BMW Group Condensed"/>
      <family val="1"/>
    </font>
    <font>
      <b/>
      <sz val="16"/>
      <color indexed="8"/>
      <name val="BMW Type Global Regular"/>
      <family val="1"/>
    </font>
    <font>
      <b/>
      <sz val="12"/>
      <color indexed="8"/>
      <name val="BMW Type Global Regular"/>
      <family val="1"/>
    </font>
    <font>
      <b/>
      <sz val="9"/>
      <color indexed="8"/>
      <name val="BMW Type Global Regular"/>
      <family val="1"/>
    </font>
    <font>
      <sz val="12"/>
      <color theme="1"/>
      <name val="BMW Group Condensed"/>
      <family val="1"/>
    </font>
    <font>
      <sz val="12"/>
      <color theme="1"/>
      <name val="BMW Group"/>
      <family val="1"/>
    </font>
    <font>
      <sz val="12"/>
      <name val="BMWTypeRegular"/>
      <family val="1"/>
    </font>
    <font>
      <u/>
      <sz val="10"/>
      <color indexed="12"/>
      <name val="Verdana"/>
      <family val="2"/>
    </font>
    <font>
      <sz val="9"/>
      <color theme="1"/>
      <name val="BMW Group"/>
      <family val="1"/>
    </font>
    <font>
      <sz val="11"/>
      <color indexed="8"/>
      <name val="BMW Type Global Regular"/>
      <family val="1"/>
    </font>
    <font>
      <b/>
      <sz val="12"/>
      <color indexed="8"/>
      <name val="BMW Type Global Regular"/>
      <family val="1"/>
    </font>
    <font>
      <b/>
      <sz val="12"/>
      <color theme="1"/>
      <name val="BMW Type Global Regular"/>
      <family val="1"/>
    </font>
    <font>
      <u/>
      <sz val="10"/>
      <color indexed="12"/>
      <name val="Verdana"/>
      <family val="2"/>
    </font>
    <font>
      <sz val="10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Tahoma"/>
      <family val="2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43">
    <xf numFmtId="0" fontId="0" fillId="0" borderId="0"/>
    <xf numFmtId="182" fontId="21" fillId="0" borderId="0"/>
    <xf numFmtId="176" fontId="19" fillId="0" borderId="0"/>
    <xf numFmtId="180" fontId="25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78" fontId="25" fillId="0" borderId="0"/>
    <xf numFmtId="184" fontId="19" fillId="0" borderId="0">
      <alignment vertical="center"/>
    </xf>
    <xf numFmtId="176" fontId="25" fillId="0" borderId="0"/>
    <xf numFmtId="0" fontId="22" fillId="0" borderId="0"/>
    <xf numFmtId="184" fontId="19" fillId="0" borderId="0"/>
    <xf numFmtId="182" fontId="19" fillId="0" borderId="0"/>
    <xf numFmtId="177" fontId="20" fillId="0" borderId="0"/>
    <xf numFmtId="176" fontId="19" fillId="0" borderId="0"/>
    <xf numFmtId="179" fontId="19" fillId="0" borderId="0"/>
    <xf numFmtId="182" fontId="20" fillId="0" borderId="0">
      <alignment vertical="center"/>
    </xf>
    <xf numFmtId="0" fontId="23" fillId="0" borderId="0">
      <alignment vertical="center"/>
    </xf>
    <xf numFmtId="182" fontId="25" fillId="0" borderId="0"/>
    <xf numFmtId="179" fontId="19" fillId="0" borderId="0"/>
    <xf numFmtId="182" fontId="25" fillId="0" borderId="0"/>
    <xf numFmtId="177" fontId="19" fillId="0" borderId="0"/>
    <xf numFmtId="182" fontId="19" fillId="0" borderId="0"/>
    <xf numFmtId="182" fontId="19" fillId="0" borderId="0"/>
    <xf numFmtId="182" fontId="19" fillId="0" borderId="0">
      <alignment vertical="center"/>
    </xf>
    <xf numFmtId="0" fontId="19" fillId="0" borderId="0"/>
    <xf numFmtId="0" fontId="22" fillId="0" borderId="0">
      <alignment vertical="center"/>
    </xf>
    <xf numFmtId="184" fontId="25" fillId="0" borderId="0"/>
    <xf numFmtId="184" fontId="25" fillId="0" borderId="0"/>
    <xf numFmtId="184" fontId="25" fillId="0" borderId="0"/>
    <xf numFmtId="0" fontId="21" fillId="0" borderId="0"/>
    <xf numFmtId="0" fontId="24" fillId="0" borderId="0">
      <alignment vertical="center"/>
    </xf>
    <xf numFmtId="0" fontId="25" fillId="0" borderId="0"/>
    <xf numFmtId="0" fontId="25" fillId="0" borderId="0"/>
    <xf numFmtId="0" fontId="24" fillId="0" borderId="0">
      <alignment vertical="center"/>
    </xf>
    <xf numFmtId="182" fontId="25" fillId="0" borderId="0"/>
    <xf numFmtId="176" fontId="25" fillId="0" borderId="0"/>
    <xf numFmtId="0" fontId="22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183" fontId="20" fillId="0" borderId="0"/>
    <xf numFmtId="184" fontId="20" fillId="0" borderId="0"/>
    <xf numFmtId="176" fontId="20" fillId="0" borderId="0"/>
    <xf numFmtId="182" fontId="20" fillId="0" borderId="0"/>
    <xf numFmtId="179" fontId="20" fillId="0" borderId="0">
      <alignment vertical="center"/>
    </xf>
    <xf numFmtId="179" fontId="20" fillId="0" borderId="0"/>
  </cellStyleXfs>
  <cellXfs count="114">
    <xf numFmtId="0" fontId="0" fillId="0" borderId="0" xfId="0"/>
    <xf numFmtId="49" fontId="1" fillId="0" borderId="0" xfId="16" applyNumberFormat="1" applyFont="1" applyAlignment="1">
      <alignment horizontal="left" vertical="center"/>
    </xf>
    <xf numFmtId="182" fontId="1" fillId="0" borderId="0" xfId="16" applyFont="1" applyAlignment="1">
      <alignment horizontal="left" vertical="center"/>
    </xf>
    <xf numFmtId="185" fontId="1" fillId="0" borderId="0" xfId="3" applyNumberFormat="1" applyFont="1" applyAlignment="1">
      <alignment horizontal="left" vertical="center"/>
    </xf>
    <xf numFmtId="185" fontId="1" fillId="0" borderId="0" xfId="3" applyNumberFormat="1" applyFont="1" applyAlignment="1">
      <alignment horizontal="right" vertical="center"/>
    </xf>
    <xf numFmtId="176" fontId="1" fillId="0" borderId="0" xfId="16" applyNumberFormat="1" applyFont="1" applyAlignment="1">
      <alignment horizontal="left" vertical="center"/>
    </xf>
    <xf numFmtId="49" fontId="2" fillId="3" borderId="2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185" fontId="2" fillId="3" borderId="2" xfId="3" applyNumberFormat="1" applyFont="1" applyFill="1" applyBorder="1" applyAlignment="1">
      <alignment horizontal="left" vertical="center"/>
    </xf>
    <xf numFmtId="185" fontId="2" fillId="3" borderId="2" xfId="3" applyNumberFormat="1" applyFont="1" applyFill="1" applyBorder="1" applyAlignment="1">
      <alignment horizontal="right" vertical="center"/>
    </xf>
    <xf numFmtId="182" fontId="2" fillId="3" borderId="2" xfId="0" applyNumberFormat="1" applyFont="1" applyFill="1" applyBorder="1" applyAlignment="1">
      <alignment horizontal="left" vertical="center"/>
    </xf>
    <xf numFmtId="176" fontId="2" fillId="3" borderId="2" xfId="0" applyNumberFormat="1" applyFont="1" applyFill="1" applyBorder="1" applyAlignment="1">
      <alignment horizontal="left" vertical="center"/>
    </xf>
    <xf numFmtId="176" fontId="2" fillId="4" borderId="2" xfId="2" applyFont="1" applyFill="1" applyBorder="1" applyAlignment="1">
      <alignment horizontal="left" vertical="center"/>
    </xf>
    <xf numFmtId="185" fontId="2" fillId="4" borderId="2" xfId="3" applyNumberFormat="1" applyFont="1" applyFill="1" applyBorder="1" applyAlignment="1">
      <alignment horizontal="left" vertical="center"/>
    </xf>
    <xf numFmtId="185" fontId="2" fillId="4" borderId="2" xfId="3" applyNumberFormat="1" applyFont="1" applyFill="1" applyBorder="1" applyAlignment="1">
      <alignment horizontal="right" vertical="center"/>
    </xf>
    <xf numFmtId="185" fontId="2" fillId="4" borderId="2" xfId="3" applyNumberFormat="1" applyFont="1" applyFill="1" applyBorder="1" applyAlignment="1">
      <alignment horizontal="left" vertical="center" wrapText="1"/>
    </xf>
    <xf numFmtId="176" fontId="2" fillId="4" borderId="2" xfId="2" applyFont="1" applyFill="1" applyBorder="1" applyAlignment="1">
      <alignment horizontal="left" vertical="center" wrapText="1"/>
    </xf>
    <xf numFmtId="49" fontId="2" fillId="5" borderId="2" xfId="0" applyNumberFormat="1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185" fontId="2" fillId="5" borderId="2" xfId="3" applyNumberFormat="1" applyFont="1" applyFill="1" applyBorder="1" applyAlignment="1">
      <alignment horizontal="left" vertical="center"/>
    </xf>
    <xf numFmtId="185" fontId="2" fillId="5" borderId="2" xfId="3" applyNumberFormat="1" applyFont="1" applyFill="1" applyBorder="1" applyAlignment="1">
      <alignment horizontal="right" vertical="center"/>
    </xf>
    <xf numFmtId="182" fontId="2" fillId="5" borderId="2" xfId="0" applyNumberFormat="1" applyFont="1" applyFill="1" applyBorder="1" applyAlignment="1">
      <alignment horizontal="left" vertical="center"/>
    </xf>
    <xf numFmtId="176" fontId="2" fillId="5" borderId="2" xfId="0" applyNumberFormat="1" applyFont="1" applyFill="1" applyBorder="1" applyAlignment="1">
      <alignment horizontal="left" vertical="center"/>
    </xf>
    <xf numFmtId="49" fontId="2" fillId="6" borderId="3" xfId="34" applyNumberFormat="1" applyFont="1" applyFill="1" applyBorder="1" applyAlignment="1">
      <alignment horizontal="left" vertical="center"/>
    </xf>
    <xf numFmtId="176" fontId="2" fillId="6" borderId="2" xfId="39" applyFont="1" applyFill="1" applyBorder="1" applyAlignment="1">
      <alignment horizontal="left" vertical="center"/>
    </xf>
    <xf numFmtId="185" fontId="2" fillId="6" borderId="2" xfId="3" applyNumberFormat="1" applyFont="1" applyFill="1" applyBorder="1" applyAlignment="1">
      <alignment horizontal="left" vertical="center"/>
    </xf>
    <xf numFmtId="185" fontId="2" fillId="6" borderId="2" xfId="3" applyNumberFormat="1" applyFont="1" applyFill="1" applyBorder="1" applyAlignment="1">
      <alignment horizontal="right" vertical="center"/>
    </xf>
    <xf numFmtId="185" fontId="2" fillId="6" borderId="2" xfId="3" applyNumberFormat="1" applyFont="1" applyFill="1" applyBorder="1" applyAlignment="1">
      <alignment horizontal="left" vertical="center" wrapText="1"/>
    </xf>
    <xf numFmtId="176" fontId="2" fillId="6" borderId="2" xfId="12" applyFont="1" applyFill="1" applyBorder="1" applyAlignment="1">
      <alignment horizontal="left" vertical="center" wrapText="1"/>
    </xf>
    <xf numFmtId="0" fontId="1" fillId="0" borderId="2" xfId="10" applyNumberFormat="1" applyFont="1" applyBorder="1" applyAlignment="1">
      <alignment horizontal="left" vertical="center"/>
    </xf>
    <xf numFmtId="182" fontId="1" fillId="0" borderId="2" xfId="18" applyFont="1" applyBorder="1" applyAlignment="1">
      <alignment horizontal="left" vertical="center" wrapText="1"/>
    </xf>
    <xf numFmtId="185" fontId="1" fillId="0" borderId="2" xfId="3" applyNumberFormat="1" applyFont="1" applyFill="1" applyBorder="1" applyAlignment="1">
      <alignment horizontal="left" vertical="center" wrapText="1"/>
    </xf>
    <xf numFmtId="185" fontId="1" fillId="0" borderId="2" xfId="3" applyNumberFormat="1" applyFont="1" applyFill="1" applyBorder="1" applyAlignment="1">
      <alignment horizontal="right" vertical="center" wrapText="1"/>
    </xf>
    <xf numFmtId="182" fontId="1" fillId="7" borderId="2" xfId="18" applyFont="1" applyFill="1" applyBorder="1" applyAlignment="1">
      <alignment horizontal="left" vertical="center"/>
    </xf>
    <xf numFmtId="182" fontId="1" fillId="7" borderId="2" xfId="16" applyFont="1" applyFill="1" applyBorder="1" applyAlignment="1">
      <alignment horizontal="left" vertical="center"/>
    </xf>
    <xf numFmtId="176" fontId="1" fillId="0" borderId="2" xfId="1" applyNumberFormat="1" applyFont="1" applyFill="1" applyBorder="1" applyAlignment="1">
      <alignment horizontal="left" vertical="center" wrapText="1"/>
    </xf>
    <xf numFmtId="182" fontId="2" fillId="4" borderId="4" xfId="10" applyFont="1" applyFill="1" applyBorder="1" applyAlignment="1">
      <alignment horizontal="left" vertical="center"/>
    </xf>
    <xf numFmtId="182" fontId="2" fillId="4" borderId="5" xfId="10" applyFont="1" applyFill="1" applyBorder="1" applyAlignment="1">
      <alignment horizontal="left" vertical="center"/>
    </xf>
    <xf numFmtId="185" fontId="2" fillId="4" borderId="5" xfId="3" applyNumberFormat="1" applyFont="1" applyFill="1" applyBorder="1" applyAlignment="1">
      <alignment horizontal="left" vertical="center"/>
    </xf>
    <xf numFmtId="185" fontId="2" fillId="4" borderId="5" xfId="3" applyNumberFormat="1" applyFont="1" applyFill="1" applyBorder="1" applyAlignment="1">
      <alignment horizontal="right" vertical="center"/>
    </xf>
    <xf numFmtId="185" fontId="2" fillId="4" borderId="5" xfId="3" applyNumberFormat="1" applyFont="1" applyFill="1" applyBorder="1" applyAlignment="1">
      <alignment horizontal="left" vertical="center" wrapText="1"/>
    </xf>
    <xf numFmtId="176" fontId="2" fillId="4" borderId="5" xfId="10" applyNumberFormat="1" applyFont="1" applyFill="1" applyBorder="1" applyAlignment="1">
      <alignment horizontal="left" vertical="center" wrapText="1"/>
    </xf>
    <xf numFmtId="0" fontId="1" fillId="0" borderId="2" xfId="1" applyNumberFormat="1" applyFont="1" applyBorder="1" applyAlignment="1">
      <alignment horizontal="left" vertical="center"/>
    </xf>
    <xf numFmtId="176" fontId="1" fillId="7" borderId="2" xfId="1" applyNumberFormat="1" applyFont="1" applyFill="1" applyBorder="1" applyAlignment="1">
      <alignment horizontal="left" vertical="center" wrapText="1"/>
    </xf>
    <xf numFmtId="182" fontId="1" fillId="0" borderId="2" xfId="18" applyFont="1" applyFill="1" applyBorder="1" applyAlignment="1">
      <alignment horizontal="left" vertical="center"/>
    </xf>
    <xf numFmtId="176" fontId="1" fillId="0" borderId="2" xfId="1" applyNumberFormat="1" applyFont="1" applyBorder="1" applyAlignment="1">
      <alignment horizontal="left" vertical="center" wrapText="1"/>
    </xf>
    <xf numFmtId="185" fontId="1" fillId="7" borderId="2" xfId="3" applyNumberFormat="1" applyFont="1" applyFill="1" applyBorder="1" applyAlignment="1">
      <alignment horizontal="right" vertical="center" wrapText="1"/>
    </xf>
    <xf numFmtId="185" fontId="3" fillId="0" borderId="2" xfId="3" applyNumberFormat="1" applyFont="1" applyFill="1" applyBorder="1" applyAlignment="1">
      <alignment horizontal="right" vertical="center" wrapText="1"/>
    </xf>
    <xf numFmtId="185" fontId="1" fillId="0" borderId="2" xfId="3" applyNumberFormat="1" applyFont="1" applyFill="1" applyBorder="1" applyAlignment="1">
      <alignment horizontal="center" vertical="center" wrapText="1"/>
    </xf>
    <xf numFmtId="182" fontId="4" fillId="0" borderId="2" xfId="1" applyFont="1" applyBorder="1" applyAlignment="1">
      <alignment horizontal="left" vertical="center" wrapText="1"/>
    </xf>
    <xf numFmtId="182" fontId="1" fillId="0" borderId="2" xfId="3" applyNumberFormat="1" applyFont="1" applyFill="1" applyBorder="1" applyAlignment="1">
      <alignment horizontal="left" vertical="center" wrapText="1"/>
    </xf>
    <xf numFmtId="49" fontId="1" fillId="0" borderId="2" xfId="16" applyNumberFormat="1" applyFont="1" applyBorder="1" applyAlignment="1">
      <alignment horizontal="left" vertical="center"/>
    </xf>
    <xf numFmtId="179" fontId="1" fillId="0" borderId="2" xfId="41" applyFont="1" applyBorder="1" applyAlignment="1">
      <alignment horizontal="left" vertical="center" wrapText="1"/>
    </xf>
    <xf numFmtId="49" fontId="1" fillId="0" borderId="2" xfId="3" applyNumberFormat="1" applyFont="1" applyFill="1" applyBorder="1" applyAlignment="1">
      <alignment horizontal="left" vertical="center" wrapText="1"/>
    </xf>
    <xf numFmtId="182" fontId="2" fillId="3" borderId="2" xfId="10" applyFont="1" applyFill="1" applyBorder="1" applyAlignment="1">
      <alignment horizontal="left" vertical="center" wrapText="1"/>
    </xf>
    <xf numFmtId="182" fontId="2" fillId="5" borderId="2" xfId="10" applyFont="1" applyFill="1" applyBorder="1" applyAlignment="1">
      <alignment horizontal="left" vertical="center" wrapText="1"/>
    </xf>
    <xf numFmtId="49" fontId="2" fillId="6" borderId="6" xfId="34" applyNumberFormat="1" applyFont="1" applyFill="1" applyBorder="1" applyAlignment="1">
      <alignment horizontal="left" vertical="center"/>
    </xf>
    <xf numFmtId="182" fontId="1" fillId="0" borderId="2" xfId="18" applyFont="1" applyBorder="1" applyAlignment="1">
      <alignment vertical="center" wrapText="1"/>
    </xf>
    <xf numFmtId="182" fontId="2" fillId="4" borderId="7" xfId="10" applyFont="1" applyFill="1" applyBorder="1" applyAlignment="1">
      <alignment horizontal="left" vertical="center" wrapText="1"/>
    </xf>
    <xf numFmtId="182" fontId="1" fillId="0" borderId="2" xfId="1" applyFont="1" applyBorder="1" applyAlignment="1">
      <alignment horizontal="left" vertical="center" wrapText="1"/>
    </xf>
    <xf numFmtId="182" fontId="4" fillId="0" borderId="6" xfId="1" applyFont="1" applyBorder="1" applyAlignment="1">
      <alignment horizontal="left" vertical="center" wrapText="1"/>
    </xf>
    <xf numFmtId="49" fontId="2" fillId="5" borderId="8" xfId="0" applyNumberFormat="1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left" vertical="center"/>
    </xf>
    <xf numFmtId="185" fontId="2" fillId="5" borderId="8" xfId="3" applyNumberFormat="1" applyFont="1" applyFill="1" applyBorder="1" applyAlignment="1">
      <alignment horizontal="left" vertical="center"/>
    </xf>
    <xf numFmtId="185" fontId="2" fillId="5" borderId="8" xfId="3" applyNumberFormat="1" applyFont="1" applyFill="1" applyBorder="1" applyAlignment="1">
      <alignment horizontal="right" vertical="center"/>
    </xf>
    <xf numFmtId="182" fontId="2" fillId="5" borderId="8" xfId="0" applyNumberFormat="1" applyFont="1" applyFill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185" fontId="2" fillId="0" borderId="10" xfId="3" applyNumberFormat="1" applyFont="1" applyFill="1" applyBorder="1" applyAlignment="1">
      <alignment horizontal="left" vertical="center"/>
    </xf>
    <xf numFmtId="185" fontId="2" fillId="0" borderId="10" xfId="3" applyNumberFormat="1" applyFont="1" applyFill="1" applyBorder="1" applyAlignment="1">
      <alignment horizontal="right" vertical="center"/>
    </xf>
    <xf numFmtId="182" fontId="2" fillId="0" borderId="10" xfId="0" applyNumberFormat="1" applyFont="1" applyBorder="1" applyAlignment="1">
      <alignment horizontal="left" vertical="center"/>
    </xf>
    <xf numFmtId="182" fontId="2" fillId="0" borderId="6" xfId="0" applyNumberFormat="1" applyFont="1" applyBorder="1" applyAlignment="1">
      <alignment horizontal="left" vertical="center"/>
    </xf>
    <xf numFmtId="49" fontId="2" fillId="5" borderId="11" xfId="0" applyNumberFormat="1" applyFont="1" applyFill="1" applyBorder="1" applyAlignment="1">
      <alignment horizontal="left" vertical="center"/>
    </xf>
    <xf numFmtId="0" fontId="2" fillId="5" borderId="11" xfId="0" applyFont="1" applyFill="1" applyBorder="1" applyAlignment="1">
      <alignment horizontal="left" vertical="center"/>
    </xf>
    <xf numFmtId="185" fontId="2" fillId="5" borderId="11" xfId="3" applyNumberFormat="1" applyFont="1" applyFill="1" applyBorder="1" applyAlignment="1">
      <alignment horizontal="left" vertical="center"/>
    </xf>
    <xf numFmtId="185" fontId="2" fillId="5" borderId="11" xfId="3" applyNumberFormat="1" applyFont="1" applyFill="1" applyBorder="1" applyAlignment="1">
      <alignment horizontal="right" vertical="center"/>
    </xf>
    <xf numFmtId="182" fontId="2" fillId="5" borderId="11" xfId="0" applyNumberFormat="1" applyFont="1" applyFill="1" applyBorder="1" applyAlignment="1">
      <alignment horizontal="left" vertical="center"/>
    </xf>
    <xf numFmtId="176" fontId="2" fillId="5" borderId="11" xfId="0" applyNumberFormat="1" applyFont="1" applyFill="1" applyBorder="1" applyAlignment="1">
      <alignment horizontal="left" vertical="center"/>
    </xf>
    <xf numFmtId="181" fontId="1" fillId="0" borderId="2" xfId="3" applyNumberFormat="1" applyFont="1" applyFill="1" applyBorder="1" applyAlignment="1">
      <alignment horizontal="right" vertical="center" wrapText="1"/>
    </xf>
    <xf numFmtId="182" fontId="1" fillId="0" borderId="6" xfId="1" applyFont="1" applyBorder="1" applyAlignment="1">
      <alignment horizontal="left" vertical="center" wrapText="1"/>
    </xf>
    <xf numFmtId="0" fontId="5" fillId="0" borderId="0" xfId="0" applyFont="1"/>
    <xf numFmtId="0" fontId="6" fillId="0" borderId="0" xfId="28" applyFont="1"/>
    <xf numFmtId="0" fontId="5" fillId="8" borderId="2" xfId="0" applyFont="1" applyFill="1" applyBorder="1" applyAlignment="1">
      <alignment vertical="center"/>
    </xf>
    <xf numFmtId="40" fontId="5" fillId="8" borderId="2" xfId="0" applyNumberFormat="1" applyFont="1" applyFill="1" applyBorder="1" applyAlignment="1">
      <alignment horizontal="center" vertical="center"/>
    </xf>
    <xf numFmtId="49" fontId="8" fillId="9" borderId="2" xfId="0" applyNumberFormat="1" applyFont="1" applyFill="1" applyBorder="1" applyAlignment="1">
      <alignment vertical="center"/>
    </xf>
    <xf numFmtId="40" fontId="9" fillId="9" borderId="2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vertical="center"/>
    </xf>
    <xf numFmtId="0" fontId="10" fillId="7" borderId="12" xfId="5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/>
    </xf>
    <xf numFmtId="40" fontId="5" fillId="9" borderId="2" xfId="0" applyNumberFormat="1" applyFont="1" applyFill="1" applyBorder="1" applyAlignment="1">
      <alignment horizontal="center" vertical="center"/>
    </xf>
    <xf numFmtId="49" fontId="5" fillId="8" borderId="9" xfId="0" applyNumberFormat="1" applyFont="1" applyFill="1" applyBorder="1" applyAlignment="1">
      <alignment vertical="center"/>
    </xf>
    <xf numFmtId="0" fontId="12" fillId="0" borderId="2" xfId="24" applyFont="1" applyFill="1" applyBorder="1" applyAlignment="1" applyProtection="1">
      <alignment horizontal="center" vertical="center"/>
      <protection locked="0"/>
    </xf>
    <xf numFmtId="0" fontId="13" fillId="0" borderId="2" xfId="4" applyFont="1" applyFill="1" applyBorder="1" applyAlignment="1" applyProtection="1">
      <alignment horizontal="center" vertical="center"/>
      <protection locked="0"/>
    </xf>
    <xf numFmtId="0" fontId="5" fillId="8" borderId="8" xfId="0" applyFont="1" applyFill="1" applyBorder="1" applyAlignment="1">
      <alignment vertical="center"/>
    </xf>
    <xf numFmtId="14" fontId="11" fillId="0" borderId="13" xfId="0" applyNumberFormat="1" applyFont="1" applyBorder="1" applyAlignment="1">
      <alignment horizontal="center" vertical="center"/>
    </xf>
    <xf numFmtId="186" fontId="5" fillId="8" borderId="2" xfId="0" applyNumberFormat="1" applyFont="1" applyFill="1" applyBorder="1" applyAlignment="1">
      <alignment vertical="center"/>
    </xf>
    <xf numFmtId="14" fontId="14" fillId="0" borderId="2" xfId="0" applyNumberFormat="1" applyFont="1" applyBorder="1" applyAlignment="1">
      <alignment horizontal="left" vertical="center"/>
    </xf>
    <xf numFmtId="186" fontId="15" fillId="8" borderId="2" xfId="0" applyNumberFormat="1" applyFont="1" applyFill="1" applyBorder="1" applyAlignment="1">
      <alignment vertical="center"/>
    </xf>
    <xf numFmtId="186" fontId="16" fillId="9" borderId="2" xfId="0" applyNumberFormat="1" applyFont="1" applyFill="1" applyBorder="1" applyAlignment="1">
      <alignment vertical="center"/>
    </xf>
    <xf numFmtId="49" fontId="17" fillId="9" borderId="2" xfId="0" applyNumberFormat="1" applyFont="1" applyFill="1" applyBorder="1" applyAlignment="1">
      <alignment horizontal="left" vertical="center" wrapText="1"/>
    </xf>
    <xf numFmtId="0" fontId="5" fillId="8" borderId="14" xfId="0" applyFont="1" applyFill="1" applyBorder="1" applyAlignment="1">
      <alignment vertical="center"/>
    </xf>
    <xf numFmtId="40" fontId="5" fillId="8" borderId="15" xfId="0" applyNumberFormat="1" applyFont="1" applyFill="1" applyBorder="1" applyAlignment="1">
      <alignment vertical="center"/>
    </xf>
    <xf numFmtId="40" fontId="5" fillId="0" borderId="0" xfId="0" applyNumberFormat="1" applyFont="1" applyFill="1" applyAlignment="1">
      <alignment horizontal="right"/>
    </xf>
    <xf numFmtId="40" fontId="5" fillId="0" borderId="0" xfId="0" applyNumberFormat="1" applyFont="1" applyFill="1"/>
    <xf numFmtId="0" fontId="6" fillId="0" borderId="0" xfId="28" applyFont="1" applyFill="1"/>
    <xf numFmtId="49" fontId="8" fillId="0" borderId="2" xfId="0" applyNumberFormat="1" applyFont="1" applyFill="1" applyBorder="1" applyAlignment="1">
      <alignment vertical="center"/>
    </xf>
    <xf numFmtId="186" fontId="16" fillId="0" borderId="2" xfId="0" applyNumberFormat="1" applyFont="1" applyFill="1" applyBorder="1" applyAlignment="1">
      <alignment vertical="center"/>
    </xf>
    <xf numFmtId="0" fontId="5" fillId="0" borderId="0" xfId="0" applyFont="1" applyFill="1"/>
    <xf numFmtId="49" fontId="7" fillId="8" borderId="2" xfId="0" applyNumberFormat="1" applyFont="1" applyFill="1" applyBorder="1" applyAlignment="1">
      <alignment horizontal="center" vertical="center"/>
    </xf>
    <xf numFmtId="49" fontId="5" fillId="8" borderId="14" xfId="0" applyNumberFormat="1" applyFont="1" applyFill="1" applyBorder="1" applyAlignment="1">
      <alignment horizontal="left" vertical="center"/>
    </xf>
    <xf numFmtId="49" fontId="5" fillId="8" borderId="15" xfId="0" applyNumberFormat="1" applyFont="1" applyFill="1" applyBorder="1" applyAlignment="1">
      <alignment horizontal="left" vertical="center"/>
    </xf>
    <xf numFmtId="49" fontId="5" fillId="8" borderId="16" xfId="0" applyNumberFormat="1" applyFont="1" applyFill="1" applyBorder="1" applyAlignment="1">
      <alignment horizontal="left" vertical="center"/>
    </xf>
    <xf numFmtId="49" fontId="5" fillId="8" borderId="17" xfId="0" applyNumberFormat="1" applyFont="1" applyFill="1" applyBorder="1" applyAlignment="1">
      <alignment horizontal="left" vertical="center"/>
    </xf>
    <xf numFmtId="49" fontId="2" fillId="2" borderId="1" xfId="16" applyNumberFormat="1" applyFont="1" applyFill="1" applyBorder="1" applyAlignment="1">
      <alignment horizontal="left" vertical="center"/>
    </xf>
  </cellXfs>
  <cellStyles count="43">
    <cellStyle name="0,0_x000a__x000a_NA_x000a__x000a_ 2" xfId="15" xr:uid="{00000000-0005-0000-0000-000035000000}"/>
    <cellStyle name="0,0_x000d__x000a_NA_x000d__x000a_" xfId="8" xr:uid="{00000000-0005-0000-0000-00001A000000}"/>
    <cellStyle name="Normal 2" xfId="16" xr:uid="{00000000-0005-0000-0000-000037000000}"/>
    <cellStyle name="Normal 2 2" xfId="10" xr:uid="{00000000-0005-0000-0000-000021000000}"/>
    <cellStyle name="Normal 2 2 2" xfId="19" xr:uid="{00000000-0005-0000-0000-000041000000}"/>
    <cellStyle name="Normal 2 2 2 2" xfId="13" xr:uid="{00000000-0005-0000-0000-000030000000}"/>
    <cellStyle name="Normal 2 2 2 3" xfId="2" xr:uid="{00000000-0005-0000-0000-000007000000}"/>
    <cellStyle name="Normal 2 2 2 3 2" xfId="20" xr:uid="{00000000-0005-0000-0000-000042000000}"/>
    <cellStyle name="Normal 2 2 2 4" xfId="17" xr:uid="{00000000-0005-0000-0000-000038000000}"/>
    <cellStyle name="Normal 2 2 3" xfId="6" xr:uid="{00000000-0005-0000-0000-000016000000}"/>
    <cellStyle name="Normal 2 2 3 2" xfId="12" xr:uid="{00000000-0005-0000-0000-00002A000000}"/>
    <cellStyle name="Normal 2 2 3 2 2" xfId="21" xr:uid="{00000000-0005-0000-0000-000043000000}"/>
    <cellStyle name="Normal 2 2 4" xfId="9" xr:uid="{00000000-0005-0000-0000-00001B000000}"/>
    <cellStyle name="Normal 2 2 4 2" xfId="22" xr:uid="{00000000-0005-0000-0000-000044000000}"/>
    <cellStyle name="Normal 2 3" xfId="23" xr:uid="{00000000-0005-0000-0000-000045000000}"/>
    <cellStyle name="Normal 3" xfId="18" xr:uid="{00000000-0005-0000-0000-00003B000000}"/>
    <cellStyle name="Normal 3 7" xfId="24" xr:uid="{00000000-0005-0000-0000-000046000000}"/>
    <cellStyle name="Normal 4" xfId="25" xr:uid="{00000000-0005-0000-0000-000047000000}"/>
    <cellStyle name="Normal 5" xfId="26" xr:uid="{00000000-0005-0000-0000-000048000000}"/>
    <cellStyle name="Normal 6" xfId="27" xr:uid="{00000000-0005-0000-0000-000049000000}"/>
    <cellStyle name="Normal_mck_ceocircle_20060228 2" xfId="1" xr:uid="{00000000-0005-0000-0000-000003000000}"/>
    <cellStyle name="Normal_mck_ceocircle_20060228_budget_mini_ava_041207.xls" xfId="28" xr:uid="{00000000-0005-0000-0000-00004A000000}"/>
    <cellStyle name="常规" xfId="0" builtinId="0"/>
    <cellStyle name="常规 14" xfId="29" xr:uid="{00000000-0005-0000-0000-00004B000000}"/>
    <cellStyle name="常规 3" xfId="30" xr:uid="{00000000-0005-0000-0000-00004C000000}"/>
    <cellStyle name="常规 3 2" xfId="31" xr:uid="{00000000-0005-0000-0000-00004D000000}"/>
    <cellStyle name="常规 3 3" xfId="32" xr:uid="{00000000-0005-0000-0000-00004E000000}"/>
    <cellStyle name="常规 5 2 2" xfId="7" xr:uid="{00000000-0005-0000-0000-000019000000}"/>
    <cellStyle name="常规 5 2 2 2" xfId="33" xr:uid="{00000000-0005-0000-0000-00004F000000}"/>
    <cellStyle name="常规 5 2 2 3" xfId="34" xr:uid="{00000000-0005-0000-0000-000050000000}"/>
    <cellStyle name="常规 6" xfId="5" xr:uid="{00000000-0005-0000-0000-000010000000}"/>
    <cellStyle name="常规 9" xfId="35" xr:uid="{00000000-0005-0000-0000-000051000000}"/>
    <cellStyle name="超链接" xfId="4" builtinId="8"/>
    <cellStyle name="千位分隔" xfId="3" builtinId="3"/>
    <cellStyle name="千位分隔 2 2" xfId="36" xr:uid="{00000000-0005-0000-0000-000052000000}"/>
    <cellStyle name="样式 1" xfId="37" xr:uid="{00000000-0005-0000-0000-000053000000}"/>
    <cellStyle name="样式 1 2" xfId="38" xr:uid="{00000000-0005-0000-0000-000054000000}"/>
    <cellStyle name="样式 1 2 2" xfId="11" xr:uid="{00000000-0005-0000-0000-000024000000}"/>
    <cellStyle name="样式 1 2 2 2" xfId="39" xr:uid="{00000000-0005-0000-0000-000055000000}"/>
    <cellStyle name="样式 1 2 2 2 2" xfId="40" xr:uid="{00000000-0005-0000-0000-000056000000}"/>
    <cellStyle name="样式 1 2 2 2 2 2" xfId="41" xr:uid="{00000000-0005-0000-0000-000057000000}"/>
    <cellStyle name="样式 1 2 2 3" xfId="42" xr:uid="{00000000-0005-0000-0000-000058000000}"/>
    <cellStyle name="样式 1 2 4" xfId="1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lihu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4"/>
  <sheetViews>
    <sheetView tabSelected="1" workbookViewId="0">
      <selection activeCell="E22" sqref="E22"/>
    </sheetView>
  </sheetViews>
  <sheetFormatPr defaultColWidth="13" defaultRowHeight="13.8"/>
  <cols>
    <col min="1" max="1" width="26.88671875" style="81" customWidth="1"/>
    <col min="2" max="2" width="37.33203125" style="81" customWidth="1"/>
    <col min="3" max="16384" width="13" style="81"/>
  </cols>
  <sheetData>
    <row r="1" spans="1:2" s="80" customFormat="1" ht="20.399999999999999">
      <c r="A1" s="108" t="s">
        <v>0</v>
      </c>
      <c r="B1" s="108"/>
    </row>
    <row r="2" spans="1:2" s="80" customFormat="1">
      <c r="A2" s="82"/>
      <c r="B2" s="83"/>
    </row>
    <row r="3" spans="1:2" s="80" customFormat="1" ht="29.25" customHeight="1">
      <c r="A3" s="84" t="s">
        <v>1</v>
      </c>
      <c r="B3" s="85"/>
    </row>
    <row r="4" spans="1:2" s="80" customFormat="1" ht="42.9" customHeight="1">
      <c r="A4" s="86" t="s">
        <v>2</v>
      </c>
      <c r="B4" s="87" t="s">
        <v>3</v>
      </c>
    </row>
    <row r="5" spans="1:2" s="80" customFormat="1" ht="15.6">
      <c r="A5" s="86" t="s">
        <v>4</v>
      </c>
      <c r="B5" s="88" t="s">
        <v>5</v>
      </c>
    </row>
    <row r="6" spans="1:2" s="80" customFormat="1" ht="15.6">
      <c r="A6" s="86" t="s">
        <v>6</v>
      </c>
      <c r="B6" s="88" t="s">
        <v>7</v>
      </c>
    </row>
    <row r="7" spans="1:2" s="80" customFormat="1">
      <c r="A7" s="82"/>
      <c r="B7" s="83"/>
    </row>
    <row r="8" spans="1:2" s="80" customFormat="1" ht="15.6">
      <c r="A8" s="84" t="s">
        <v>8</v>
      </c>
      <c r="B8" s="89"/>
    </row>
    <row r="9" spans="1:2" s="80" customFormat="1" ht="15.6">
      <c r="A9" s="90" t="s">
        <v>9</v>
      </c>
      <c r="B9" s="91" t="s">
        <v>10</v>
      </c>
    </row>
    <row r="10" spans="1:2" s="80" customFormat="1" ht="15.6">
      <c r="A10" s="90" t="s">
        <v>11</v>
      </c>
      <c r="B10" s="91" t="s">
        <v>12</v>
      </c>
    </row>
    <row r="11" spans="1:2" s="80" customFormat="1" ht="15.6">
      <c r="A11" s="90" t="s">
        <v>13</v>
      </c>
      <c r="B11" s="91" t="s">
        <v>14</v>
      </c>
    </row>
    <row r="12" spans="1:2" s="80" customFormat="1" ht="15.6">
      <c r="A12" s="90" t="s">
        <v>15</v>
      </c>
      <c r="B12" s="91">
        <v>15210315875</v>
      </c>
    </row>
    <row r="13" spans="1:2" s="80" customFormat="1" ht="15.6">
      <c r="A13" s="90" t="s">
        <v>16</v>
      </c>
      <c r="B13" s="91"/>
    </row>
    <row r="14" spans="1:2" s="80" customFormat="1">
      <c r="A14" s="90" t="s">
        <v>17</v>
      </c>
      <c r="B14" s="92" t="s">
        <v>18</v>
      </c>
    </row>
    <row r="15" spans="1:2" s="80" customFormat="1" ht="15.6">
      <c r="A15" s="93"/>
      <c r="B15" s="94"/>
    </row>
    <row r="16" spans="1:2" s="80" customFormat="1" ht="33" customHeight="1">
      <c r="A16" s="84" t="s">
        <v>19</v>
      </c>
      <c r="B16" s="89"/>
    </row>
    <row r="17" spans="1:2" s="80" customFormat="1">
      <c r="A17" s="96" t="s">
        <v>182</v>
      </c>
      <c r="B17" s="95">
        <f>厦门!H2</f>
        <v>386140</v>
      </c>
    </row>
    <row r="18" spans="1:2" s="80" customFormat="1">
      <c r="A18" s="96"/>
      <c r="B18" s="95"/>
    </row>
    <row r="19" spans="1:2" s="80" customFormat="1">
      <c r="A19" s="96" t="s">
        <v>20</v>
      </c>
      <c r="B19" s="95">
        <f>B17</f>
        <v>386140</v>
      </c>
    </row>
    <row r="20" spans="1:2" s="80" customFormat="1">
      <c r="A20" s="96"/>
      <c r="B20" s="97"/>
    </row>
    <row r="21" spans="1:2" s="80" customFormat="1" ht="15.6">
      <c r="A21" s="84" t="s">
        <v>21</v>
      </c>
      <c r="B21" s="98">
        <f>B19</f>
        <v>386140</v>
      </c>
    </row>
    <row r="22" spans="1:2" s="80" customFormat="1" ht="8.4" customHeight="1">
      <c r="A22" s="105"/>
      <c r="B22" s="106"/>
    </row>
    <row r="23" spans="1:2" s="80" customFormat="1" ht="15.6">
      <c r="A23" s="84" t="s">
        <v>180</v>
      </c>
      <c r="B23" s="98">
        <f>B21*0.8</f>
        <v>308912</v>
      </c>
    </row>
    <row r="24" spans="1:2" s="80" customFormat="1" ht="15.6">
      <c r="A24" s="84" t="s">
        <v>181</v>
      </c>
      <c r="B24" s="98">
        <f>B21*0.2</f>
        <v>77228</v>
      </c>
    </row>
    <row r="25" spans="1:2" s="107" customFormat="1" ht="7.8" customHeight="1">
      <c r="A25" s="105"/>
      <c r="B25" s="106"/>
    </row>
    <row r="26" spans="1:2" s="80" customFormat="1" ht="15.6">
      <c r="A26" s="99" t="s">
        <v>22</v>
      </c>
      <c r="B26" s="98">
        <f>B21*6%</f>
        <v>23168.399999999998</v>
      </c>
    </row>
    <row r="27" spans="1:2" s="80" customFormat="1" ht="15.6">
      <c r="A27" s="84" t="s">
        <v>23</v>
      </c>
      <c r="B27" s="98">
        <f>B21+B26</f>
        <v>409308.4</v>
      </c>
    </row>
    <row r="28" spans="1:2" s="80" customFormat="1">
      <c r="A28" s="100"/>
      <c r="B28" s="101"/>
    </row>
    <row r="29" spans="1:2" s="80" customFormat="1">
      <c r="A29" s="109" t="s">
        <v>24</v>
      </c>
      <c r="B29" s="110"/>
    </row>
    <row r="30" spans="1:2" s="80" customFormat="1">
      <c r="A30" s="111" t="s">
        <v>25</v>
      </c>
      <c r="B30" s="112"/>
    </row>
    <row r="31" spans="1:2" s="80" customFormat="1">
      <c r="A31" s="81"/>
      <c r="B31" s="102"/>
    </row>
    <row r="32" spans="1:2" s="80" customFormat="1">
      <c r="A32" s="81"/>
      <c r="B32" s="103"/>
    </row>
    <row r="33" spans="2:2">
      <c r="B33" s="104"/>
    </row>
    <row r="34" spans="2:2">
      <c r="B34" s="104"/>
    </row>
  </sheetData>
  <mergeCells count="3">
    <mergeCell ref="A1:B1"/>
    <mergeCell ref="A29:B29"/>
    <mergeCell ref="A30:B30"/>
  </mergeCells>
  <phoneticPr fontId="26" type="noConversion"/>
  <hyperlinks>
    <hyperlink ref="B14" r:id="rId1" xr:uid="{00000000-0004-0000-0000-000000000000}"/>
  </hyperlinks>
  <pageMargins left="0.7" right="0.7" top="0.75" bottom="0.75" header="0.3" footer="0.3"/>
  <pageSetup paperSize="9" scale="4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AF130"/>
  <sheetViews>
    <sheetView zoomScale="60" zoomScaleNormal="60" workbookViewId="0">
      <pane ySplit="3" topLeftCell="A31" activePane="bottomLeft" state="frozen"/>
      <selection pane="bottomLeft" activeCell="I35" sqref="I35"/>
    </sheetView>
  </sheetViews>
  <sheetFormatPr defaultColWidth="46.88671875" defaultRowHeight="18" outlineLevelRow="2"/>
  <cols>
    <col min="1" max="1" width="18.44140625" style="1" customWidth="1"/>
    <col min="2" max="2" width="50.88671875" style="2" customWidth="1"/>
    <col min="3" max="3" width="18.88671875" style="3" customWidth="1"/>
    <col min="4" max="4" width="21.109375" style="4" customWidth="1"/>
    <col min="5" max="5" width="20.109375" style="3" customWidth="1"/>
    <col min="6" max="6" width="8.44140625" style="3" customWidth="1"/>
    <col min="7" max="7" width="17" style="2" customWidth="1"/>
    <col min="8" max="8" width="20.44140625" style="5" customWidth="1"/>
    <col min="9" max="9" width="91.44140625" style="2" customWidth="1"/>
    <col min="10" max="32" width="9.33203125" style="2" customWidth="1"/>
    <col min="33" max="16384" width="46.88671875" style="2"/>
  </cols>
  <sheetData>
    <row r="1" spans="1:9" ht="31.5" customHeight="1">
      <c r="A1" s="113"/>
      <c r="B1" s="113"/>
      <c r="C1" s="113"/>
      <c r="D1" s="113"/>
      <c r="E1" s="113"/>
      <c r="F1" s="113"/>
      <c r="G1" s="113"/>
      <c r="H1" s="113"/>
      <c r="I1" s="113"/>
    </row>
    <row r="2" spans="1:9" ht="31.5" customHeight="1">
      <c r="A2" s="6"/>
      <c r="B2" s="7" t="s">
        <v>26</v>
      </c>
      <c r="C2" s="8"/>
      <c r="D2" s="9"/>
      <c r="E2" s="8"/>
      <c r="F2" s="8"/>
      <c r="G2" s="10"/>
      <c r="H2" s="11">
        <f>H14+H25+H41+H51+H59+H68+H77</f>
        <v>386140</v>
      </c>
      <c r="I2" s="54"/>
    </row>
    <row r="3" spans="1:9" ht="28.8" customHeight="1">
      <c r="A3" s="12" t="s">
        <v>27</v>
      </c>
      <c r="B3" s="12" t="s">
        <v>28</v>
      </c>
      <c r="C3" s="13" t="s">
        <v>29</v>
      </c>
      <c r="D3" s="14" t="s">
        <v>30</v>
      </c>
      <c r="E3" s="15" t="s">
        <v>31</v>
      </c>
      <c r="F3" s="15" t="s">
        <v>32</v>
      </c>
      <c r="G3" s="16" t="s">
        <v>33</v>
      </c>
      <c r="H3" s="16" t="s">
        <v>34</v>
      </c>
      <c r="I3" s="16" t="s">
        <v>35</v>
      </c>
    </row>
    <row r="4" spans="1:9" ht="36.9" customHeight="1" outlineLevel="1">
      <c r="A4" s="17"/>
      <c r="B4" s="18" t="s">
        <v>36</v>
      </c>
      <c r="C4" s="19"/>
      <c r="D4" s="20"/>
      <c r="E4" s="19"/>
      <c r="F4" s="19"/>
      <c r="G4" s="21"/>
      <c r="H4" s="22"/>
      <c r="I4" s="55"/>
    </row>
    <row r="5" spans="1:9" ht="36.9" customHeight="1" outlineLevel="2">
      <c r="A5" s="23"/>
      <c r="B5" s="24" t="s">
        <v>37</v>
      </c>
      <c r="C5" s="25"/>
      <c r="D5" s="26"/>
      <c r="E5" s="27"/>
      <c r="F5" s="25"/>
      <c r="G5" s="24"/>
      <c r="H5" s="28"/>
      <c r="I5" s="56"/>
    </row>
    <row r="6" spans="1:9" ht="39" customHeight="1" outlineLevel="2">
      <c r="A6" s="29" t="s">
        <v>38</v>
      </c>
      <c r="B6" s="30" t="s">
        <v>39</v>
      </c>
      <c r="C6" s="31" t="s">
        <v>40</v>
      </c>
      <c r="D6" s="32">
        <v>1</v>
      </c>
      <c r="E6" s="31">
        <v>1</v>
      </c>
      <c r="F6" s="31">
        <v>6</v>
      </c>
      <c r="G6" s="33">
        <v>1200</v>
      </c>
      <c r="H6" s="34">
        <f>D6*E6*F6*G6</f>
        <v>7200</v>
      </c>
      <c r="I6" s="57"/>
    </row>
    <row r="7" spans="1:9" ht="36.9" customHeight="1" outlineLevel="2">
      <c r="A7" s="29" t="s">
        <v>41</v>
      </c>
      <c r="B7" s="30" t="s">
        <v>42</v>
      </c>
      <c r="C7" s="31" t="s">
        <v>40</v>
      </c>
      <c r="D7" s="32">
        <v>1</v>
      </c>
      <c r="E7" s="31">
        <v>1</v>
      </c>
      <c r="F7" s="31">
        <v>6</v>
      </c>
      <c r="G7" s="33">
        <v>1000</v>
      </c>
      <c r="H7" s="34">
        <f>D7*E7*F7*G7</f>
        <v>6000</v>
      </c>
      <c r="I7" s="57"/>
    </row>
    <row r="8" spans="1:9" ht="36.9" customHeight="1" outlineLevel="2">
      <c r="A8" s="29" t="s">
        <v>43</v>
      </c>
      <c r="B8" s="30" t="s">
        <v>44</v>
      </c>
      <c r="C8" s="31" t="s">
        <v>40</v>
      </c>
      <c r="D8" s="32">
        <v>1</v>
      </c>
      <c r="E8" s="31">
        <v>1</v>
      </c>
      <c r="F8" s="31">
        <v>5</v>
      </c>
      <c r="G8" s="35">
        <v>1000</v>
      </c>
      <c r="H8" s="34">
        <f>D8*E8*F8*G8</f>
        <v>5000</v>
      </c>
      <c r="I8" s="57"/>
    </row>
    <row r="9" spans="1:9" ht="36.9" customHeight="1" outlineLevel="1">
      <c r="A9" s="36" t="s">
        <v>45</v>
      </c>
      <c r="B9" s="37" t="s">
        <v>46</v>
      </c>
      <c r="C9" s="38"/>
      <c r="D9" s="39"/>
      <c r="E9" s="40"/>
      <c r="F9" s="40"/>
      <c r="G9" s="41"/>
      <c r="H9" s="41">
        <f>SUM(H6:H8)</f>
        <v>18200</v>
      </c>
      <c r="I9" s="58"/>
    </row>
    <row r="10" spans="1:9" ht="36.9" customHeight="1" outlineLevel="2">
      <c r="A10" s="23"/>
      <c r="B10" s="24" t="s">
        <v>47</v>
      </c>
      <c r="C10" s="25"/>
      <c r="D10" s="26"/>
      <c r="E10" s="27"/>
      <c r="F10" s="25"/>
      <c r="G10" s="24"/>
      <c r="H10" s="28"/>
      <c r="I10" s="28"/>
    </row>
    <row r="11" spans="1:9" ht="36.9" customHeight="1" outlineLevel="2">
      <c r="A11" s="42" t="s">
        <v>48</v>
      </c>
      <c r="B11" s="30" t="s">
        <v>49</v>
      </c>
      <c r="C11" s="31" t="s">
        <v>40</v>
      </c>
      <c r="D11" s="32">
        <v>1</v>
      </c>
      <c r="E11" s="31">
        <v>1</v>
      </c>
      <c r="F11" s="31">
        <v>3</v>
      </c>
      <c r="G11" s="33">
        <v>600</v>
      </c>
      <c r="H11" s="43">
        <f>D11*E11*F11*G11</f>
        <v>1800</v>
      </c>
      <c r="I11" s="57"/>
    </row>
    <row r="12" spans="1:9" ht="36.9" customHeight="1" outlineLevel="2">
      <c r="A12" s="42" t="s">
        <v>50</v>
      </c>
      <c r="B12" s="30" t="s">
        <v>14</v>
      </c>
      <c r="C12" s="31" t="s">
        <v>40</v>
      </c>
      <c r="D12" s="32">
        <v>1</v>
      </c>
      <c r="E12" s="31">
        <v>1</v>
      </c>
      <c r="F12" s="31">
        <v>3</v>
      </c>
      <c r="G12" s="33">
        <v>600</v>
      </c>
      <c r="H12" s="43">
        <f>D12*E12*F12*G12</f>
        <v>1800</v>
      </c>
      <c r="I12" s="57"/>
    </row>
    <row r="13" spans="1:9" ht="36.9" customHeight="1" outlineLevel="1">
      <c r="A13" s="36" t="s">
        <v>51</v>
      </c>
      <c r="B13" s="37" t="s">
        <v>52</v>
      </c>
      <c r="C13" s="38"/>
      <c r="D13" s="39"/>
      <c r="E13" s="40"/>
      <c r="F13" s="40"/>
      <c r="G13" s="41"/>
      <c r="H13" s="41">
        <f>SUM(H11:H12)</f>
        <v>3600</v>
      </c>
      <c r="I13" s="58"/>
    </row>
    <row r="14" spans="1:9" ht="36.9" customHeight="1">
      <c r="A14" s="17" t="s">
        <v>53</v>
      </c>
      <c r="B14" s="18" t="s">
        <v>54</v>
      </c>
      <c r="C14" s="19"/>
      <c r="D14" s="20"/>
      <c r="E14" s="19"/>
      <c r="F14" s="19"/>
      <c r="G14" s="21"/>
      <c r="H14" s="22">
        <f>H9+H13</f>
        <v>21800</v>
      </c>
      <c r="I14" s="55"/>
    </row>
    <row r="15" spans="1:9" ht="36.9" customHeight="1"/>
    <row r="16" spans="1:9" ht="36.9" customHeight="1" outlineLevel="1">
      <c r="A16" s="17"/>
      <c r="B16" s="18" t="s">
        <v>55</v>
      </c>
      <c r="C16" s="19"/>
      <c r="D16" s="20"/>
      <c r="E16" s="19"/>
      <c r="F16" s="19"/>
      <c r="G16" s="21"/>
      <c r="H16" s="22"/>
      <c r="I16" s="55"/>
    </row>
    <row r="17" spans="1:9" ht="36.9" customHeight="1" outlineLevel="1">
      <c r="A17" s="12" t="s">
        <v>27</v>
      </c>
      <c r="B17" s="12" t="s">
        <v>28</v>
      </c>
      <c r="C17" s="13" t="s">
        <v>29</v>
      </c>
      <c r="D17" s="14" t="s">
        <v>30</v>
      </c>
      <c r="E17" s="15" t="s">
        <v>31</v>
      </c>
      <c r="F17" s="15" t="s">
        <v>32</v>
      </c>
      <c r="G17" s="16" t="s">
        <v>33</v>
      </c>
      <c r="H17" s="16" t="s">
        <v>34</v>
      </c>
      <c r="I17" s="16" t="s">
        <v>56</v>
      </c>
    </row>
    <row r="18" spans="1:9" ht="36.9" customHeight="1" outlineLevel="2">
      <c r="A18" s="23"/>
      <c r="B18" s="24" t="s">
        <v>57</v>
      </c>
      <c r="C18" s="25"/>
      <c r="D18" s="26"/>
      <c r="E18" s="27"/>
      <c r="F18" s="25"/>
      <c r="G18" s="24"/>
      <c r="H18" s="28"/>
      <c r="I18" s="56" t="s">
        <v>58</v>
      </c>
    </row>
    <row r="19" spans="1:9" ht="36.9" customHeight="1" outlineLevel="2">
      <c r="A19" s="29" t="s">
        <v>59</v>
      </c>
      <c r="B19" s="30" t="s">
        <v>60</v>
      </c>
      <c r="C19" s="31" t="s">
        <v>61</v>
      </c>
      <c r="D19" s="32">
        <v>1</v>
      </c>
      <c r="E19" s="31">
        <v>1</v>
      </c>
      <c r="F19" s="31">
        <v>1</v>
      </c>
      <c r="G19" s="44">
        <v>1500</v>
      </c>
      <c r="H19" s="45">
        <f t="shared" ref="H19:H23" si="0">D19*E19*F19*G19</f>
        <v>1500</v>
      </c>
      <c r="I19" s="57" t="s">
        <v>62</v>
      </c>
    </row>
    <row r="20" spans="1:9" ht="36.9" customHeight="1" outlineLevel="2">
      <c r="A20" s="29" t="s">
        <v>63</v>
      </c>
      <c r="B20" s="30" t="s">
        <v>64</v>
      </c>
      <c r="C20" s="31" t="s">
        <v>61</v>
      </c>
      <c r="D20" s="32">
        <v>1</v>
      </c>
      <c r="E20" s="31">
        <v>1</v>
      </c>
      <c r="F20" s="31">
        <v>1</v>
      </c>
      <c r="G20" s="44">
        <v>1500</v>
      </c>
      <c r="H20" s="45">
        <f t="shared" si="0"/>
        <v>1500</v>
      </c>
      <c r="I20" s="57" t="s">
        <v>62</v>
      </c>
    </row>
    <row r="21" spans="1:9" ht="36.9" customHeight="1" outlineLevel="2">
      <c r="A21" s="29" t="s">
        <v>65</v>
      </c>
      <c r="B21" s="30" t="s">
        <v>66</v>
      </c>
      <c r="C21" s="31" t="s">
        <v>67</v>
      </c>
      <c r="D21" s="46">
        <v>1</v>
      </c>
      <c r="E21" s="31">
        <v>1</v>
      </c>
      <c r="F21" s="31">
        <v>2</v>
      </c>
      <c r="G21" s="44">
        <v>450</v>
      </c>
      <c r="H21" s="45">
        <f t="shared" si="0"/>
        <v>900</v>
      </c>
      <c r="I21" s="57"/>
    </row>
    <row r="22" spans="1:9" ht="36.9" customHeight="1" outlineLevel="2">
      <c r="A22" s="29" t="s">
        <v>68</v>
      </c>
      <c r="B22" s="30" t="s">
        <v>69</v>
      </c>
      <c r="C22" s="31" t="s">
        <v>67</v>
      </c>
      <c r="D22" s="46">
        <v>1</v>
      </c>
      <c r="E22" s="31">
        <v>1</v>
      </c>
      <c r="F22" s="31">
        <v>2</v>
      </c>
      <c r="G22" s="44">
        <v>450</v>
      </c>
      <c r="H22" s="45">
        <f t="shared" si="0"/>
        <v>900</v>
      </c>
      <c r="I22" s="57"/>
    </row>
    <row r="23" spans="1:9" ht="36.9" customHeight="1" outlineLevel="2">
      <c r="A23" s="29" t="s">
        <v>70</v>
      </c>
      <c r="B23" s="30" t="s">
        <v>71</v>
      </c>
      <c r="C23" s="31" t="s">
        <v>72</v>
      </c>
      <c r="D23" s="46">
        <v>1</v>
      </c>
      <c r="E23" s="31">
        <v>1</v>
      </c>
      <c r="F23" s="31">
        <v>1</v>
      </c>
      <c r="G23" s="44">
        <v>300</v>
      </c>
      <c r="H23" s="45">
        <f t="shared" si="0"/>
        <v>300</v>
      </c>
      <c r="I23" s="57"/>
    </row>
    <row r="24" spans="1:9" ht="36.9" customHeight="1" outlineLevel="1">
      <c r="A24" s="23" t="s">
        <v>73</v>
      </c>
      <c r="B24" s="24" t="s">
        <v>74</v>
      </c>
      <c r="C24" s="25"/>
      <c r="D24" s="26"/>
      <c r="E24" s="27"/>
      <c r="F24" s="25"/>
      <c r="G24" s="24"/>
      <c r="H24" s="28">
        <f>SUM(H19:H23)</f>
        <v>5100</v>
      </c>
      <c r="I24" s="57"/>
    </row>
    <row r="25" spans="1:9" ht="36.9" customHeight="1">
      <c r="A25" s="17" t="s">
        <v>75</v>
      </c>
      <c r="B25" s="18" t="s">
        <v>76</v>
      </c>
      <c r="C25" s="19"/>
      <c r="D25" s="20"/>
      <c r="E25" s="19"/>
      <c r="F25" s="19"/>
      <c r="G25" s="21"/>
      <c r="H25" s="21">
        <f>H24</f>
        <v>5100</v>
      </c>
      <c r="I25" s="55"/>
    </row>
    <row r="26" spans="1:9" ht="36.9" customHeight="1"/>
    <row r="27" spans="1:9" ht="36.9" customHeight="1" outlineLevel="1">
      <c r="A27" s="17"/>
      <c r="B27" s="18" t="s">
        <v>77</v>
      </c>
      <c r="C27" s="19"/>
      <c r="D27" s="20"/>
      <c r="E27" s="19"/>
      <c r="F27" s="19"/>
      <c r="G27" s="21"/>
      <c r="H27" s="22"/>
      <c r="I27" s="55"/>
    </row>
    <row r="28" spans="1:9" ht="36.9" customHeight="1" outlineLevel="1">
      <c r="A28" s="12" t="s">
        <v>27</v>
      </c>
      <c r="B28" s="12" t="s">
        <v>28</v>
      </c>
      <c r="C28" s="13" t="s">
        <v>29</v>
      </c>
      <c r="D28" s="14" t="s">
        <v>30</v>
      </c>
      <c r="E28" s="15" t="s">
        <v>31</v>
      </c>
      <c r="F28" s="15" t="s">
        <v>32</v>
      </c>
      <c r="G28" s="16" t="s">
        <v>33</v>
      </c>
      <c r="H28" s="16" t="s">
        <v>34</v>
      </c>
      <c r="I28" s="16" t="s">
        <v>78</v>
      </c>
    </row>
    <row r="29" spans="1:9" ht="36.9" customHeight="1" outlineLevel="2">
      <c r="A29" s="23"/>
      <c r="B29" s="24" t="s">
        <v>79</v>
      </c>
      <c r="C29" s="25"/>
      <c r="D29" s="26"/>
      <c r="E29" s="27"/>
      <c r="F29" s="25"/>
      <c r="G29" s="24"/>
      <c r="H29" s="28"/>
      <c r="I29" s="56"/>
    </row>
    <row r="30" spans="1:9" ht="54.6" outlineLevel="2">
      <c r="A30" s="29" t="s">
        <v>80</v>
      </c>
      <c r="B30" s="30" t="s">
        <v>81</v>
      </c>
      <c r="C30" s="31" t="s">
        <v>72</v>
      </c>
      <c r="D30" s="47">
        <v>1</v>
      </c>
      <c r="E30" s="48">
        <v>8</v>
      </c>
      <c r="F30" s="31">
        <v>1</v>
      </c>
      <c r="G30" s="44">
        <v>1500</v>
      </c>
      <c r="H30" s="45">
        <f>D30*E30*F30*G30</f>
        <v>12000</v>
      </c>
      <c r="I30" s="59" t="s">
        <v>82</v>
      </c>
    </row>
    <row r="31" spans="1:9" ht="39.9" customHeight="1" outlineLevel="2">
      <c r="A31" s="29" t="s">
        <v>83</v>
      </c>
      <c r="B31" s="30" t="s">
        <v>84</v>
      </c>
      <c r="C31" s="31" t="s">
        <v>72</v>
      </c>
      <c r="D31" s="47">
        <v>4</v>
      </c>
      <c r="E31" s="48">
        <v>7</v>
      </c>
      <c r="F31" s="31">
        <v>1</v>
      </c>
      <c r="G31" s="44">
        <v>1000</v>
      </c>
      <c r="H31" s="45">
        <f>D31*E31*F31*G31</f>
        <v>28000</v>
      </c>
      <c r="I31" s="59" t="s">
        <v>85</v>
      </c>
    </row>
    <row r="32" spans="1:9" ht="36.9" customHeight="1" outlineLevel="1">
      <c r="A32" s="36" t="s">
        <v>86</v>
      </c>
      <c r="B32" s="37" t="s">
        <v>87</v>
      </c>
      <c r="C32" s="38"/>
      <c r="D32" s="39"/>
      <c r="E32" s="40"/>
      <c r="F32" s="40"/>
      <c r="G32" s="41"/>
      <c r="H32" s="41">
        <f>SUM(H30:H31)</f>
        <v>40000</v>
      </c>
      <c r="I32" s="58"/>
    </row>
    <row r="33" spans="1:9" ht="36.9" customHeight="1" outlineLevel="2">
      <c r="A33" s="23"/>
      <c r="B33" s="24" t="s">
        <v>88</v>
      </c>
      <c r="C33" s="25"/>
      <c r="D33" s="26"/>
      <c r="E33" s="27"/>
      <c r="F33" s="25"/>
      <c r="G33" s="16" t="s">
        <v>33</v>
      </c>
      <c r="H33" s="28"/>
      <c r="I33" s="56"/>
    </row>
    <row r="34" spans="1:9" ht="45" customHeight="1" outlineLevel="2">
      <c r="A34" s="29" t="s">
        <v>89</v>
      </c>
      <c r="B34" s="30" t="s">
        <v>90</v>
      </c>
      <c r="C34" s="31" t="s">
        <v>72</v>
      </c>
      <c r="D34" s="32">
        <v>1</v>
      </c>
      <c r="E34" s="31">
        <v>2</v>
      </c>
      <c r="F34" s="31">
        <v>1</v>
      </c>
      <c r="G34" s="44">
        <v>450</v>
      </c>
      <c r="H34" s="45">
        <f>D34*E34*F34*G34</f>
        <v>900</v>
      </c>
      <c r="I34" s="59" t="s">
        <v>91</v>
      </c>
    </row>
    <row r="35" spans="1:9" ht="36.9" customHeight="1" outlineLevel="2">
      <c r="A35" s="29" t="s">
        <v>92</v>
      </c>
      <c r="B35" s="30" t="s">
        <v>93</v>
      </c>
      <c r="C35" s="31" t="s">
        <v>72</v>
      </c>
      <c r="D35" s="32">
        <v>1</v>
      </c>
      <c r="E35" s="31">
        <v>4</v>
      </c>
      <c r="F35" s="31">
        <v>1</v>
      </c>
      <c r="G35" s="44">
        <v>50</v>
      </c>
      <c r="H35" s="45">
        <f>D35*E35*F35*G35</f>
        <v>200</v>
      </c>
      <c r="I35" s="49" t="s">
        <v>94</v>
      </c>
    </row>
    <row r="36" spans="1:9" ht="36.9" customHeight="1" outlineLevel="2">
      <c r="A36" s="29" t="s">
        <v>95</v>
      </c>
      <c r="B36" s="30" t="s">
        <v>96</v>
      </c>
      <c r="C36" s="31" t="s">
        <v>97</v>
      </c>
      <c r="D36" s="32">
        <v>1</v>
      </c>
      <c r="E36" s="31">
        <v>2</v>
      </c>
      <c r="F36" s="31">
        <v>1</v>
      </c>
      <c r="G36" s="44">
        <v>2000</v>
      </c>
      <c r="H36" s="45">
        <f t="shared" ref="H36:H39" si="1">D36*E36*F36*G36</f>
        <v>4000</v>
      </c>
      <c r="I36" s="60" t="s">
        <v>98</v>
      </c>
    </row>
    <row r="37" spans="1:9" ht="37.35" customHeight="1" outlineLevel="2">
      <c r="A37" s="29" t="s">
        <v>99</v>
      </c>
      <c r="B37" s="30" t="s">
        <v>100</v>
      </c>
      <c r="C37" s="31" t="s">
        <v>72</v>
      </c>
      <c r="D37" s="31">
        <v>1</v>
      </c>
      <c r="E37" s="31">
        <v>1</v>
      </c>
      <c r="F37" s="31">
        <v>1</v>
      </c>
      <c r="G37" s="44">
        <v>1000</v>
      </c>
      <c r="H37" s="45">
        <f t="shared" si="1"/>
        <v>1000</v>
      </c>
      <c r="I37" s="60" t="s">
        <v>101</v>
      </c>
    </row>
    <row r="38" spans="1:9" ht="37.35" customHeight="1" outlineLevel="2">
      <c r="A38" s="29" t="s">
        <v>102</v>
      </c>
      <c r="B38" s="30" t="s">
        <v>103</v>
      </c>
      <c r="C38" s="31" t="s">
        <v>72</v>
      </c>
      <c r="D38" s="31">
        <v>1</v>
      </c>
      <c r="E38" s="31">
        <v>50</v>
      </c>
      <c r="F38" s="31">
        <v>1</v>
      </c>
      <c r="G38" s="44">
        <v>30</v>
      </c>
      <c r="H38" s="45">
        <f t="shared" si="1"/>
        <v>1500</v>
      </c>
      <c r="I38" s="60" t="s">
        <v>104</v>
      </c>
    </row>
    <row r="39" spans="1:9" ht="37.35" customHeight="1" outlineLevel="2">
      <c r="A39" s="29" t="s">
        <v>105</v>
      </c>
      <c r="B39" s="30" t="s">
        <v>106</v>
      </c>
      <c r="C39" s="31" t="s">
        <v>72</v>
      </c>
      <c r="D39" s="31">
        <v>1</v>
      </c>
      <c r="E39" s="31">
        <f>92+101</f>
        <v>193</v>
      </c>
      <c r="F39" s="31">
        <v>1</v>
      </c>
      <c r="G39" s="44">
        <v>30</v>
      </c>
      <c r="H39" s="45">
        <f t="shared" si="1"/>
        <v>5790</v>
      </c>
      <c r="I39" s="60" t="s">
        <v>107</v>
      </c>
    </row>
    <row r="40" spans="1:9" ht="36.9" customHeight="1" outlineLevel="1">
      <c r="A40" s="36" t="s">
        <v>108</v>
      </c>
      <c r="B40" s="24" t="s">
        <v>109</v>
      </c>
      <c r="C40" s="25"/>
      <c r="D40" s="26"/>
      <c r="E40" s="27"/>
      <c r="F40" s="25"/>
      <c r="G40" s="24"/>
      <c r="H40" s="28">
        <f>SUM(H34:H39)</f>
        <v>13390</v>
      </c>
      <c r="I40" s="56"/>
    </row>
    <row r="41" spans="1:9" ht="36.9" customHeight="1" outlineLevel="2">
      <c r="A41" s="17" t="s">
        <v>110</v>
      </c>
      <c r="B41" s="18" t="s">
        <v>111</v>
      </c>
      <c r="C41" s="19"/>
      <c r="D41" s="20"/>
      <c r="E41" s="19"/>
      <c r="F41" s="19"/>
      <c r="G41" s="21"/>
      <c r="H41" s="21">
        <f>H40+H32</f>
        <v>53390</v>
      </c>
      <c r="I41" s="21"/>
    </row>
    <row r="42" spans="1:9" ht="36.9" customHeight="1" outlineLevel="2"/>
    <row r="43" spans="1:9" ht="36.9" customHeight="1" outlineLevel="2">
      <c r="A43" s="17" t="s">
        <v>112</v>
      </c>
      <c r="B43" s="18" t="s">
        <v>113</v>
      </c>
      <c r="C43" s="19"/>
      <c r="D43" s="20"/>
      <c r="E43" s="19"/>
      <c r="F43" s="19"/>
      <c r="G43" s="21"/>
      <c r="H43" s="22"/>
      <c r="I43" s="55"/>
    </row>
    <row r="44" spans="1:9" ht="36.9" customHeight="1" outlineLevel="2">
      <c r="A44" s="12"/>
      <c r="B44" s="12" t="s">
        <v>28</v>
      </c>
      <c r="C44" s="13" t="s">
        <v>29</v>
      </c>
      <c r="D44" s="14" t="s">
        <v>30</v>
      </c>
      <c r="E44" s="15" t="s">
        <v>179</v>
      </c>
      <c r="F44" s="15" t="s">
        <v>32</v>
      </c>
      <c r="G44" s="16" t="s">
        <v>33</v>
      </c>
      <c r="H44" s="16" t="s">
        <v>34</v>
      </c>
      <c r="I44" s="16" t="s">
        <v>56</v>
      </c>
    </row>
    <row r="45" spans="1:9" ht="42.6" customHeight="1" outlineLevel="2">
      <c r="A45" s="30" t="s">
        <v>114</v>
      </c>
      <c r="B45" s="30" t="s">
        <v>115</v>
      </c>
      <c r="C45" s="31" t="s">
        <v>116</v>
      </c>
      <c r="D45" s="32">
        <v>1</v>
      </c>
      <c r="E45" s="31">
        <v>1</v>
      </c>
      <c r="F45" s="31">
        <v>4</v>
      </c>
      <c r="G45" s="44">
        <v>17075</v>
      </c>
      <c r="H45" s="45">
        <f>D45*E45*F45*G45</f>
        <v>68300</v>
      </c>
      <c r="I45" s="49" t="s">
        <v>117</v>
      </c>
    </row>
    <row r="46" spans="1:9" ht="36.9" customHeight="1" outlineLevel="2">
      <c r="A46" s="30" t="s">
        <v>118</v>
      </c>
      <c r="B46" s="30" t="s">
        <v>119</v>
      </c>
      <c r="C46" s="31" t="s">
        <v>116</v>
      </c>
      <c r="D46" s="32">
        <v>2</v>
      </c>
      <c r="E46" s="31">
        <v>190</v>
      </c>
      <c r="F46" s="31">
        <v>1</v>
      </c>
      <c r="G46" s="44">
        <v>68</v>
      </c>
      <c r="H46" s="45">
        <f>D46*E46*F46*G46</f>
        <v>25840</v>
      </c>
      <c r="I46" s="49" t="s">
        <v>120</v>
      </c>
    </row>
    <row r="47" spans="1:9" ht="36.9" customHeight="1" outlineLevel="2">
      <c r="A47" s="30" t="s">
        <v>121</v>
      </c>
      <c r="B47" s="30" t="s">
        <v>122</v>
      </c>
      <c r="C47" s="31" t="s">
        <v>116</v>
      </c>
      <c r="D47" s="32">
        <v>1</v>
      </c>
      <c r="E47" s="31">
        <f>92+60+101</f>
        <v>253</v>
      </c>
      <c r="F47" s="31">
        <v>1</v>
      </c>
      <c r="G47" s="44">
        <v>200</v>
      </c>
      <c r="H47" s="45">
        <f t="shared" ref="H47:H49" si="2">D47*E47*F47*G47</f>
        <v>50600</v>
      </c>
      <c r="I47" s="49" t="s">
        <v>123</v>
      </c>
    </row>
    <row r="48" spans="1:9" ht="36.9" customHeight="1" outlineLevel="2">
      <c r="A48" s="30" t="s">
        <v>124</v>
      </c>
      <c r="B48" s="30" t="s">
        <v>125</v>
      </c>
      <c r="C48" s="31" t="s">
        <v>116</v>
      </c>
      <c r="D48" s="32">
        <v>1</v>
      </c>
      <c r="E48" s="31">
        <f>92+101</f>
        <v>193</v>
      </c>
      <c r="F48" s="31">
        <v>1</v>
      </c>
      <c r="G48" s="44">
        <v>250</v>
      </c>
      <c r="H48" s="45">
        <f t="shared" si="2"/>
        <v>48250</v>
      </c>
      <c r="I48" s="49" t="s">
        <v>126</v>
      </c>
    </row>
    <row r="49" spans="1:9" ht="36.9" customHeight="1" outlineLevel="2">
      <c r="A49" s="30" t="s">
        <v>127</v>
      </c>
      <c r="B49" s="30" t="s">
        <v>128</v>
      </c>
      <c r="C49" s="31" t="s">
        <v>116</v>
      </c>
      <c r="D49" s="32">
        <v>2</v>
      </c>
      <c r="E49" s="31">
        <v>35</v>
      </c>
      <c r="F49" s="31">
        <v>1</v>
      </c>
      <c r="G49" s="44">
        <v>348</v>
      </c>
      <c r="H49" s="45">
        <f t="shared" si="2"/>
        <v>24360</v>
      </c>
      <c r="I49" s="49" t="s">
        <v>129</v>
      </c>
    </row>
    <row r="50" spans="1:9" ht="36.9" customHeight="1" outlineLevel="2">
      <c r="A50" s="36"/>
      <c r="B50" s="37" t="s">
        <v>130</v>
      </c>
      <c r="C50" s="38"/>
      <c r="D50" s="39"/>
      <c r="E50" s="40"/>
      <c r="F50" s="40"/>
      <c r="G50" s="41"/>
      <c r="H50" s="41">
        <f>SUM(H45:H49)</f>
        <v>217350</v>
      </c>
      <c r="I50" s="58"/>
    </row>
    <row r="51" spans="1:9" ht="36.9" customHeight="1" outlineLevel="2">
      <c r="A51" s="17" t="s">
        <v>112</v>
      </c>
      <c r="B51" s="18" t="s">
        <v>131</v>
      </c>
      <c r="C51" s="19"/>
      <c r="D51" s="20"/>
      <c r="E51" s="19"/>
      <c r="F51" s="19"/>
      <c r="G51" s="21"/>
      <c r="H51" s="22">
        <f>H50</f>
        <v>217350</v>
      </c>
      <c r="I51" s="55"/>
    </row>
    <row r="52" spans="1:9" ht="36.9" customHeight="1" outlineLevel="2"/>
    <row r="53" spans="1:9" ht="36.9" customHeight="1" outlineLevel="2">
      <c r="A53" s="17"/>
      <c r="B53" s="18" t="s">
        <v>132</v>
      </c>
      <c r="C53" s="19"/>
      <c r="D53" s="20"/>
      <c r="E53" s="19"/>
      <c r="F53" s="19"/>
      <c r="G53" s="21"/>
      <c r="H53" s="22"/>
      <c r="I53" s="55" t="s">
        <v>133</v>
      </c>
    </row>
    <row r="54" spans="1:9" ht="36.9" customHeight="1" outlineLevel="2">
      <c r="A54" s="12"/>
      <c r="B54" s="12" t="s">
        <v>28</v>
      </c>
      <c r="C54" s="13" t="s">
        <v>29</v>
      </c>
      <c r="D54" s="14" t="s">
        <v>30</v>
      </c>
      <c r="E54" s="15" t="s">
        <v>31</v>
      </c>
      <c r="F54" s="15" t="s">
        <v>32</v>
      </c>
      <c r="G54" s="16" t="s">
        <v>33</v>
      </c>
      <c r="H54" s="16" t="s">
        <v>34</v>
      </c>
      <c r="I54" s="16" t="s">
        <v>134</v>
      </c>
    </row>
    <row r="55" spans="1:9" ht="36.9" customHeight="1">
      <c r="A55" s="29" t="s">
        <v>135</v>
      </c>
      <c r="B55" s="49" t="s">
        <v>136</v>
      </c>
      <c r="C55" s="50" t="s">
        <v>72</v>
      </c>
      <c r="D55" s="31">
        <v>1</v>
      </c>
      <c r="E55" s="31">
        <v>2</v>
      </c>
      <c r="F55" s="31">
        <v>1</v>
      </c>
      <c r="G55" s="44">
        <v>900</v>
      </c>
      <c r="H55" s="45">
        <f t="shared" ref="H55:H57" si="3">D55*E55*F55*G55</f>
        <v>1800</v>
      </c>
      <c r="I55" s="49" t="s">
        <v>137</v>
      </c>
    </row>
    <row r="56" spans="1:9" ht="36.9" customHeight="1">
      <c r="A56" s="29" t="s">
        <v>138</v>
      </c>
      <c r="B56" s="49" t="s">
        <v>139</v>
      </c>
      <c r="C56" s="50" t="s">
        <v>72</v>
      </c>
      <c r="D56" s="32">
        <v>1</v>
      </c>
      <c r="E56" s="31">
        <v>12</v>
      </c>
      <c r="F56" s="31">
        <v>1</v>
      </c>
      <c r="G56" s="44">
        <v>300</v>
      </c>
      <c r="H56" s="45">
        <f t="shared" si="3"/>
        <v>3600</v>
      </c>
      <c r="I56" s="49" t="s">
        <v>140</v>
      </c>
    </row>
    <row r="57" spans="1:9" ht="36.9" customHeight="1">
      <c r="A57" s="29" t="s">
        <v>141</v>
      </c>
      <c r="B57" s="49" t="s">
        <v>142</v>
      </c>
      <c r="C57" s="50" t="s">
        <v>72</v>
      </c>
      <c r="D57" s="32">
        <v>1</v>
      </c>
      <c r="E57" s="31">
        <v>60</v>
      </c>
      <c r="F57" s="31">
        <v>1</v>
      </c>
      <c r="G57" s="44">
        <v>350</v>
      </c>
      <c r="H57" s="45">
        <f t="shared" si="3"/>
        <v>21000</v>
      </c>
      <c r="I57" s="49"/>
    </row>
    <row r="58" spans="1:9" ht="36.9" customHeight="1" outlineLevel="2">
      <c r="A58" s="36" t="s">
        <v>143</v>
      </c>
      <c r="B58" s="37" t="s">
        <v>144</v>
      </c>
      <c r="C58" s="38"/>
      <c r="D58" s="39"/>
      <c r="E58" s="40"/>
      <c r="F58" s="40"/>
      <c r="G58" s="41"/>
      <c r="H58" s="41">
        <f>SUM(H55:H57)</f>
        <v>26400</v>
      </c>
      <c r="I58" s="58"/>
    </row>
    <row r="59" spans="1:9" ht="36.9" customHeight="1" outlineLevel="2">
      <c r="A59" s="17" t="s">
        <v>145</v>
      </c>
      <c r="B59" s="18" t="s">
        <v>146</v>
      </c>
      <c r="C59" s="19"/>
      <c r="D59" s="20"/>
      <c r="E59" s="19"/>
      <c r="F59" s="19"/>
      <c r="G59" s="21"/>
      <c r="H59" s="21">
        <f>H58</f>
        <v>26400</v>
      </c>
      <c r="I59" s="55"/>
    </row>
    <row r="60" spans="1:9" ht="36.9" customHeight="1" outlineLevel="2">
      <c r="I60" s="59"/>
    </row>
    <row r="61" spans="1:9" ht="36.9" customHeight="1" outlineLevel="2">
      <c r="A61" s="17" t="s">
        <v>147</v>
      </c>
      <c r="B61" s="18" t="s">
        <v>148</v>
      </c>
      <c r="C61" s="19"/>
      <c r="D61" s="20"/>
      <c r="E61" s="19"/>
      <c r="F61" s="19"/>
      <c r="G61" s="21"/>
      <c r="H61" s="22"/>
      <c r="I61" s="22"/>
    </row>
    <row r="62" spans="1:9" ht="36.9" customHeight="1" outlineLevel="2">
      <c r="A62" s="12"/>
      <c r="B62" s="12" t="s">
        <v>28</v>
      </c>
      <c r="C62" s="13" t="s">
        <v>29</v>
      </c>
      <c r="D62" s="14" t="s">
        <v>30</v>
      </c>
      <c r="E62" s="15" t="s">
        <v>31</v>
      </c>
      <c r="F62" s="15" t="s">
        <v>32</v>
      </c>
      <c r="G62" s="16" t="s">
        <v>33</v>
      </c>
      <c r="H62" s="16" t="s">
        <v>34</v>
      </c>
      <c r="I62" s="16" t="s">
        <v>56</v>
      </c>
    </row>
    <row r="63" spans="1:9" ht="36.9" customHeight="1" outlineLevel="2">
      <c r="A63" s="51" t="s">
        <v>149</v>
      </c>
      <c r="B63" s="52" t="s">
        <v>150</v>
      </c>
      <c r="C63" s="50" t="s">
        <v>72</v>
      </c>
      <c r="D63" s="32">
        <v>1</v>
      </c>
      <c r="E63" s="31">
        <f>8*4.5</f>
        <v>36</v>
      </c>
      <c r="F63" s="53">
        <v>3</v>
      </c>
      <c r="G63" s="44">
        <v>250</v>
      </c>
      <c r="H63" s="45">
        <f>E63*F63*G63*D63</f>
        <v>27000</v>
      </c>
      <c r="I63" s="49" t="s">
        <v>151</v>
      </c>
    </row>
    <row r="64" spans="1:9" ht="36.9" customHeight="1" outlineLevel="2">
      <c r="A64" s="51" t="s">
        <v>152</v>
      </c>
      <c r="B64" s="52" t="s">
        <v>153</v>
      </c>
      <c r="C64" s="50" t="s">
        <v>72</v>
      </c>
      <c r="D64" s="32">
        <v>1</v>
      </c>
      <c r="E64" s="31">
        <v>1</v>
      </c>
      <c r="F64" s="53">
        <v>3</v>
      </c>
      <c r="G64" s="44">
        <v>500</v>
      </c>
      <c r="H64" s="45">
        <f>E64*F64*G64*D64</f>
        <v>1500</v>
      </c>
      <c r="I64" s="49" t="s">
        <v>154</v>
      </c>
    </row>
    <row r="65" spans="1:9" ht="36.9" customHeight="1" outlineLevel="2">
      <c r="A65" s="51" t="s">
        <v>155</v>
      </c>
      <c r="B65" s="52" t="s">
        <v>156</v>
      </c>
      <c r="C65" s="50" t="s">
        <v>72</v>
      </c>
      <c r="D65" s="32">
        <v>1</v>
      </c>
      <c r="E65" s="31">
        <v>1</v>
      </c>
      <c r="F65" s="53">
        <v>3</v>
      </c>
      <c r="G65" s="44">
        <v>3000</v>
      </c>
      <c r="H65" s="45">
        <f t="shared" ref="H65:H66" si="4">E65*F65*G65*D65</f>
        <v>9000</v>
      </c>
      <c r="I65" s="49" t="s">
        <v>157</v>
      </c>
    </row>
    <row r="66" spans="1:9" ht="36.9" customHeight="1" outlineLevel="2">
      <c r="A66" s="51" t="s">
        <v>158</v>
      </c>
      <c r="B66" s="52" t="s">
        <v>159</v>
      </c>
      <c r="C66" s="50" t="s">
        <v>72</v>
      </c>
      <c r="D66" s="32">
        <v>1</v>
      </c>
      <c r="E66" s="31">
        <v>1</v>
      </c>
      <c r="F66" s="53">
        <v>3</v>
      </c>
      <c r="G66" s="44">
        <v>3000</v>
      </c>
      <c r="H66" s="45">
        <f t="shared" si="4"/>
        <v>9000</v>
      </c>
      <c r="I66" s="49" t="s">
        <v>160</v>
      </c>
    </row>
    <row r="67" spans="1:9" ht="36.9" customHeight="1" outlineLevel="2">
      <c r="A67" s="36" t="s">
        <v>161</v>
      </c>
      <c r="B67" s="37" t="s">
        <v>162</v>
      </c>
      <c r="C67" s="38"/>
      <c r="D67" s="39"/>
      <c r="E67" s="40"/>
      <c r="F67" s="40"/>
      <c r="G67" s="41"/>
      <c r="H67" s="41">
        <f>SUM(H63:H66)</f>
        <v>46500</v>
      </c>
      <c r="I67" s="58"/>
    </row>
    <row r="68" spans="1:9" ht="36.9" customHeight="1" outlineLevel="2">
      <c r="A68" s="61" t="s">
        <v>147</v>
      </c>
      <c r="B68" s="62" t="s">
        <v>163</v>
      </c>
      <c r="C68" s="63"/>
      <c r="D68" s="64"/>
      <c r="E68" s="63"/>
      <c r="F68" s="63"/>
      <c r="G68" s="65"/>
      <c r="H68" s="65">
        <f>SUM(H67)</f>
        <v>46500</v>
      </c>
      <c r="I68" s="55"/>
    </row>
    <row r="69" spans="1:9" ht="36.9" customHeight="1" outlineLevel="2">
      <c r="A69" s="66"/>
      <c r="B69" s="67"/>
      <c r="C69" s="68"/>
      <c r="D69" s="69"/>
      <c r="E69" s="68"/>
      <c r="F69" s="68"/>
      <c r="G69" s="70"/>
      <c r="H69" s="71"/>
      <c r="I69" s="79"/>
    </row>
    <row r="70" spans="1:9" ht="36.9" customHeight="1" outlineLevel="1">
      <c r="A70" s="72"/>
      <c r="B70" s="73" t="s">
        <v>164</v>
      </c>
      <c r="C70" s="74"/>
      <c r="D70" s="75"/>
      <c r="E70" s="74"/>
      <c r="F70" s="74"/>
      <c r="G70" s="76"/>
      <c r="H70" s="77"/>
      <c r="I70" s="22"/>
    </row>
    <row r="71" spans="1:9" ht="36.9" customHeight="1" outlineLevel="2">
      <c r="A71" s="12"/>
      <c r="B71" s="12" t="s">
        <v>28</v>
      </c>
      <c r="C71" s="13" t="s">
        <v>29</v>
      </c>
      <c r="D71" s="14" t="s">
        <v>30</v>
      </c>
      <c r="E71" s="15" t="s">
        <v>31</v>
      </c>
      <c r="F71" s="13" t="s">
        <v>32</v>
      </c>
      <c r="G71" s="16" t="s">
        <v>33</v>
      </c>
      <c r="H71" s="13" t="s">
        <v>34</v>
      </c>
      <c r="I71" s="16"/>
    </row>
    <row r="72" spans="1:9" ht="36.9" customHeight="1" outlineLevel="2">
      <c r="A72" s="36"/>
      <c r="B72" s="37" t="s">
        <v>165</v>
      </c>
      <c r="C72" s="38"/>
      <c r="D72" s="39"/>
      <c r="E72" s="40"/>
      <c r="F72" s="40"/>
      <c r="G72" s="41"/>
      <c r="H72" s="41"/>
      <c r="I72" s="58"/>
    </row>
    <row r="73" spans="1:9" ht="36.9" customHeight="1" outlineLevel="2">
      <c r="A73" s="42" t="s">
        <v>166</v>
      </c>
      <c r="B73" s="30" t="s">
        <v>167</v>
      </c>
      <c r="C73" s="31" t="s">
        <v>168</v>
      </c>
      <c r="D73" s="32">
        <v>1</v>
      </c>
      <c r="E73" s="78">
        <v>1</v>
      </c>
      <c r="F73" s="31">
        <v>2</v>
      </c>
      <c r="G73" s="44">
        <v>2800</v>
      </c>
      <c r="H73" s="45">
        <f>D73*E73*F73*G73</f>
        <v>5600</v>
      </c>
      <c r="I73" s="59" t="s">
        <v>169</v>
      </c>
    </row>
    <row r="74" spans="1:9" ht="36.9" customHeight="1" outlineLevel="2">
      <c r="A74" s="42" t="s">
        <v>170</v>
      </c>
      <c r="B74" s="30" t="s">
        <v>171</v>
      </c>
      <c r="C74" s="31" t="s">
        <v>168</v>
      </c>
      <c r="D74" s="32">
        <v>1</v>
      </c>
      <c r="E74" s="78">
        <v>1</v>
      </c>
      <c r="F74" s="31">
        <v>2</v>
      </c>
      <c r="G74" s="44">
        <v>3000</v>
      </c>
      <c r="H74" s="45">
        <f>D74*E74*F74*G74</f>
        <v>6000</v>
      </c>
      <c r="I74" s="59" t="s">
        <v>172</v>
      </c>
    </row>
    <row r="75" spans="1:9" ht="36.9" customHeight="1" outlineLevel="2">
      <c r="A75" s="42" t="s">
        <v>173</v>
      </c>
      <c r="B75" s="30" t="s">
        <v>174</v>
      </c>
      <c r="C75" s="31" t="s">
        <v>168</v>
      </c>
      <c r="D75" s="32">
        <v>1</v>
      </c>
      <c r="E75" s="78">
        <v>1</v>
      </c>
      <c r="F75" s="31">
        <v>1</v>
      </c>
      <c r="G75" s="44">
        <v>4000</v>
      </c>
      <c r="H75" s="45">
        <f>D75*E75*F75*G75</f>
        <v>4000</v>
      </c>
      <c r="I75" s="59" t="s">
        <v>175</v>
      </c>
    </row>
    <row r="76" spans="1:9" ht="36.9" customHeight="1" outlineLevel="2">
      <c r="A76" s="36" t="s">
        <v>176</v>
      </c>
      <c r="B76" s="37" t="str">
        <f>CONCATENATE("Subtotal ",B72)</f>
        <v>Subtotal Photo &amp;Video crew</v>
      </c>
      <c r="C76" s="38"/>
      <c r="D76" s="39"/>
      <c r="E76" s="40"/>
      <c r="F76" s="40"/>
      <c r="G76" s="41"/>
      <c r="H76" s="41">
        <f>SUM(H73:H75)</f>
        <v>15600</v>
      </c>
      <c r="I76" s="58"/>
    </row>
    <row r="77" spans="1:9" ht="36.9" customHeight="1" outlineLevel="1">
      <c r="A77" s="17" t="s">
        <v>177</v>
      </c>
      <c r="B77" s="18" t="s">
        <v>178</v>
      </c>
      <c r="C77" s="19"/>
      <c r="D77" s="20"/>
      <c r="E77" s="19"/>
      <c r="F77" s="19"/>
      <c r="G77" s="21"/>
      <c r="H77" s="22">
        <f>H76</f>
        <v>15600</v>
      </c>
      <c r="I77" s="55"/>
    </row>
    <row r="78" spans="1:9" ht="36.9" customHeight="1">
      <c r="A78" s="2"/>
      <c r="H78" s="2"/>
    </row>
    <row r="79" spans="1:9" ht="36.9" customHeight="1"/>
    <row r="80" spans="1:9" ht="36.9" customHeight="1" outlineLevel="1"/>
    <row r="81" spans="1:32" ht="36.9" customHeight="1" outlineLevel="1"/>
    <row r="82" spans="1:32" ht="36.9" customHeight="1" outlineLevel="2"/>
    <row r="83" spans="1:32" ht="36.9" customHeight="1" outlineLevel="2">
      <c r="A83" s="2"/>
      <c r="H83" s="2"/>
    </row>
    <row r="84" spans="1:32" ht="36.9" customHeight="1" outlineLevel="2"/>
    <row r="85" spans="1:32" s="1" customFormat="1" ht="36.9" customHeight="1" outlineLevel="2">
      <c r="B85" s="2"/>
      <c r="C85" s="3"/>
      <c r="D85" s="4"/>
      <c r="E85" s="3"/>
      <c r="F85" s="3"/>
      <c r="G85" s="2"/>
      <c r="H85" s="5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s="1" customFormat="1" ht="36.9" customHeight="1" outlineLevel="2">
      <c r="B86" s="2"/>
      <c r="C86" s="3"/>
      <c r="D86" s="4"/>
      <c r="E86" s="3"/>
      <c r="F86" s="3"/>
      <c r="G86" s="2"/>
      <c r="H86" s="5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s="1" customFormat="1" ht="36.9" customHeight="1" outlineLevel="2">
      <c r="B87" s="2"/>
      <c r="C87" s="3"/>
      <c r="D87" s="4"/>
      <c r="E87" s="3"/>
      <c r="F87" s="3"/>
      <c r="G87" s="2"/>
      <c r="H87" s="5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s="1" customFormat="1" ht="36.9" customHeight="1" outlineLevel="2">
      <c r="B88" s="2"/>
      <c r="C88" s="3"/>
      <c r="D88" s="4"/>
      <c r="E88" s="3"/>
      <c r="F88" s="3"/>
      <c r="G88" s="2"/>
      <c r="H88" s="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s="1" customFormat="1" ht="36.9" customHeight="1" outlineLevel="2">
      <c r="B89" s="2"/>
      <c r="C89" s="3"/>
      <c r="D89" s="4"/>
      <c r="E89" s="3"/>
      <c r="F89" s="3"/>
      <c r="G89" s="2"/>
      <c r="H89" s="5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s="1" customFormat="1" ht="36.9" customHeight="1" outlineLevel="2">
      <c r="B90" s="2"/>
      <c r="C90" s="3"/>
      <c r="D90" s="4"/>
      <c r="E90" s="3"/>
      <c r="F90" s="3"/>
      <c r="G90" s="2"/>
      <c r="H90" s="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s="1" customFormat="1" ht="36.9" customHeight="1" outlineLevel="2">
      <c r="B91" s="2"/>
      <c r="C91" s="3"/>
      <c r="D91" s="4"/>
      <c r="E91" s="3"/>
      <c r="F91" s="3"/>
      <c r="G91" s="2"/>
      <c r="H91" s="5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s="1" customFormat="1" ht="36.9" customHeight="1" outlineLevel="2">
      <c r="B92" s="2"/>
      <c r="C92" s="3"/>
      <c r="D92" s="4"/>
      <c r="E92" s="3"/>
      <c r="F92" s="3"/>
      <c r="G92" s="2"/>
      <c r="H92" s="5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s="1" customFormat="1" ht="36.9" customHeight="1" outlineLevel="1">
      <c r="B93" s="2"/>
      <c r="C93" s="3"/>
      <c r="D93" s="4"/>
      <c r="E93" s="3"/>
      <c r="F93" s="3"/>
      <c r="G93" s="2"/>
      <c r="H93" s="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s="1" customFormat="1" ht="36.9" customHeight="1" outlineLevel="2">
      <c r="B94" s="2"/>
      <c r="C94" s="3"/>
      <c r="D94" s="4"/>
      <c r="E94" s="3"/>
      <c r="F94" s="3"/>
      <c r="G94" s="2"/>
      <c r="H94" s="5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s="1" customFormat="1" ht="36.9" customHeight="1" outlineLevel="2">
      <c r="B95" s="2"/>
      <c r="C95" s="3"/>
      <c r="D95" s="4"/>
      <c r="E95" s="3"/>
      <c r="F95" s="3"/>
      <c r="G95" s="2"/>
      <c r="H95" s="5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s="1" customFormat="1" ht="36.9" customHeight="1" outlineLevel="2">
      <c r="B96" s="2"/>
      <c r="C96" s="3"/>
      <c r="D96" s="4"/>
      <c r="E96" s="3"/>
      <c r="F96" s="3"/>
      <c r="G96" s="2"/>
      <c r="H96" s="5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2:32" s="1" customFormat="1" outlineLevel="2">
      <c r="B97" s="2"/>
      <c r="C97" s="3"/>
      <c r="D97" s="4"/>
      <c r="E97" s="3"/>
      <c r="F97" s="3"/>
      <c r="G97" s="2"/>
      <c r="H97" s="5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2:32" s="1" customFormat="1" outlineLevel="2">
      <c r="B98" s="2"/>
      <c r="C98" s="3"/>
      <c r="D98" s="4"/>
      <c r="E98" s="3"/>
      <c r="F98" s="3"/>
      <c r="G98" s="2"/>
      <c r="H98" s="5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2:32" s="1" customFormat="1" outlineLevel="2">
      <c r="B99" s="2"/>
      <c r="C99" s="3"/>
      <c r="D99" s="4"/>
      <c r="E99" s="3"/>
      <c r="F99" s="3"/>
      <c r="G99" s="2"/>
      <c r="H99" s="5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2:32" s="1" customFormat="1" outlineLevel="2">
      <c r="B100" s="2"/>
      <c r="C100" s="3"/>
      <c r="D100" s="4"/>
      <c r="E100" s="3"/>
      <c r="F100" s="3"/>
      <c r="G100" s="2"/>
      <c r="H100" s="5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2:32" s="1" customFormat="1" outlineLevel="2">
      <c r="B101" s="2"/>
      <c r="C101" s="3"/>
      <c r="D101" s="4"/>
      <c r="E101" s="3"/>
      <c r="F101" s="3"/>
      <c r="G101" s="2"/>
      <c r="H101" s="5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2:32" s="1" customFormat="1" outlineLevel="2">
      <c r="B102" s="2"/>
      <c r="C102" s="3"/>
      <c r="D102" s="4"/>
      <c r="E102" s="3"/>
      <c r="F102" s="3"/>
      <c r="G102" s="2"/>
      <c r="H102" s="5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2:32" s="1" customFormat="1" outlineLevel="2">
      <c r="B103" s="2"/>
      <c r="C103" s="3"/>
      <c r="D103" s="4"/>
      <c r="E103" s="3"/>
      <c r="F103" s="3"/>
      <c r="G103" s="2"/>
      <c r="H103" s="5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2:32" s="1" customFormat="1" outlineLevel="2">
      <c r="B104" s="2"/>
      <c r="C104" s="3"/>
      <c r="D104" s="4"/>
      <c r="E104" s="3"/>
      <c r="F104" s="3"/>
      <c r="G104" s="2"/>
      <c r="H104" s="5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2:32" s="1" customFormat="1" outlineLevel="1">
      <c r="B105" s="2"/>
      <c r="C105" s="3"/>
      <c r="D105" s="4"/>
      <c r="E105" s="3"/>
      <c r="F105" s="3"/>
      <c r="G105" s="2"/>
      <c r="H105" s="5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2:32" s="1" customFormat="1" outlineLevel="2">
      <c r="B106" s="2"/>
      <c r="C106" s="3"/>
      <c r="D106" s="4"/>
      <c r="E106" s="3"/>
      <c r="F106" s="3"/>
      <c r="G106" s="2"/>
      <c r="H106" s="5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2:32" s="1" customFormat="1" outlineLevel="2">
      <c r="B107" s="2"/>
      <c r="C107" s="3"/>
      <c r="D107" s="4"/>
      <c r="E107" s="3"/>
      <c r="F107" s="3"/>
      <c r="G107" s="2"/>
      <c r="H107" s="5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2:32" s="1" customFormat="1" outlineLevel="2">
      <c r="B108" s="2"/>
      <c r="C108" s="3"/>
      <c r="D108" s="4"/>
      <c r="E108" s="3"/>
      <c r="F108" s="3"/>
      <c r="G108" s="2"/>
      <c r="H108" s="5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2:32" s="1" customFormat="1" outlineLevel="2">
      <c r="B109" s="2"/>
      <c r="C109" s="3"/>
      <c r="D109" s="4"/>
      <c r="E109" s="3"/>
      <c r="F109" s="3"/>
      <c r="G109" s="2"/>
      <c r="H109" s="5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2:32" s="1" customFormat="1" outlineLevel="2">
      <c r="B110" s="2"/>
      <c r="C110" s="3"/>
      <c r="D110" s="4"/>
      <c r="E110" s="3"/>
      <c r="F110" s="3"/>
      <c r="G110" s="2"/>
      <c r="H110" s="5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2:32" s="1" customFormat="1" outlineLevel="2">
      <c r="B111" s="2"/>
      <c r="C111" s="3"/>
      <c r="D111" s="4"/>
      <c r="E111" s="3"/>
      <c r="F111" s="3"/>
      <c r="G111" s="2"/>
      <c r="H111" s="5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2:32" s="1" customFormat="1" outlineLevel="2">
      <c r="B112" s="2"/>
      <c r="C112" s="3"/>
      <c r="D112" s="4"/>
      <c r="E112" s="3"/>
      <c r="F112" s="3"/>
      <c r="G112" s="2"/>
      <c r="H112" s="5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2:32" s="1" customFormat="1" outlineLevel="2">
      <c r="B113" s="2"/>
      <c r="C113" s="3"/>
      <c r="D113" s="4"/>
      <c r="E113" s="3"/>
      <c r="F113" s="3"/>
      <c r="G113" s="2"/>
      <c r="H113" s="5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2:32" s="1" customFormat="1" outlineLevel="2">
      <c r="B114" s="2"/>
      <c r="C114" s="3"/>
      <c r="D114" s="4"/>
      <c r="E114" s="3"/>
      <c r="F114" s="3"/>
      <c r="G114" s="2"/>
      <c r="H114" s="5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2:32" s="1" customFormat="1" outlineLevel="2">
      <c r="B115" s="2"/>
      <c r="C115" s="3"/>
      <c r="D115" s="4"/>
      <c r="E115" s="3"/>
      <c r="F115" s="3"/>
      <c r="G115" s="2"/>
      <c r="H115" s="5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2:32" s="1" customFormat="1" outlineLevel="2">
      <c r="B116" s="2"/>
      <c r="C116" s="3"/>
      <c r="D116" s="4"/>
      <c r="E116" s="3"/>
      <c r="F116" s="3"/>
      <c r="G116" s="2"/>
      <c r="H116" s="5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2:32" s="1" customFormat="1" outlineLevel="1">
      <c r="B117" s="2"/>
      <c r="C117" s="3"/>
      <c r="D117" s="4"/>
      <c r="E117" s="3"/>
      <c r="F117" s="3"/>
      <c r="G117" s="2"/>
      <c r="H117" s="5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2:32" s="1" customFormat="1" outlineLevel="2">
      <c r="B118" s="2"/>
      <c r="C118" s="3"/>
      <c r="D118" s="4"/>
      <c r="E118" s="3"/>
      <c r="F118" s="3"/>
      <c r="G118" s="2"/>
      <c r="H118" s="5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2:32" s="1" customFormat="1" outlineLevel="2">
      <c r="B119" s="2"/>
      <c r="C119" s="3"/>
      <c r="D119" s="4"/>
      <c r="E119" s="3"/>
      <c r="F119" s="3"/>
      <c r="G119" s="2"/>
      <c r="H119" s="5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2:32" s="1" customFormat="1" outlineLevel="2">
      <c r="B120" s="2"/>
      <c r="C120" s="3"/>
      <c r="D120" s="4"/>
      <c r="E120" s="3"/>
      <c r="F120" s="3"/>
      <c r="G120" s="2"/>
      <c r="H120" s="5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2:32" s="1" customFormat="1" outlineLevel="2">
      <c r="B121" s="2"/>
      <c r="C121" s="3"/>
      <c r="D121" s="4"/>
      <c r="E121" s="3"/>
      <c r="F121" s="3"/>
      <c r="G121" s="2"/>
      <c r="H121" s="5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2:32" s="1" customFormat="1" outlineLevel="2">
      <c r="B122" s="2"/>
      <c r="C122" s="3"/>
      <c r="D122" s="4"/>
      <c r="E122" s="3"/>
      <c r="F122" s="3"/>
      <c r="G122" s="2"/>
      <c r="H122" s="5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2:32" s="1" customFormat="1" outlineLevel="2">
      <c r="B123" s="2"/>
      <c r="C123" s="3"/>
      <c r="D123" s="4"/>
      <c r="E123" s="3"/>
      <c r="F123" s="3"/>
      <c r="G123" s="2"/>
      <c r="H123" s="5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2:32" s="1" customFormat="1" outlineLevel="2">
      <c r="B124" s="2"/>
      <c r="C124" s="3"/>
      <c r="D124" s="4"/>
      <c r="E124" s="3"/>
      <c r="F124" s="3"/>
      <c r="G124" s="2"/>
      <c r="H124" s="5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2:32" s="1" customFormat="1" outlineLevel="2">
      <c r="B125" s="2"/>
      <c r="C125" s="3"/>
      <c r="D125" s="4"/>
      <c r="E125" s="3"/>
      <c r="F125" s="3"/>
      <c r="G125" s="2"/>
      <c r="H125" s="5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2:32" s="1" customFormat="1" outlineLevel="2">
      <c r="B126" s="2"/>
      <c r="C126" s="3"/>
      <c r="D126" s="4"/>
      <c r="E126" s="3"/>
      <c r="F126" s="3"/>
      <c r="G126" s="2"/>
      <c r="H126" s="5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2:32" s="1" customFormat="1" outlineLevel="2">
      <c r="B127" s="2"/>
      <c r="C127" s="3"/>
      <c r="D127" s="4"/>
      <c r="E127" s="3"/>
      <c r="F127" s="3"/>
      <c r="G127" s="2"/>
      <c r="H127" s="5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2:32" s="1" customFormat="1" outlineLevel="2">
      <c r="B128" s="2"/>
      <c r="C128" s="3"/>
      <c r="D128" s="4"/>
      <c r="E128" s="3"/>
      <c r="F128" s="3"/>
      <c r="G128" s="2"/>
      <c r="H128" s="5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2:32" s="1" customFormat="1" outlineLevel="1">
      <c r="B129" s="2"/>
      <c r="C129" s="3"/>
      <c r="D129" s="4"/>
      <c r="E129" s="3"/>
      <c r="F129" s="3"/>
      <c r="G129" s="2"/>
      <c r="H129" s="5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2:32" s="1" customFormat="1">
      <c r="B130" s="2"/>
      <c r="C130" s="3"/>
      <c r="D130" s="4"/>
      <c r="E130" s="3"/>
      <c r="F130" s="3"/>
      <c r="G130" s="2"/>
      <c r="H130" s="5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</sheetData>
  <mergeCells count="1">
    <mergeCell ref="A1:I1"/>
  </mergeCells>
  <phoneticPr fontId="26" type="noConversion"/>
  <pageMargins left="0.196527777777778" right="0" top="0.16111111111111101" bottom="0.16111111111111101" header="0.29861111111111099" footer="0.29861111111111099"/>
  <pageSetup paperSize="9" scale="32" orientation="portrait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Summary</vt:lpstr>
      <vt:lpstr>厦门</vt:lpstr>
      <vt:lpstr>Summary!Print_Area</vt:lpstr>
    </vt:vector>
  </TitlesOfParts>
  <Company>BMW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 Joerg</dc:creator>
  <cp:lastModifiedBy>anlih</cp:lastModifiedBy>
  <cp:lastPrinted>2021-12-10T11:45:00Z</cp:lastPrinted>
  <dcterms:created xsi:type="dcterms:W3CDTF">2016-11-15T09:10:00Z</dcterms:created>
  <dcterms:modified xsi:type="dcterms:W3CDTF">2022-06-30T04:33:09Z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