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年\2022年7月18日宝马厦门会议\"/>
    </mc:Choice>
  </mc:AlternateContent>
  <xr:revisionPtr revIDLastSave="0" documentId="13_ncr:1_{9BB259C0-2E85-4F75-83AF-83D8D410CE6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2" l="1"/>
  <c r="G63" i="3"/>
  <c r="H63" i="3"/>
  <c r="H62" i="3"/>
  <c r="F63" i="3"/>
  <c r="H61" i="3"/>
  <c r="H34" i="3"/>
  <c r="G21" i="2"/>
  <c r="H22" i="2"/>
  <c r="H26" i="2" s="1"/>
  <c r="H25" i="2"/>
  <c r="G25" i="2" s="1"/>
  <c r="H60" i="3"/>
  <c r="G20" i="2"/>
  <c r="G23" i="2"/>
  <c r="G24" i="2"/>
  <c r="G19" i="2"/>
  <c r="F35" i="3"/>
  <c r="G59" i="3"/>
  <c r="H59" i="3" s="1"/>
  <c r="G56" i="3"/>
  <c r="F23" i="3"/>
  <c r="H23" i="3" s="1"/>
  <c r="F22" i="3"/>
  <c r="F27" i="3" s="1"/>
  <c r="G35" i="3"/>
  <c r="H33" i="3"/>
  <c r="H24" i="3"/>
  <c r="H25" i="3"/>
  <c r="H29" i="3"/>
  <c r="H30" i="3"/>
  <c r="H31" i="3"/>
  <c r="G12" i="2"/>
  <c r="G13" i="2"/>
  <c r="G14" i="2"/>
  <c r="G15" i="2"/>
  <c r="G16" i="2"/>
  <c r="G17" i="2"/>
  <c r="G18" i="2"/>
  <c r="G11" i="2"/>
  <c r="I44" i="2"/>
  <c r="I43" i="2"/>
  <c r="I42" i="2"/>
  <c r="I45" i="2" s="1"/>
  <c r="J38" i="2"/>
  <c r="J37" i="2"/>
  <c r="J36" i="2"/>
  <c r="F37" i="2"/>
  <c r="F36" i="2"/>
  <c r="H45" i="2"/>
  <c r="G22" i="2" l="1"/>
  <c r="G26" i="2" s="1"/>
  <c r="C63" i="3"/>
  <c r="G52" i="3"/>
  <c r="F52" i="3"/>
  <c r="G48" i="3"/>
  <c r="F48" i="3"/>
  <c r="G45" i="3"/>
  <c r="F45" i="3"/>
  <c r="G40" i="3"/>
  <c r="F40" i="3"/>
  <c r="G27" i="3"/>
  <c r="G21" i="3"/>
  <c r="F21" i="3"/>
  <c r="D21" i="3"/>
  <c r="C21" i="3"/>
  <c r="G16" i="3"/>
  <c r="F16" i="3"/>
  <c r="D16" i="3"/>
  <c r="C16" i="3"/>
  <c r="G13" i="3"/>
  <c r="F13" i="3"/>
  <c r="D13" i="3"/>
  <c r="C13" i="3"/>
  <c r="F64" i="3" l="1"/>
  <c r="E69" i="3" s="1"/>
  <c r="G64" i="3"/>
  <c r="G69" i="3" s="1"/>
  <c r="H32" i="3"/>
  <c r="H15" i="3"/>
  <c r="D63" i="3"/>
  <c r="H54" i="3"/>
  <c r="H55" i="3"/>
  <c r="H56" i="3"/>
  <c r="H57" i="3"/>
  <c r="H58" i="3"/>
  <c r="D52" i="3"/>
  <c r="C52" i="3"/>
  <c r="D48" i="3"/>
  <c r="C48" i="3"/>
  <c r="D45" i="3"/>
  <c r="C45" i="3"/>
  <c r="D40" i="3"/>
  <c r="C40" i="3"/>
  <c r="D35" i="3"/>
  <c r="C35" i="3"/>
  <c r="D27" i="3"/>
  <c r="C27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6" i="3"/>
  <c r="H28" i="3"/>
  <c r="H36" i="3"/>
  <c r="H37" i="3"/>
  <c r="H38" i="3"/>
  <c r="H39" i="3"/>
  <c r="H41" i="3"/>
  <c r="H42" i="3"/>
  <c r="H43" i="3"/>
  <c r="H44" i="3"/>
  <c r="H46" i="3"/>
  <c r="H47" i="3"/>
  <c r="H49" i="3"/>
  <c r="H50" i="3"/>
  <c r="H51" i="3"/>
  <c r="H53" i="3"/>
  <c r="E14" i="3"/>
  <c r="E16" i="3" s="1"/>
  <c r="E17" i="3"/>
  <c r="E21" i="3" s="1"/>
  <c r="E22" i="3"/>
  <c r="E27" i="3" s="1"/>
  <c r="E28" i="3"/>
  <c r="E35" i="3" s="1"/>
  <c r="E36" i="3"/>
  <c r="E40" i="3" s="1"/>
  <c r="E41" i="3"/>
  <c r="E45" i="3" s="1"/>
  <c r="E46" i="3"/>
  <c r="E48" i="3" s="1"/>
  <c r="E49" i="3"/>
  <c r="E52" i="3" s="1"/>
  <c r="E53" i="3"/>
  <c r="E63" i="3" s="1"/>
  <c r="H35" i="3" l="1"/>
  <c r="H16" i="3"/>
  <c r="C64" i="3"/>
  <c r="H27" i="3"/>
  <c r="H13" i="3"/>
  <c r="D64" i="3"/>
  <c r="E64" i="3"/>
  <c r="A69" i="3" s="1"/>
  <c r="H52" i="3"/>
  <c r="H21" i="3"/>
  <c r="H48" i="3"/>
  <c r="H45" i="3"/>
  <c r="H40" i="3"/>
  <c r="G29" i="2"/>
  <c r="B29" i="2"/>
  <c r="H64" i="3" l="1"/>
  <c r="C69" i="3" s="1"/>
  <c r="I69" i="3" s="1"/>
  <c r="K29" i="2"/>
</calcChain>
</file>

<file path=xl/sharedStrings.xml><?xml version="1.0" encoding="utf-8"?>
<sst xmlns="http://schemas.openxmlformats.org/spreadsheetml/2006/main" count="155" uniqueCount="127">
  <si>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</si>
  <si>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</si>
  <si>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</si>
  <si>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</si>
  <si>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</si>
  <si>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</si>
  <si>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</si>
  <si>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</si>
  <si>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</si>
  <si>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</si>
  <si>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</si>
  <si>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</si>
  <si>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</si>
  <si>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</si>
  <si>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</si>
  <si>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</si>
  <si>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</si>
  <si>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</si>
  <si>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</si>
  <si>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</si>
  <si>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</si>
  <si>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</si>
  <si>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</si>
  <si>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</si>
  <si>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</si>
  <si>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</si>
  <si>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</si>
  <si>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</si>
  <si>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</si>
  <si>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</si>
  <si>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</si>
  <si>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</si>
  <si>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</si>
  <si>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</si>
  <si>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</si>
  <si>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</si>
  <si>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</si>
  <si>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</si>
  <si>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</si>
  <si>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</si>
  <si>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</si>
  <si>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</si>
  <si>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</si>
  <si>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</si>
  <si>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</si>
  <si>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</si>
  <si>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</si>
  <si>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</si>
  <si>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</si>
  <si>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</si>
  <si>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</si>
  <si>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</si>
  <si>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</si>
  <si>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</si>
  <si>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</si>
  <si>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</si>
  <si>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</si>
  <si>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</si>
  <si>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</si>
  <si>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</si>
  <si>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</si>
  <si>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</si>
  <si>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</si>
  <si>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</si>
  <si>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</si>
  <si>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</si>
  <si>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</si>
  <si>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</si>
  <si>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</si>
  <si>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</si>
  <si>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</si>
  <si>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</si>
  <si>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</si>
  <si>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</si>
  <si>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</si>
  <si>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</si>
  <si>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</si>
  <si>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</si>
  <si>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</si>
  <si>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</si>
  <si>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安黎欢</t>
    <phoneticPr fontId="1" type="noConversion"/>
  </si>
  <si>
    <t>项目经理</t>
    <phoneticPr fontId="1" type="noConversion"/>
  </si>
  <si>
    <t>业务6组</t>
    <phoneticPr fontId="1" type="noConversion"/>
  </si>
  <si>
    <t>团号：HMEA-220718-HCB299</t>
    <phoneticPr fontId="1" type="noConversion"/>
  </si>
  <si>
    <t>19日晚餐2500元/桌，预计9桌
21日晚餐2500元/桌，预计6桌</t>
    <phoneticPr fontId="1" type="noConversion"/>
  </si>
  <si>
    <t>现地采购软饮或酒水
临时产生其他采购需求</t>
    <phoneticPr fontId="1" type="noConversion"/>
  </si>
  <si>
    <t>颁奖相框</t>
    <phoneticPr fontId="1" type="noConversion"/>
  </si>
  <si>
    <t>文件袋</t>
    <phoneticPr fontId="1" type="noConversion"/>
  </si>
  <si>
    <t>蛋糕</t>
    <phoneticPr fontId="1" type="noConversion"/>
  </si>
  <si>
    <t>郎老师房费</t>
    <phoneticPr fontId="1" type="noConversion"/>
  </si>
  <si>
    <t>北京，厦门</t>
    <phoneticPr fontId="1" type="noConversion"/>
  </si>
  <si>
    <t>7月16-22日</t>
    <phoneticPr fontId="1" type="noConversion"/>
  </si>
  <si>
    <t>VIP车辆备品雨伞</t>
    <phoneticPr fontId="1" type="noConversion"/>
  </si>
  <si>
    <t>VIP车辆备品依云水</t>
    <phoneticPr fontId="1" type="noConversion"/>
  </si>
  <si>
    <t>红酒（第二批采购）</t>
    <phoneticPr fontId="1" type="noConversion"/>
  </si>
  <si>
    <t>红酒（奔富第一批采购）</t>
    <phoneticPr fontId="1" type="noConversion"/>
  </si>
  <si>
    <t>岚第餐厅餐费</t>
    <phoneticPr fontId="1" type="noConversion"/>
  </si>
  <si>
    <t>鹭江宾馆餐费</t>
    <phoneticPr fontId="1" type="noConversion"/>
  </si>
  <si>
    <t>7月16日家-机场</t>
    <phoneticPr fontId="1" type="noConversion"/>
  </si>
  <si>
    <t>7月16日机场-酒店</t>
    <phoneticPr fontId="1" type="noConversion"/>
  </si>
  <si>
    <t>7月22日机场-家</t>
    <phoneticPr fontId="1" type="noConversion"/>
  </si>
  <si>
    <t>7月15日公司-家（物料）</t>
    <phoneticPr fontId="1" type="noConversion"/>
  </si>
  <si>
    <t>7月13日公司-家（开会）</t>
    <phoneticPr fontId="1" type="noConversion"/>
  </si>
  <si>
    <t>7月11日公司-家（客户开会）</t>
    <phoneticPr fontId="1" type="noConversion"/>
  </si>
  <si>
    <t>7月8日公司-家（客户开会）</t>
    <phoneticPr fontId="1" type="noConversion"/>
  </si>
  <si>
    <t>7月6日公司-家（客户开会）</t>
    <phoneticPr fontId="1" type="noConversion"/>
  </si>
  <si>
    <t>7月4日公司-家（客户开会）</t>
    <phoneticPr fontId="1" type="noConversion"/>
  </si>
  <si>
    <t>交通费</t>
    <phoneticPr fontId="1" type="noConversion"/>
  </si>
  <si>
    <t>餐费</t>
    <phoneticPr fontId="1" type="noConversion"/>
  </si>
  <si>
    <t>闪送发票</t>
    <phoneticPr fontId="1" type="noConversion"/>
  </si>
  <si>
    <t>跑腿费用（岚第送酒到鹭江宾馆）</t>
    <phoneticPr fontId="1" type="noConversion"/>
  </si>
  <si>
    <t>外卖采买激光翻页笔费用</t>
    <phoneticPr fontId="1" type="noConversion"/>
  </si>
  <si>
    <t>16日安黎欢午餐</t>
    <phoneticPr fontId="1" type="noConversion"/>
  </si>
  <si>
    <t>17，20，21安黎欢午餐</t>
    <phoneticPr fontId="1" type="noConversion"/>
  </si>
  <si>
    <t>19日安黎欢，仲岚午餐</t>
    <phoneticPr fontId="1" type="noConversion"/>
  </si>
  <si>
    <t>33+58.5，22日安黎欢餐费</t>
    <phoneticPr fontId="1" type="noConversion"/>
  </si>
  <si>
    <t>51+133.9
18日安黎欢，李思甜午餐晚餐</t>
    <phoneticPr fontId="1" type="noConversion"/>
  </si>
  <si>
    <t>17日安黎欢，李思甜午餐</t>
    <phoneticPr fontId="1" type="noConversion"/>
  </si>
  <si>
    <t>桌卡打印费用</t>
    <phoneticPr fontId="1" type="noConversion"/>
  </si>
  <si>
    <t>顺丰快递奖状费用</t>
    <phoneticPr fontId="1" type="noConversion"/>
  </si>
  <si>
    <t>大客户会议奖杯制作及打样费用</t>
    <phoneticPr fontId="1" type="noConversion"/>
  </si>
  <si>
    <t>麦克表单增加预约功能购买</t>
    <phoneticPr fontId="1" type="noConversion"/>
  </si>
  <si>
    <t>厦门</t>
    <phoneticPr fontId="1" type="noConversion"/>
  </si>
  <si>
    <t>7月16-17日</t>
    <phoneticPr fontId="1" type="noConversion"/>
  </si>
  <si>
    <t>7月18-22日</t>
    <phoneticPr fontId="1" type="noConversion"/>
  </si>
  <si>
    <t>VIP司机油费及停车费餐补</t>
    <phoneticPr fontId="1" type="noConversion"/>
  </si>
  <si>
    <t>HMEA-220718-HCB299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</si>
</sst>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vertical="center"/>
    </xf>
    <xf numFmtId="180" fontId="0" fillId="10" borderId="1" xfId="0" applyNumberFormat="1" applyFill="1" applyBorder="1" applyAlignment="1">
      <alignment horizontal="right" vertical="center"/>
    </xf>
    <xf numFmtId="0" fontId="0" fillId="10" borderId="1" xfId="0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zoomScaleNormal="100" workbookViewId="0">
      <selection activeCell="I53" sqref="I53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2.88671875" style="29" bestFit="1" customWidth="1"/>
    <col min="5" max="6" width="12.88671875" bestFit="1" customWidth="1"/>
    <col min="7" max="7" width="9.33203125" bestFit="1" customWidth="1"/>
    <col min="8" max="8" width="12.88671875" bestFit="1" customWidth="1"/>
    <col min="9" max="9" width="33.6640625" bestFit="1" customWidth="1"/>
    <col min="10" max="10" width="39.44140625" customWidth="1"/>
  </cols>
  <sheetData>
    <row r="2" spans="1:12" ht="21" customHeight="1" x14ac:dyDescent="0.25">
      <c r="C2" s="63" t="s">
        <v>66</v>
      </c>
      <c r="D2" s="63"/>
      <c r="E2" s="63"/>
      <c r="F2" s="63"/>
      <c r="G2" s="63"/>
      <c r="H2" s="63"/>
      <c r="I2" s="38"/>
      <c r="J2" s="38"/>
      <c r="K2" s="38"/>
      <c r="L2" s="38"/>
    </row>
    <row r="4" spans="1:12" ht="21" customHeight="1" x14ac:dyDescent="0.25">
      <c r="H4" s="93" t="s">
        <v>83</v>
      </c>
      <c r="I4" s="93"/>
      <c r="J4" s="93" t="s">
        <v>71</v>
      </c>
    </row>
    <row r="5" spans="1:12" ht="21" customHeight="1" x14ac:dyDescent="0.25">
      <c r="H5" s="94"/>
      <c r="I5" s="94"/>
      <c r="J5" s="94"/>
    </row>
    <row r="6" spans="1:12" ht="21" customHeight="1" x14ac:dyDescent="0.25">
      <c r="A6" s="60" t="s">
        <v>40</v>
      </c>
      <c r="B6" s="64" t="s">
        <v>0</v>
      </c>
      <c r="C6" s="65" t="s">
        <v>11</v>
      </c>
      <c r="D6" s="65"/>
      <c r="E6" s="65"/>
      <c r="F6" s="66" t="s">
        <v>10</v>
      </c>
      <c r="G6" s="66"/>
      <c r="H6" s="66"/>
      <c r="I6" s="66"/>
      <c r="J6" s="64" t="s">
        <v>6</v>
      </c>
    </row>
    <row r="7" spans="1:12" ht="21" customHeight="1" x14ac:dyDescent="0.25">
      <c r="A7" s="60"/>
      <c r="B7" s="6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4"/>
    </row>
    <row r="8" spans="1:12" ht="21" customHeight="1" x14ac:dyDescent="0.25">
      <c r="A8" s="71">
        <v>1</v>
      </c>
      <c r="B8" s="67" t="s">
        <v>2</v>
      </c>
      <c r="C8" s="62">
        <v>0</v>
      </c>
      <c r="D8" s="61"/>
      <c r="E8" s="62">
        <f>C8*D8</f>
        <v>0</v>
      </c>
      <c r="F8" s="36">
        <v>0</v>
      </c>
      <c r="G8" s="36">
        <v>0</v>
      </c>
      <c r="H8" s="36">
        <f t="shared" ref="H8:H53" si="0">F8+G8</f>
        <v>0</v>
      </c>
      <c r="I8" s="2"/>
      <c r="J8" s="89" t="s">
        <v>65</v>
      </c>
    </row>
    <row r="9" spans="1:12" ht="21" customHeight="1" x14ac:dyDescent="0.25">
      <c r="A9" s="71"/>
      <c r="B9" s="67"/>
      <c r="C9" s="62"/>
      <c r="D9" s="61"/>
      <c r="E9" s="62"/>
      <c r="F9" s="36">
        <v>0</v>
      </c>
      <c r="G9" s="36">
        <v>0</v>
      </c>
      <c r="H9" s="36">
        <f t="shared" si="0"/>
        <v>0</v>
      </c>
      <c r="I9" s="2"/>
      <c r="J9" s="90"/>
    </row>
    <row r="10" spans="1:12" ht="21" customHeight="1" x14ac:dyDescent="0.25">
      <c r="A10" s="71"/>
      <c r="B10" s="67"/>
      <c r="C10" s="62"/>
      <c r="D10" s="61"/>
      <c r="E10" s="62"/>
      <c r="F10" s="36">
        <v>0</v>
      </c>
      <c r="G10" s="36">
        <v>0</v>
      </c>
      <c r="H10" s="36">
        <f t="shared" si="0"/>
        <v>0</v>
      </c>
      <c r="I10" s="2"/>
      <c r="J10" s="90"/>
    </row>
    <row r="11" spans="1:12" ht="21" customHeight="1" x14ac:dyDescent="0.25">
      <c r="A11" s="71"/>
      <c r="B11" s="67"/>
      <c r="C11" s="62"/>
      <c r="D11" s="61"/>
      <c r="E11" s="62"/>
      <c r="F11" s="36">
        <v>0</v>
      </c>
      <c r="G11" s="36">
        <v>0</v>
      </c>
      <c r="H11" s="36">
        <f t="shared" si="0"/>
        <v>0</v>
      </c>
      <c r="I11" s="2"/>
      <c r="J11" s="90"/>
    </row>
    <row r="12" spans="1:12" ht="21" customHeight="1" x14ac:dyDescent="0.25">
      <c r="A12" s="71"/>
      <c r="B12" s="67"/>
      <c r="C12" s="62"/>
      <c r="D12" s="61"/>
      <c r="E12" s="62"/>
      <c r="F12" s="36">
        <v>0</v>
      </c>
      <c r="G12" s="36">
        <v>0</v>
      </c>
      <c r="H12" s="36">
        <f t="shared" si="0"/>
        <v>0</v>
      </c>
      <c r="I12" s="2"/>
      <c r="J12" s="90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91"/>
    </row>
    <row r="14" spans="1:12" ht="21" customHeight="1" x14ac:dyDescent="0.25">
      <c r="A14" s="72">
        <v>2</v>
      </c>
      <c r="B14" s="68" t="s">
        <v>43</v>
      </c>
      <c r="C14" s="75">
        <v>0</v>
      </c>
      <c r="D14" s="72"/>
      <c r="E14" s="75">
        <f t="shared" ref="E14:E53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92" t="s">
        <v>59</v>
      </c>
    </row>
    <row r="15" spans="1:12" ht="21" customHeight="1" x14ac:dyDescent="0.25">
      <c r="A15" s="74"/>
      <c r="B15" s="70"/>
      <c r="C15" s="76"/>
      <c r="D15" s="74"/>
      <c r="E15" s="76"/>
      <c r="F15" s="36">
        <v>0</v>
      </c>
      <c r="G15" s="36">
        <v>0</v>
      </c>
      <c r="H15" s="36">
        <f t="shared" ref="H15" si="3">F15+G15</f>
        <v>0</v>
      </c>
      <c r="I15" s="2"/>
      <c r="J15" s="90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1"/>
    </row>
    <row r="17" spans="1:10" ht="21" customHeight="1" x14ac:dyDescent="0.25">
      <c r="A17" s="71">
        <v>3</v>
      </c>
      <c r="B17" s="67" t="s">
        <v>45</v>
      </c>
      <c r="C17" s="62">
        <v>0</v>
      </c>
      <c r="D17" s="61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86" t="s">
        <v>60</v>
      </c>
    </row>
    <row r="18" spans="1:10" ht="21" customHeight="1" x14ac:dyDescent="0.25">
      <c r="A18" s="71"/>
      <c r="B18" s="67"/>
      <c r="C18" s="62"/>
      <c r="D18" s="61"/>
      <c r="E18" s="62"/>
      <c r="F18" s="36">
        <v>0</v>
      </c>
      <c r="G18" s="36">
        <v>0</v>
      </c>
      <c r="H18" s="36">
        <f t="shared" si="0"/>
        <v>0</v>
      </c>
      <c r="I18" s="2"/>
      <c r="J18" s="87"/>
    </row>
    <row r="19" spans="1:10" ht="21" customHeight="1" x14ac:dyDescent="0.25">
      <c r="A19" s="71"/>
      <c r="B19" s="67"/>
      <c r="C19" s="62"/>
      <c r="D19" s="61"/>
      <c r="E19" s="62"/>
      <c r="F19" s="36">
        <v>0</v>
      </c>
      <c r="G19" s="36">
        <v>0</v>
      </c>
      <c r="H19" s="36">
        <f t="shared" si="0"/>
        <v>0</v>
      </c>
      <c r="I19" s="2"/>
      <c r="J19" s="87"/>
    </row>
    <row r="20" spans="1:10" ht="21" customHeight="1" x14ac:dyDescent="0.25">
      <c r="A20" s="71"/>
      <c r="B20" s="67"/>
      <c r="C20" s="62"/>
      <c r="D20" s="61"/>
      <c r="E20" s="62"/>
      <c r="F20" s="36">
        <v>0</v>
      </c>
      <c r="G20" s="36">
        <v>0</v>
      </c>
      <c r="H20" s="36">
        <f t="shared" si="0"/>
        <v>0</v>
      </c>
      <c r="I20" s="2"/>
      <c r="J20" s="87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8"/>
    </row>
    <row r="22" spans="1:10" ht="21" customHeight="1" x14ac:dyDescent="0.25">
      <c r="A22" s="71">
        <v>4</v>
      </c>
      <c r="B22" s="67" t="s">
        <v>4</v>
      </c>
      <c r="C22" s="62">
        <v>37500</v>
      </c>
      <c r="D22" s="61">
        <v>1</v>
      </c>
      <c r="E22" s="62">
        <f t="shared" si="2"/>
        <v>37500</v>
      </c>
      <c r="F22" s="36">
        <f>9000+9000+4023</f>
        <v>22023</v>
      </c>
      <c r="G22" s="36">
        <v>0</v>
      </c>
      <c r="H22" s="36">
        <f t="shared" si="0"/>
        <v>22023</v>
      </c>
      <c r="I22" s="2" t="s">
        <v>96</v>
      </c>
      <c r="J22" s="92" t="s">
        <v>84</v>
      </c>
    </row>
    <row r="23" spans="1:10" ht="21" customHeight="1" x14ac:dyDescent="0.25">
      <c r="A23" s="71"/>
      <c r="B23" s="67"/>
      <c r="C23" s="62"/>
      <c r="D23" s="61"/>
      <c r="E23" s="62"/>
      <c r="F23" s="50">
        <f>10000+2786</f>
        <v>12786</v>
      </c>
      <c r="G23" s="50">
        <v>0</v>
      </c>
      <c r="H23" s="50">
        <f t="shared" si="0"/>
        <v>12786</v>
      </c>
      <c r="I23" s="2" t="s">
        <v>97</v>
      </c>
      <c r="J23" s="87"/>
    </row>
    <row r="24" spans="1:10" ht="21" customHeight="1" x14ac:dyDescent="0.25">
      <c r="A24" s="71"/>
      <c r="B24" s="67"/>
      <c r="C24" s="62"/>
      <c r="D24" s="61"/>
      <c r="E24" s="62"/>
      <c r="F24" s="50">
        <v>0</v>
      </c>
      <c r="G24" s="50">
        <v>0</v>
      </c>
      <c r="H24" s="50">
        <f t="shared" si="0"/>
        <v>0</v>
      </c>
      <c r="I24" s="2"/>
      <c r="J24" s="87"/>
    </row>
    <row r="25" spans="1:10" ht="21" customHeight="1" x14ac:dyDescent="0.25">
      <c r="A25" s="71"/>
      <c r="B25" s="67"/>
      <c r="C25" s="62"/>
      <c r="D25" s="61"/>
      <c r="E25" s="62"/>
      <c r="F25" s="50">
        <v>0</v>
      </c>
      <c r="G25" s="50">
        <v>0</v>
      </c>
      <c r="H25" s="50">
        <f t="shared" si="0"/>
        <v>0</v>
      </c>
      <c r="I25" s="2"/>
      <c r="J25" s="87"/>
    </row>
    <row r="26" spans="1:10" ht="21" customHeight="1" x14ac:dyDescent="0.25">
      <c r="A26" s="71"/>
      <c r="B26" s="67"/>
      <c r="C26" s="62"/>
      <c r="D26" s="61"/>
      <c r="E26" s="62"/>
      <c r="F26" s="36">
        <v>0</v>
      </c>
      <c r="G26" s="36">
        <v>0</v>
      </c>
      <c r="H26" s="36">
        <f t="shared" si="0"/>
        <v>0</v>
      </c>
      <c r="I26" s="2"/>
      <c r="J26" s="87"/>
    </row>
    <row r="27" spans="1:10" s="31" customFormat="1" ht="21" customHeight="1" x14ac:dyDescent="0.25">
      <c r="A27" s="34"/>
      <c r="B27" s="30" t="s">
        <v>47</v>
      </c>
      <c r="C27" s="37">
        <f>SUM(C22)</f>
        <v>37500</v>
      </c>
      <c r="D27" s="37">
        <f t="shared" ref="D27:E27" si="6">SUM(D22)</f>
        <v>1</v>
      </c>
      <c r="E27" s="37">
        <f t="shared" si="6"/>
        <v>37500</v>
      </c>
      <c r="F27" s="37">
        <f>SUM(F22:F26)</f>
        <v>34809</v>
      </c>
      <c r="G27" s="37">
        <f t="shared" ref="G27" si="7">SUM(G22:G26)</f>
        <v>0</v>
      </c>
      <c r="H27" s="37">
        <f>SUM(H22:H26)</f>
        <v>34809</v>
      </c>
      <c r="I27" s="35"/>
      <c r="J27" s="88"/>
    </row>
    <row r="28" spans="1:10" ht="21" customHeight="1" x14ac:dyDescent="0.25">
      <c r="A28" s="72">
        <v>5</v>
      </c>
      <c r="B28" s="68" t="s">
        <v>48</v>
      </c>
      <c r="C28" s="75">
        <v>2500</v>
      </c>
      <c r="D28" s="72">
        <v>1</v>
      </c>
      <c r="E28" s="75">
        <f t="shared" si="2"/>
        <v>2500</v>
      </c>
      <c r="F28" s="36">
        <v>1995</v>
      </c>
      <c r="G28" s="36">
        <v>0</v>
      </c>
      <c r="H28" s="36">
        <f t="shared" si="0"/>
        <v>1995</v>
      </c>
      <c r="I28" s="2" t="s">
        <v>94</v>
      </c>
      <c r="J28" s="92" t="s">
        <v>85</v>
      </c>
    </row>
    <row r="29" spans="1:10" ht="21" customHeight="1" x14ac:dyDescent="0.25">
      <c r="A29" s="73"/>
      <c r="B29" s="69"/>
      <c r="C29" s="77"/>
      <c r="D29" s="73"/>
      <c r="E29" s="77"/>
      <c r="F29" s="50">
        <v>110</v>
      </c>
      <c r="G29" s="50">
        <v>0</v>
      </c>
      <c r="H29" s="50">
        <f t="shared" si="0"/>
        <v>110</v>
      </c>
      <c r="I29" s="2" t="s">
        <v>93</v>
      </c>
      <c r="J29" s="90"/>
    </row>
    <row r="30" spans="1:10" ht="21" customHeight="1" x14ac:dyDescent="0.25">
      <c r="A30" s="73"/>
      <c r="B30" s="69"/>
      <c r="C30" s="77"/>
      <c r="D30" s="73"/>
      <c r="E30" s="77"/>
      <c r="F30" s="50">
        <v>110</v>
      </c>
      <c r="G30" s="50">
        <v>0</v>
      </c>
      <c r="H30" s="50">
        <f t="shared" si="0"/>
        <v>110</v>
      </c>
      <c r="I30" s="2" t="s">
        <v>93</v>
      </c>
      <c r="J30" s="90"/>
    </row>
    <row r="31" spans="1:10" ht="21" customHeight="1" x14ac:dyDescent="0.25">
      <c r="A31" s="73"/>
      <c r="B31" s="69"/>
      <c r="C31" s="77"/>
      <c r="D31" s="73"/>
      <c r="E31" s="77"/>
      <c r="F31" s="50">
        <v>39</v>
      </c>
      <c r="G31" s="50">
        <v>0</v>
      </c>
      <c r="H31" s="50">
        <f t="shared" si="0"/>
        <v>39</v>
      </c>
      <c r="I31" s="2" t="s">
        <v>92</v>
      </c>
      <c r="J31" s="90"/>
    </row>
    <row r="32" spans="1:10" ht="21" customHeight="1" x14ac:dyDescent="0.25">
      <c r="A32" s="73"/>
      <c r="B32" s="69"/>
      <c r="C32" s="77"/>
      <c r="D32" s="73"/>
      <c r="E32" s="77"/>
      <c r="F32" s="58">
        <v>10140</v>
      </c>
      <c r="G32" s="58">
        <v>0</v>
      </c>
      <c r="H32" s="58">
        <f t="shared" ref="H32:H34" si="8">F32+G32</f>
        <v>10140</v>
      </c>
      <c r="I32" s="59" t="s">
        <v>95</v>
      </c>
      <c r="J32" s="90"/>
    </row>
    <row r="33" spans="1:10" ht="21" customHeight="1" x14ac:dyDescent="0.25">
      <c r="A33" s="73"/>
      <c r="B33" s="69"/>
      <c r="C33" s="77"/>
      <c r="D33" s="73"/>
      <c r="E33" s="77"/>
      <c r="F33" s="58">
        <v>3186</v>
      </c>
      <c r="G33" s="58">
        <v>0</v>
      </c>
      <c r="H33" s="58">
        <f t="shared" si="8"/>
        <v>3186</v>
      </c>
      <c r="I33" s="59" t="s">
        <v>120</v>
      </c>
      <c r="J33" s="90"/>
    </row>
    <row r="34" spans="1:10" ht="21" customHeight="1" x14ac:dyDescent="0.25">
      <c r="A34" s="74"/>
      <c r="B34" s="70"/>
      <c r="C34" s="76"/>
      <c r="D34" s="74"/>
      <c r="E34" s="76"/>
      <c r="F34" s="58">
        <v>591</v>
      </c>
      <c r="G34" s="58">
        <v>0</v>
      </c>
      <c r="H34" s="58">
        <f t="shared" si="8"/>
        <v>591</v>
      </c>
      <c r="I34" s="59" t="s">
        <v>118</v>
      </c>
      <c r="J34" s="90"/>
    </row>
    <row r="35" spans="1:10" s="31" customFormat="1" ht="21" customHeight="1" x14ac:dyDescent="0.25">
      <c r="A35" s="34"/>
      <c r="B35" s="30" t="s">
        <v>53</v>
      </c>
      <c r="C35" s="37">
        <f>SUM(C28)</f>
        <v>2500</v>
      </c>
      <c r="D35" s="37">
        <f t="shared" ref="D35:E35" si="9">SUM(D28)</f>
        <v>1</v>
      </c>
      <c r="E35" s="37">
        <f t="shared" si="9"/>
        <v>2500</v>
      </c>
      <c r="F35" s="37">
        <f>SUM(F28:F34)</f>
        <v>16171</v>
      </c>
      <c r="G35" s="37">
        <f>SUM(G28:G34)</f>
        <v>0</v>
      </c>
      <c r="H35" s="37">
        <f>SUM(H28:H34)</f>
        <v>16171</v>
      </c>
      <c r="I35" s="35"/>
      <c r="J35" s="91"/>
    </row>
    <row r="36" spans="1:10" ht="21" customHeight="1" x14ac:dyDescent="0.25">
      <c r="A36" s="71">
        <v>6</v>
      </c>
      <c r="B36" s="67" t="s">
        <v>49</v>
      </c>
      <c r="C36" s="62">
        <v>0</v>
      </c>
      <c r="D36" s="61"/>
      <c r="E36" s="62">
        <f t="shared" si="2"/>
        <v>0</v>
      </c>
      <c r="F36" s="36">
        <v>0</v>
      </c>
      <c r="G36" s="36">
        <v>0</v>
      </c>
      <c r="H36" s="36">
        <f t="shared" si="0"/>
        <v>0</v>
      </c>
      <c r="I36" s="2"/>
      <c r="J36" s="92" t="s">
        <v>61</v>
      </c>
    </row>
    <row r="37" spans="1:10" ht="21" customHeight="1" x14ac:dyDescent="0.25">
      <c r="A37" s="71"/>
      <c r="B37" s="67"/>
      <c r="C37" s="62"/>
      <c r="D37" s="61"/>
      <c r="E37" s="62"/>
      <c r="F37" s="36">
        <v>0</v>
      </c>
      <c r="G37" s="36">
        <v>0</v>
      </c>
      <c r="H37" s="36">
        <f t="shared" si="0"/>
        <v>0</v>
      </c>
      <c r="I37" s="2"/>
      <c r="J37" s="87"/>
    </row>
    <row r="38" spans="1:10" ht="21" customHeight="1" x14ac:dyDescent="0.25">
      <c r="A38" s="71"/>
      <c r="B38" s="67"/>
      <c r="C38" s="62"/>
      <c r="D38" s="61"/>
      <c r="E38" s="62"/>
      <c r="F38" s="36">
        <v>0</v>
      </c>
      <c r="G38" s="36">
        <v>0</v>
      </c>
      <c r="H38" s="36">
        <f t="shared" si="0"/>
        <v>0</v>
      </c>
      <c r="I38" s="2"/>
      <c r="J38" s="87"/>
    </row>
    <row r="39" spans="1:10" ht="21" customHeight="1" x14ac:dyDescent="0.25">
      <c r="A39" s="71"/>
      <c r="B39" s="67"/>
      <c r="C39" s="62"/>
      <c r="D39" s="61"/>
      <c r="E39" s="62"/>
      <c r="F39" s="36">
        <v>0</v>
      </c>
      <c r="G39" s="36">
        <v>0</v>
      </c>
      <c r="H39" s="36">
        <f t="shared" si="0"/>
        <v>0</v>
      </c>
      <c r="I39" s="2"/>
      <c r="J39" s="87"/>
    </row>
    <row r="40" spans="1:10" s="31" customFormat="1" ht="21" customHeight="1" x14ac:dyDescent="0.25">
      <c r="A40" s="34"/>
      <c r="B40" s="30" t="s">
        <v>54</v>
      </c>
      <c r="C40" s="37">
        <f>SUM(C36)</f>
        <v>0</v>
      </c>
      <c r="D40" s="37">
        <f t="shared" ref="D40:E40" si="10">SUM(D36)</f>
        <v>0</v>
      </c>
      <c r="E40" s="37">
        <f t="shared" si="10"/>
        <v>0</v>
      </c>
      <c r="F40" s="37">
        <f>SUM(F36:F39)</f>
        <v>0</v>
      </c>
      <c r="G40" s="37">
        <f t="shared" ref="G40" si="11">SUM(G36:G39)</f>
        <v>0</v>
      </c>
      <c r="H40" s="37">
        <f>SUM(H36:H39)</f>
        <v>0</v>
      </c>
      <c r="I40" s="35"/>
      <c r="J40" s="88"/>
    </row>
    <row r="41" spans="1:10" ht="21" customHeight="1" x14ac:dyDescent="0.25">
      <c r="A41" s="71">
        <v>7</v>
      </c>
      <c r="B41" s="67" t="s">
        <v>50</v>
      </c>
      <c r="C41" s="62">
        <v>0</v>
      </c>
      <c r="D41" s="61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83"/>
    </row>
    <row r="42" spans="1:10" ht="21" customHeight="1" x14ac:dyDescent="0.25">
      <c r="A42" s="71"/>
      <c r="B42" s="67"/>
      <c r="C42" s="62"/>
      <c r="D42" s="61"/>
      <c r="E42" s="62"/>
      <c r="F42" s="36">
        <v>0</v>
      </c>
      <c r="G42" s="36">
        <v>0</v>
      </c>
      <c r="H42" s="36">
        <f t="shared" si="0"/>
        <v>0</v>
      </c>
      <c r="I42" s="2"/>
      <c r="J42" s="84"/>
    </row>
    <row r="43" spans="1:10" ht="21" customHeight="1" x14ac:dyDescent="0.25">
      <c r="A43" s="71"/>
      <c r="B43" s="67"/>
      <c r="C43" s="62"/>
      <c r="D43" s="61"/>
      <c r="E43" s="62"/>
      <c r="F43" s="36">
        <v>0</v>
      </c>
      <c r="G43" s="36">
        <v>0</v>
      </c>
      <c r="H43" s="36">
        <f t="shared" si="0"/>
        <v>0</v>
      </c>
      <c r="I43" s="2"/>
      <c r="J43" s="84"/>
    </row>
    <row r="44" spans="1:10" ht="21" customHeight="1" x14ac:dyDescent="0.25">
      <c r="A44" s="71"/>
      <c r="B44" s="67"/>
      <c r="C44" s="62"/>
      <c r="D44" s="61"/>
      <c r="E44" s="62"/>
      <c r="F44" s="36">
        <v>0</v>
      </c>
      <c r="G44" s="36">
        <v>0</v>
      </c>
      <c r="H44" s="36">
        <f t="shared" si="0"/>
        <v>0</v>
      </c>
      <c r="I44" s="2"/>
      <c r="J44" s="84"/>
    </row>
    <row r="45" spans="1:10" s="31" customFormat="1" ht="21" customHeight="1" x14ac:dyDescent="0.25">
      <c r="A45" s="34"/>
      <c r="B45" s="30" t="s">
        <v>55</v>
      </c>
      <c r="C45" s="37">
        <f>SUM(C41)</f>
        <v>0</v>
      </c>
      <c r="D45" s="37">
        <f t="shared" ref="D45:E45" si="12">SUM(D41)</f>
        <v>0</v>
      </c>
      <c r="E45" s="37">
        <f t="shared" si="12"/>
        <v>0</v>
      </c>
      <c r="F45" s="37">
        <f>SUM(F41:F44)</f>
        <v>0</v>
      </c>
      <c r="G45" s="37">
        <f t="shared" ref="G45:H45" si="13">SUM(G41:G44)</f>
        <v>0</v>
      </c>
      <c r="H45" s="37">
        <f t="shared" si="13"/>
        <v>0</v>
      </c>
      <c r="I45" s="35"/>
      <c r="J45" s="85"/>
    </row>
    <row r="46" spans="1:10" ht="21" customHeight="1" x14ac:dyDescent="0.25">
      <c r="A46" s="71">
        <v>8</v>
      </c>
      <c r="B46" s="67" t="s">
        <v>3</v>
      </c>
      <c r="C46" s="62">
        <v>0</v>
      </c>
      <c r="D46" s="61"/>
      <c r="E46" s="62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86" t="s">
        <v>62</v>
      </c>
    </row>
    <row r="47" spans="1:10" ht="21" customHeight="1" x14ac:dyDescent="0.25">
      <c r="A47" s="71"/>
      <c r="B47" s="67"/>
      <c r="C47" s="62"/>
      <c r="D47" s="61"/>
      <c r="E47" s="62"/>
      <c r="F47" s="36">
        <v>0</v>
      </c>
      <c r="G47" s="36">
        <v>0</v>
      </c>
      <c r="H47" s="36">
        <f t="shared" si="0"/>
        <v>0</v>
      </c>
      <c r="I47" s="2"/>
      <c r="J47" s="87"/>
    </row>
    <row r="48" spans="1:10" s="31" customFormat="1" ht="21" customHeight="1" x14ac:dyDescent="0.25">
      <c r="A48" s="34"/>
      <c r="B48" s="30" t="s">
        <v>51</v>
      </c>
      <c r="C48" s="37">
        <f>SUM(C46)</f>
        <v>0</v>
      </c>
      <c r="D48" s="37">
        <f t="shared" ref="D48:E48" si="14">SUM(D46)</f>
        <v>0</v>
      </c>
      <c r="E48" s="37">
        <f t="shared" si="14"/>
        <v>0</v>
      </c>
      <c r="F48" s="37">
        <f>SUM(F46:F47)</f>
        <v>0</v>
      </c>
      <c r="G48" s="37">
        <f t="shared" ref="G48:H48" si="15">SUM(G46:G47)</f>
        <v>0</v>
      </c>
      <c r="H48" s="37">
        <f t="shared" si="15"/>
        <v>0</v>
      </c>
      <c r="I48" s="35"/>
      <c r="J48" s="88"/>
    </row>
    <row r="49" spans="1:10" ht="21" customHeight="1" x14ac:dyDescent="0.25">
      <c r="A49" s="71">
        <v>9</v>
      </c>
      <c r="B49" s="67" t="s">
        <v>52</v>
      </c>
      <c r="C49" s="62">
        <v>0</v>
      </c>
      <c r="D49" s="61"/>
      <c r="E49" s="62">
        <f t="shared" si="2"/>
        <v>0</v>
      </c>
      <c r="F49" s="36">
        <v>0</v>
      </c>
      <c r="G49" s="36">
        <v>0</v>
      </c>
      <c r="H49" s="36">
        <f t="shared" si="0"/>
        <v>0</v>
      </c>
      <c r="I49" s="2"/>
      <c r="J49" s="92" t="s">
        <v>63</v>
      </c>
    </row>
    <row r="50" spans="1:10" ht="21" customHeight="1" x14ac:dyDescent="0.25">
      <c r="A50" s="71"/>
      <c r="B50" s="67"/>
      <c r="C50" s="62"/>
      <c r="D50" s="61"/>
      <c r="E50" s="62"/>
      <c r="F50" s="36">
        <v>0</v>
      </c>
      <c r="G50" s="36">
        <v>0</v>
      </c>
      <c r="H50" s="36">
        <f t="shared" si="0"/>
        <v>0</v>
      </c>
      <c r="I50" s="2"/>
      <c r="J50" s="90"/>
    </row>
    <row r="51" spans="1:10" ht="21" customHeight="1" x14ac:dyDescent="0.25">
      <c r="A51" s="71"/>
      <c r="B51" s="67"/>
      <c r="C51" s="62"/>
      <c r="D51" s="61"/>
      <c r="E51" s="62"/>
      <c r="F51" s="36">
        <v>0</v>
      </c>
      <c r="G51" s="36">
        <v>0</v>
      </c>
      <c r="H51" s="36">
        <f t="shared" si="0"/>
        <v>0</v>
      </c>
      <c r="I51" s="2"/>
      <c r="J51" s="90"/>
    </row>
    <row r="52" spans="1:10" s="31" customFormat="1" ht="21" customHeight="1" x14ac:dyDescent="0.25">
      <c r="A52" s="34"/>
      <c r="B52" s="30" t="s">
        <v>56</v>
      </c>
      <c r="C52" s="37">
        <f>SUM(C49)</f>
        <v>0</v>
      </c>
      <c r="D52" s="37">
        <f t="shared" ref="D52:E52" si="16">SUM(D49)</f>
        <v>0</v>
      </c>
      <c r="E52" s="37">
        <f t="shared" si="16"/>
        <v>0</v>
      </c>
      <c r="F52" s="37">
        <f>SUM(F49:F51)</f>
        <v>0</v>
      </c>
      <c r="G52" s="37">
        <f t="shared" ref="G52:H52" si="17">SUM(G49:G51)</f>
        <v>0</v>
      </c>
      <c r="H52" s="37">
        <f t="shared" si="17"/>
        <v>0</v>
      </c>
      <c r="I52" s="35"/>
      <c r="J52" s="91"/>
    </row>
    <row r="53" spans="1:10" ht="21" customHeight="1" x14ac:dyDescent="0.25">
      <c r="A53" s="72">
        <v>10</v>
      </c>
      <c r="B53" s="68" t="s">
        <v>5</v>
      </c>
      <c r="C53" s="75">
        <v>0</v>
      </c>
      <c r="D53" s="72"/>
      <c r="E53" s="75">
        <f t="shared" si="2"/>
        <v>0</v>
      </c>
      <c r="F53" s="36">
        <v>720</v>
      </c>
      <c r="G53" s="36">
        <v>45</v>
      </c>
      <c r="H53" s="36">
        <f t="shared" si="0"/>
        <v>765</v>
      </c>
      <c r="I53" s="2" t="s">
        <v>86</v>
      </c>
      <c r="J53" s="83"/>
    </row>
    <row r="54" spans="1:10" ht="21" customHeight="1" x14ac:dyDescent="0.25">
      <c r="A54" s="73"/>
      <c r="B54" s="69"/>
      <c r="C54" s="77"/>
      <c r="D54" s="73"/>
      <c r="E54" s="77"/>
      <c r="F54" s="36">
        <v>306</v>
      </c>
      <c r="G54" s="36">
        <v>0</v>
      </c>
      <c r="H54" s="36">
        <f t="shared" ref="H54:H62" si="18">F54+G54</f>
        <v>306</v>
      </c>
      <c r="I54" s="2" t="s">
        <v>87</v>
      </c>
      <c r="J54" s="84"/>
    </row>
    <row r="55" spans="1:10" ht="21" customHeight="1" x14ac:dyDescent="0.25">
      <c r="A55" s="73"/>
      <c r="B55" s="69"/>
      <c r="C55" s="77"/>
      <c r="D55" s="73"/>
      <c r="E55" s="77"/>
      <c r="F55" s="36">
        <v>498</v>
      </c>
      <c r="G55" s="36">
        <v>0</v>
      </c>
      <c r="H55" s="36">
        <f t="shared" si="18"/>
        <v>498</v>
      </c>
      <c r="I55" s="2" t="s">
        <v>88</v>
      </c>
      <c r="J55" s="84"/>
    </row>
    <row r="56" spans="1:10" ht="21" customHeight="1" x14ac:dyDescent="0.25">
      <c r="A56" s="73"/>
      <c r="B56" s="69"/>
      <c r="C56" s="77"/>
      <c r="D56" s="73"/>
      <c r="E56" s="77"/>
      <c r="F56" s="36">
        <v>612</v>
      </c>
      <c r="G56" s="36">
        <f>125+173.5</f>
        <v>298.5</v>
      </c>
      <c r="H56" s="36">
        <f t="shared" si="18"/>
        <v>910.5</v>
      </c>
      <c r="I56" s="2" t="s">
        <v>125</v>
      </c>
      <c r="J56" s="84"/>
    </row>
    <row r="57" spans="1:10" ht="21" customHeight="1" x14ac:dyDescent="0.25">
      <c r="A57" s="73"/>
      <c r="B57" s="69"/>
      <c r="C57" s="77"/>
      <c r="D57" s="73"/>
      <c r="E57" s="77"/>
      <c r="F57" s="36">
        <v>750</v>
      </c>
      <c r="G57" s="36">
        <v>0</v>
      </c>
      <c r="H57" s="36">
        <f t="shared" si="18"/>
        <v>750</v>
      </c>
      <c r="I57" s="2" t="s">
        <v>89</v>
      </c>
      <c r="J57" s="84"/>
    </row>
    <row r="58" spans="1:10" ht="21" customHeight="1" x14ac:dyDescent="0.25">
      <c r="A58" s="73"/>
      <c r="B58" s="69"/>
      <c r="C58" s="77"/>
      <c r="D58" s="73"/>
      <c r="E58" s="77"/>
      <c r="F58" s="36">
        <v>0</v>
      </c>
      <c r="G58" s="36">
        <v>95.1</v>
      </c>
      <c r="H58" s="36">
        <f t="shared" si="18"/>
        <v>95.1</v>
      </c>
      <c r="I58" s="2" t="s">
        <v>111</v>
      </c>
      <c r="J58" s="84"/>
    </row>
    <row r="59" spans="1:10" ht="21" customHeight="1" x14ac:dyDescent="0.25">
      <c r="A59" s="73"/>
      <c r="B59" s="69"/>
      <c r="C59" s="77"/>
      <c r="D59" s="73"/>
      <c r="E59" s="77"/>
      <c r="F59" s="36">
        <v>0</v>
      </c>
      <c r="G59" s="36">
        <f>42+30</f>
        <v>72</v>
      </c>
      <c r="H59" s="53">
        <f t="shared" si="18"/>
        <v>72</v>
      </c>
      <c r="I59" s="2" t="s">
        <v>110</v>
      </c>
      <c r="J59" s="84"/>
    </row>
    <row r="60" spans="1:10" ht="21" customHeight="1" x14ac:dyDescent="0.25">
      <c r="A60" s="73"/>
      <c r="B60" s="69"/>
      <c r="C60" s="77"/>
      <c r="D60" s="73"/>
      <c r="E60" s="77"/>
      <c r="F60" s="53">
        <v>54.4</v>
      </c>
      <c r="G60" s="53">
        <v>0</v>
      </c>
      <c r="H60" s="53">
        <f t="shared" si="18"/>
        <v>54.4</v>
      </c>
      <c r="I60" s="2" t="s">
        <v>109</v>
      </c>
      <c r="J60" s="84"/>
    </row>
    <row r="61" spans="1:10" ht="21" customHeight="1" x14ac:dyDescent="0.25">
      <c r="A61" s="73"/>
      <c r="B61" s="69"/>
      <c r="C61" s="77"/>
      <c r="D61" s="73"/>
      <c r="E61" s="77"/>
      <c r="F61" s="53">
        <v>544</v>
      </c>
      <c r="G61" s="53">
        <v>0</v>
      </c>
      <c r="H61" s="53">
        <f t="shared" si="18"/>
        <v>544</v>
      </c>
      <c r="I61" s="2" t="s">
        <v>119</v>
      </c>
      <c r="J61" s="84"/>
    </row>
    <row r="62" spans="1:10" ht="21" customHeight="1" x14ac:dyDescent="0.25">
      <c r="A62" s="74"/>
      <c r="B62" s="70"/>
      <c r="C62" s="76"/>
      <c r="D62" s="74"/>
      <c r="E62" s="76"/>
      <c r="F62" s="58">
        <v>899</v>
      </c>
      <c r="G62" s="58">
        <v>0</v>
      </c>
      <c r="H62" s="58">
        <f t="shared" si="18"/>
        <v>899</v>
      </c>
      <c r="I62" s="59" t="s">
        <v>121</v>
      </c>
      <c r="J62" s="84"/>
    </row>
    <row r="63" spans="1:10" s="31" customFormat="1" ht="21" customHeight="1" x14ac:dyDescent="0.25">
      <c r="A63" s="34"/>
      <c r="B63" s="30" t="s">
        <v>57</v>
      </c>
      <c r="C63" s="37">
        <f>SUM(C53)</f>
        <v>0</v>
      </c>
      <c r="D63" s="37">
        <f t="shared" ref="D63:E63" si="19">SUM(D53)</f>
        <v>0</v>
      </c>
      <c r="E63" s="37">
        <f t="shared" si="19"/>
        <v>0</v>
      </c>
      <c r="F63" s="37">
        <f>SUM(F53:F62)</f>
        <v>4383.3999999999996</v>
      </c>
      <c r="G63" s="37">
        <f>SUM(G53:G62)</f>
        <v>510.6</v>
      </c>
      <c r="H63" s="37">
        <f>SUM(H53:H62)</f>
        <v>4894</v>
      </c>
      <c r="I63" s="35"/>
      <c r="J63" s="85"/>
    </row>
    <row r="64" spans="1:10" ht="21" customHeight="1" x14ac:dyDescent="0.25">
      <c r="A64" s="34"/>
      <c r="B64" s="30" t="s">
        <v>58</v>
      </c>
      <c r="C64" s="37">
        <f>SUM(C63,C52,C48,C45,C40,C35,C27,C21,C16,C13)</f>
        <v>40000</v>
      </c>
      <c r="D64" s="37">
        <f t="shared" ref="D64:H64" si="20">SUM(D63,D52,D48,D45,D40,D35,D27,D21,D16,D13)</f>
        <v>2</v>
      </c>
      <c r="E64" s="37">
        <f t="shared" si="20"/>
        <v>40000</v>
      </c>
      <c r="F64" s="37">
        <f t="shared" si="20"/>
        <v>55363.4</v>
      </c>
      <c r="G64" s="37">
        <f t="shared" si="20"/>
        <v>510.6</v>
      </c>
      <c r="H64" s="37">
        <f t="shared" si="20"/>
        <v>55874</v>
      </c>
      <c r="I64" s="35"/>
      <c r="J64" s="39"/>
    </row>
    <row r="68" spans="1:9" ht="21" customHeight="1" x14ac:dyDescent="0.25">
      <c r="A68" s="81" t="s">
        <v>12</v>
      </c>
      <c r="B68" s="82"/>
      <c r="C68" s="80" t="s">
        <v>13</v>
      </c>
      <c r="D68" s="80"/>
      <c r="E68" s="80" t="s">
        <v>17</v>
      </c>
      <c r="F68" s="80"/>
      <c r="G68" s="80" t="s">
        <v>18</v>
      </c>
      <c r="H68" s="80"/>
      <c r="I68" s="32" t="s">
        <v>14</v>
      </c>
    </row>
    <row r="69" spans="1:9" ht="21" customHeight="1" x14ac:dyDescent="0.25">
      <c r="A69" s="78">
        <f>E64</f>
        <v>40000</v>
      </c>
      <c r="B69" s="79"/>
      <c r="C69" s="79">
        <f>H64</f>
        <v>55874</v>
      </c>
      <c r="D69" s="79"/>
      <c r="E69" s="79">
        <f>F64</f>
        <v>55363.4</v>
      </c>
      <c r="F69" s="79"/>
      <c r="G69" s="79">
        <f>G64</f>
        <v>510.6</v>
      </c>
      <c r="H69" s="79"/>
      <c r="I69" s="33">
        <f>A69-C69</f>
        <v>-15874</v>
      </c>
    </row>
    <row r="71" spans="1:9" ht="21" customHeight="1" x14ac:dyDescent="0.25">
      <c r="A71" s="40" t="s">
        <v>67</v>
      </c>
      <c r="B71" s="41"/>
      <c r="C71" s="42" t="s">
        <v>68</v>
      </c>
      <c r="D71" s="40"/>
      <c r="E71" s="40" t="s">
        <v>69</v>
      </c>
      <c r="F71" s="40"/>
      <c r="G71" s="40" t="s">
        <v>70</v>
      </c>
      <c r="H71" s="40"/>
      <c r="I71" s="41"/>
    </row>
  </sheetData>
  <mergeCells count="76">
    <mergeCell ref="D28:D34"/>
    <mergeCell ref="A17:A20"/>
    <mergeCell ref="A22:A26"/>
    <mergeCell ref="A36:A39"/>
    <mergeCell ref="A41:A44"/>
    <mergeCell ref="D14:D15"/>
    <mergeCell ref="C17:C20"/>
    <mergeCell ref="D17:D20"/>
    <mergeCell ref="D22:D26"/>
    <mergeCell ref="C22:C26"/>
    <mergeCell ref="E14:E15"/>
    <mergeCell ref="J14:J16"/>
    <mergeCell ref="J46:J48"/>
    <mergeCell ref="J4:J5"/>
    <mergeCell ref="H4:I5"/>
    <mergeCell ref="E17:E20"/>
    <mergeCell ref="E22:E26"/>
    <mergeCell ref="E28:E34"/>
    <mergeCell ref="J53:J63"/>
    <mergeCell ref="J17:J21"/>
    <mergeCell ref="J6:J7"/>
    <mergeCell ref="J8:J13"/>
    <mergeCell ref="J22:J27"/>
    <mergeCell ref="J41:J45"/>
    <mergeCell ref="J49:J52"/>
    <mergeCell ref="J28:J35"/>
    <mergeCell ref="J36:J40"/>
    <mergeCell ref="G68:H68"/>
    <mergeCell ref="G69:H69"/>
    <mergeCell ref="E49:E51"/>
    <mergeCell ref="C36:C39"/>
    <mergeCell ref="D36:D39"/>
    <mergeCell ref="E36:E39"/>
    <mergeCell ref="C41:C44"/>
    <mergeCell ref="D41:D44"/>
    <mergeCell ref="E41:E44"/>
    <mergeCell ref="C46:C47"/>
    <mergeCell ref="E46:E47"/>
    <mergeCell ref="D46:D47"/>
    <mergeCell ref="E53:E62"/>
    <mergeCell ref="A49:A51"/>
    <mergeCell ref="B49:B51"/>
    <mergeCell ref="C49:C51"/>
    <mergeCell ref="D49:D51"/>
    <mergeCell ref="D53:D62"/>
    <mergeCell ref="C53:C62"/>
    <mergeCell ref="B53:B62"/>
    <mergeCell ref="A53:A62"/>
    <mergeCell ref="A69:B69"/>
    <mergeCell ref="C68:D68"/>
    <mergeCell ref="C69:D69"/>
    <mergeCell ref="E68:F68"/>
    <mergeCell ref="E69:F69"/>
    <mergeCell ref="A68:B68"/>
    <mergeCell ref="B46:B47"/>
    <mergeCell ref="B28:B34"/>
    <mergeCell ref="B8:B12"/>
    <mergeCell ref="A8:A12"/>
    <mergeCell ref="C8:C12"/>
    <mergeCell ref="A28:A34"/>
    <mergeCell ref="B17:B20"/>
    <mergeCell ref="B22:B26"/>
    <mergeCell ref="B36:B39"/>
    <mergeCell ref="B41:B44"/>
    <mergeCell ref="A14:A15"/>
    <mergeCell ref="B14:B15"/>
    <mergeCell ref="C14:C15"/>
    <mergeCell ref="C28:C34"/>
    <mergeCell ref="A46:A47"/>
    <mergeCell ref="A6:A7"/>
    <mergeCell ref="D8:D12"/>
    <mergeCell ref="E8:E12"/>
    <mergeCell ref="C2:H2"/>
    <mergeCell ref="B6:B7"/>
    <mergeCell ref="C6:E6"/>
    <mergeCell ref="F6:I6"/>
  </mergeCells>
  <phoneticPr fontId="1" type="noConversion"/>
  <pageMargins left="0.7" right="0.7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view="pageBreakPreview" topLeftCell="A40" zoomScale="90" zoomScaleNormal="100" zoomScaleSheetLayoutView="90" workbookViewId="0">
      <selection activeCell="M11" sqref="M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5.441406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3" t="s">
        <v>64</v>
      </c>
      <c r="C3" s="63"/>
      <c r="D3" s="63"/>
      <c r="E3" s="63"/>
      <c r="F3" s="63"/>
      <c r="G3" s="63"/>
      <c r="H3" s="63"/>
      <c r="I3" s="63"/>
      <c r="J3" s="63"/>
      <c r="K3" s="6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10" t="s">
        <v>80</v>
      </c>
      <c r="G5" s="110"/>
      <c r="H5" s="46" t="s">
        <v>20</v>
      </c>
      <c r="I5" s="8"/>
      <c r="J5" s="110" t="s">
        <v>81</v>
      </c>
      <c r="K5" s="111"/>
    </row>
    <row r="6" spans="2:11" ht="20.100000000000001" customHeight="1" x14ac:dyDescent="0.25">
      <c r="B6" s="9"/>
      <c r="C6" s="10"/>
      <c r="D6" s="11" t="s">
        <v>21</v>
      </c>
      <c r="E6" s="11"/>
      <c r="F6" s="112" t="s">
        <v>90</v>
      </c>
      <c r="G6" s="112"/>
      <c r="H6" s="11" t="s">
        <v>22</v>
      </c>
      <c r="I6" s="10"/>
      <c r="J6" s="112" t="s">
        <v>82</v>
      </c>
      <c r="K6" s="113"/>
    </row>
    <row r="7" spans="2:11" ht="20.100000000000001" customHeight="1" x14ac:dyDescent="0.25">
      <c r="B7" s="9"/>
      <c r="C7" s="10"/>
      <c r="D7" s="11" t="s">
        <v>23</v>
      </c>
      <c r="E7" s="11"/>
      <c r="F7" s="112" t="s">
        <v>91</v>
      </c>
      <c r="G7" s="112"/>
      <c r="H7" s="11" t="s">
        <v>24</v>
      </c>
      <c r="I7" s="12"/>
      <c r="J7" s="115">
        <v>44767</v>
      </c>
      <c r="K7" s="11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72</v>
      </c>
      <c r="I8" s="49"/>
      <c r="J8" s="100" t="s">
        <v>126</v>
      </c>
      <c r="K8" s="10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4" t="s">
        <v>25</v>
      </c>
      <c r="C10" s="105"/>
      <c r="D10" s="16" t="s">
        <v>26</v>
      </c>
      <c r="E10" s="102" t="s">
        <v>27</v>
      </c>
      <c r="F10" s="103"/>
      <c r="G10" s="17" t="s">
        <v>28</v>
      </c>
      <c r="H10" s="18" t="s">
        <v>29</v>
      </c>
      <c r="I10" s="102" t="s">
        <v>30</v>
      </c>
      <c r="J10" s="103"/>
      <c r="K10" s="17" t="s">
        <v>31</v>
      </c>
    </row>
    <row r="11" spans="2:11" ht="20.100000000000001" customHeight="1" x14ac:dyDescent="0.25">
      <c r="B11" s="95">
        <v>1</v>
      </c>
      <c r="C11" s="96"/>
      <c r="D11" s="117" t="s">
        <v>32</v>
      </c>
      <c r="E11" s="97" t="s">
        <v>107</v>
      </c>
      <c r="F11" s="97"/>
      <c r="G11" s="19">
        <f>H11+I11</f>
        <v>84.17</v>
      </c>
      <c r="H11" s="19">
        <v>84.17</v>
      </c>
      <c r="I11" s="98"/>
      <c r="J11" s="99"/>
      <c r="K11" s="57" t="s">
        <v>106</v>
      </c>
    </row>
    <row r="12" spans="2:11" ht="20.100000000000001" customHeight="1" x14ac:dyDescent="0.25">
      <c r="B12" s="95">
        <v>2</v>
      </c>
      <c r="C12" s="96"/>
      <c r="D12" s="118"/>
      <c r="E12" s="97" t="s">
        <v>107</v>
      </c>
      <c r="F12" s="97"/>
      <c r="G12" s="51">
        <f t="shared" ref="G12:G17" si="0">H12+I12</f>
        <v>108.87</v>
      </c>
      <c r="H12" s="52">
        <v>108.87</v>
      </c>
      <c r="I12" s="98"/>
      <c r="J12" s="99"/>
      <c r="K12" s="57" t="s">
        <v>105</v>
      </c>
    </row>
    <row r="13" spans="2:11" ht="20.100000000000001" customHeight="1" x14ac:dyDescent="0.25">
      <c r="B13" s="95">
        <v>3</v>
      </c>
      <c r="C13" s="96"/>
      <c r="D13" s="118"/>
      <c r="E13" s="97" t="s">
        <v>107</v>
      </c>
      <c r="F13" s="97"/>
      <c r="G13" s="51">
        <f t="shared" si="0"/>
        <v>101.83</v>
      </c>
      <c r="H13" s="52">
        <v>101.83</v>
      </c>
      <c r="I13" s="98"/>
      <c r="J13" s="99"/>
      <c r="K13" s="57" t="s">
        <v>104</v>
      </c>
    </row>
    <row r="14" spans="2:11" ht="20.100000000000001" customHeight="1" x14ac:dyDescent="0.25">
      <c r="B14" s="95">
        <v>4</v>
      </c>
      <c r="C14" s="96"/>
      <c r="D14" s="118"/>
      <c r="E14" s="97" t="s">
        <v>107</v>
      </c>
      <c r="F14" s="97"/>
      <c r="G14" s="51">
        <f t="shared" si="0"/>
        <v>95.3</v>
      </c>
      <c r="H14" s="52">
        <v>95.3</v>
      </c>
      <c r="I14" s="98"/>
      <c r="J14" s="99"/>
      <c r="K14" s="57" t="s">
        <v>103</v>
      </c>
    </row>
    <row r="15" spans="2:11" ht="20.100000000000001" customHeight="1" x14ac:dyDescent="0.25">
      <c r="B15" s="95">
        <v>5</v>
      </c>
      <c r="C15" s="96"/>
      <c r="D15" s="118"/>
      <c r="E15" s="97" t="s">
        <v>107</v>
      </c>
      <c r="F15" s="97"/>
      <c r="G15" s="51">
        <f t="shared" si="0"/>
        <v>100.77</v>
      </c>
      <c r="H15" s="52">
        <v>100.77</v>
      </c>
      <c r="I15" s="98"/>
      <c r="J15" s="99"/>
      <c r="K15" s="57" t="s">
        <v>102</v>
      </c>
    </row>
    <row r="16" spans="2:11" ht="20.100000000000001" customHeight="1" x14ac:dyDescent="0.25">
      <c r="B16" s="95">
        <v>6</v>
      </c>
      <c r="C16" s="96"/>
      <c r="D16" s="118"/>
      <c r="E16" s="97" t="s">
        <v>107</v>
      </c>
      <c r="F16" s="97"/>
      <c r="G16" s="51">
        <f t="shared" si="0"/>
        <v>113.34</v>
      </c>
      <c r="H16" s="52">
        <v>113.34</v>
      </c>
      <c r="I16" s="98"/>
      <c r="J16" s="99"/>
      <c r="K16" s="57" t="s">
        <v>101</v>
      </c>
    </row>
    <row r="17" spans="2:11" ht="20.100000000000001" customHeight="1" x14ac:dyDescent="0.25">
      <c r="B17" s="95">
        <v>7</v>
      </c>
      <c r="C17" s="96"/>
      <c r="D17" s="118"/>
      <c r="E17" s="97" t="s">
        <v>107</v>
      </c>
      <c r="F17" s="97"/>
      <c r="G17" s="51">
        <f t="shared" si="0"/>
        <v>132.69</v>
      </c>
      <c r="H17" s="52">
        <v>117.84</v>
      </c>
      <c r="I17" s="98">
        <v>14.85</v>
      </c>
      <c r="J17" s="99"/>
      <c r="K17" s="57" t="s">
        <v>98</v>
      </c>
    </row>
    <row r="18" spans="2:11" ht="20.100000000000001" customHeight="1" x14ac:dyDescent="0.25">
      <c r="B18" s="95">
        <v>8</v>
      </c>
      <c r="C18" s="96"/>
      <c r="D18" s="118"/>
      <c r="E18" s="97" t="s">
        <v>107</v>
      </c>
      <c r="F18" s="97"/>
      <c r="G18" s="51">
        <f t="shared" ref="G18:G25" si="1">H18+I18</f>
        <v>34.5</v>
      </c>
      <c r="H18" s="52">
        <v>34.5</v>
      </c>
      <c r="I18" s="98"/>
      <c r="J18" s="99"/>
      <c r="K18" s="20" t="s">
        <v>99</v>
      </c>
    </row>
    <row r="19" spans="2:11" ht="20.100000000000001" customHeight="1" x14ac:dyDescent="0.25">
      <c r="B19" s="95">
        <v>9</v>
      </c>
      <c r="C19" s="96"/>
      <c r="D19" s="118"/>
      <c r="E19" s="97" t="s">
        <v>107</v>
      </c>
      <c r="F19" s="97"/>
      <c r="G19" s="56">
        <f t="shared" ref="G19:G24" si="2">H19+I19</f>
        <v>157.26</v>
      </c>
      <c r="H19" s="56">
        <v>139.26</v>
      </c>
      <c r="I19" s="98">
        <v>18</v>
      </c>
      <c r="J19" s="99"/>
      <c r="K19" s="20" t="s">
        <v>100</v>
      </c>
    </row>
    <row r="20" spans="2:11" ht="20.100000000000001" customHeight="1" x14ac:dyDescent="0.25">
      <c r="B20" s="95">
        <v>10</v>
      </c>
      <c r="C20" s="96"/>
      <c r="D20" s="118"/>
      <c r="E20" s="97" t="s">
        <v>108</v>
      </c>
      <c r="F20" s="97"/>
      <c r="G20" s="56">
        <f t="shared" si="2"/>
        <v>33</v>
      </c>
      <c r="H20" s="56">
        <v>33</v>
      </c>
      <c r="I20" s="54"/>
      <c r="J20" s="55"/>
      <c r="K20" s="20" t="s">
        <v>112</v>
      </c>
    </row>
    <row r="21" spans="2:11" ht="20.100000000000001" customHeight="1" x14ac:dyDescent="0.25">
      <c r="B21" s="95">
        <v>11</v>
      </c>
      <c r="C21" s="96"/>
      <c r="D21" s="118"/>
      <c r="E21" s="97" t="s">
        <v>108</v>
      </c>
      <c r="F21" s="97"/>
      <c r="G21" s="56">
        <f t="shared" si="2"/>
        <v>50</v>
      </c>
      <c r="H21" s="56">
        <v>50</v>
      </c>
      <c r="I21" s="54"/>
      <c r="J21" s="55"/>
      <c r="K21" s="20" t="s">
        <v>117</v>
      </c>
    </row>
    <row r="22" spans="2:11" ht="26.4" x14ac:dyDescent="0.25">
      <c r="B22" s="95">
        <v>12</v>
      </c>
      <c r="C22" s="96"/>
      <c r="D22" s="118"/>
      <c r="E22" s="97" t="s">
        <v>108</v>
      </c>
      <c r="F22" s="97"/>
      <c r="G22" s="56">
        <f t="shared" si="2"/>
        <v>184.9</v>
      </c>
      <c r="H22" s="56">
        <f>133.9+51</f>
        <v>184.9</v>
      </c>
      <c r="I22" s="54"/>
      <c r="J22" s="55"/>
      <c r="K22" s="25" t="s">
        <v>116</v>
      </c>
    </row>
    <row r="23" spans="2:11" ht="20.100000000000001" customHeight="1" x14ac:dyDescent="0.25">
      <c r="B23" s="95">
        <v>13</v>
      </c>
      <c r="C23" s="96"/>
      <c r="D23" s="118"/>
      <c r="E23" s="97" t="s">
        <v>108</v>
      </c>
      <c r="F23" s="97"/>
      <c r="G23" s="56">
        <f t="shared" si="2"/>
        <v>80</v>
      </c>
      <c r="H23" s="52">
        <v>80</v>
      </c>
      <c r="I23" s="98"/>
      <c r="J23" s="99"/>
      <c r="K23" s="20" t="s">
        <v>113</v>
      </c>
    </row>
    <row r="24" spans="2:11" ht="20.100000000000001" customHeight="1" x14ac:dyDescent="0.25">
      <c r="B24" s="95">
        <v>14</v>
      </c>
      <c r="C24" s="96"/>
      <c r="D24" s="118"/>
      <c r="E24" s="97" t="s">
        <v>108</v>
      </c>
      <c r="F24" s="97"/>
      <c r="G24" s="56">
        <f t="shared" si="2"/>
        <v>80</v>
      </c>
      <c r="H24" s="52">
        <v>0</v>
      </c>
      <c r="I24" s="98">
        <v>80</v>
      </c>
      <c r="J24" s="99"/>
      <c r="K24" s="20" t="s">
        <v>114</v>
      </c>
    </row>
    <row r="25" spans="2:11" ht="20.100000000000001" customHeight="1" x14ac:dyDescent="0.25">
      <c r="B25" s="95">
        <v>15</v>
      </c>
      <c r="C25" s="96"/>
      <c r="D25" s="119"/>
      <c r="E25" s="97" t="s">
        <v>108</v>
      </c>
      <c r="F25" s="97"/>
      <c r="G25" s="51">
        <f t="shared" si="1"/>
        <v>91.5</v>
      </c>
      <c r="H25" s="52">
        <f>33+58.5</f>
        <v>91.5</v>
      </c>
      <c r="I25" s="98"/>
      <c r="J25" s="99"/>
      <c r="K25" s="20" t="s">
        <v>115</v>
      </c>
    </row>
    <row r="26" spans="2:11" ht="20.100000000000001" customHeight="1" x14ac:dyDescent="0.25">
      <c r="B26" s="102" t="s">
        <v>33</v>
      </c>
      <c r="C26" s="107"/>
      <c r="D26" s="107"/>
      <c r="E26" s="107"/>
      <c r="F26" s="103"/>
      <c r="G26" s="21">
        <f>SUM(G11:G25)</f>
        <v>1448.13</v>
      </c>
      <c r="H26" s="21">
        <f>SUM(H11:H25)</f>
        <v>1335.28</v>
      </c>
      <c r="I26" s="108">
        <f>SUM(I11:J25)</f>
        <v>112.85</v>
      </c>
      <c r="J26" s="109"/>
      <c r="K26" s="22"/>
    </row>
    <row r="27" spans="2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23"/>
      <c r="K27" s="15"/>
    </row>
    <row r="28" spans="2:11" ht="20.100000000000001" customHeight="1" x14ac:dyDescent="0.25">
      <c r="B28" s="116" t="s">
        <v>29</v>
      </c>
      <c r="C28" s="116"/>
      <c r="D28" s="116"/>
      <c r="E28" s="116"/>
      <c r="F28" s="116"/>
      <c r="G28" s="116" t="s">
        <v>34</v>
      </c>
      <c r="H28" s="116"/>
      <c r="I28" s="116"/>
      <c r="J28" s="116"/>
      <c r="K28" s="17" t="s">
        <v>35</v>
      </c>
    </row>
    <row r="29" spans="2:11" ht="20.100000000000001" customHeight="1" x14ac:dyDescent="0.25">
      <c r="B29" s="106">
        <f>H26</f>
        <v>1335.28</v>
      </c>
      <c r="C29" s="106"/>
      <c r="D29" s="106"/>
      <c r="E29" s="106"/>
      <c r="F29" s="106"/>
      <c r="G29" s="106">
        <f>I26</f>
        <v>112.85</v>
      </c>
      <c r="H29" s="106"/>
      <c r="I29" s="106"/>
      <c r="J29" s="106"/>
      <c r="K29" s="24">
        <f>SUM(B29:J29)</f>
        <v>1448.1299999999999</v>
      </c>
    </row>
    <row r="30" spans="2:11" ht="20.100000000000001" customHeight="1" x14ac:dyDescent="0.25">
      <c r="B30" s="15"/>
      <c r="C30" s="15"/>
      <c r="D30" s="15"/>
      <c r="E30" s="15"/>
      <c r="F30" s="15"/>
      <c r="G30" s="15"/>
      <c r="H30" s="15"/>
      <c r="I30" s="15"/>
      <c r="J30" s="15"/>
      <c r="K30" s="15"/>
    </row>
    <row r="31" spans="2:11" ht="20.100000000000001" customHeight="1" x14ac:dyDescent="0.25">
      <c r="B31" s="15" t="s">
        <v>36</v>
      </c>
      <c r="C31" s="15"/>
      <c r="D31" s="15"/>
      <c r="E31" s="15"/>
      <c r="F31" s="15" t="s">
        <v>37</v>
      </c>
      <c r="G31" s="15" t="s">
        <v>38</v>
      </c>
      <c r="H31" s="15"/>
      <c r="I31" s="15"/>
      <c r="J31" s="15" t="s">
        <v>39</v>
      </c>
      <c r="K31" s="15"/>
    </row>
    <row r="34" spans="1:11" ht="17.399999999999999" x14ac:dyDescent="0.25">
      <c r="A34" s="63" t="s">
        <v>73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</row>
    <row r="36" spans="1:11" ht="20.100000000000001" customHeight="1" x14ac:dyDescent="0.25">
      <c r="B36" s="7"/>
      <c r="C36" s="8"/>
      <c r="D36" s="46" t="s">
        <v>19</v>
      </c>
      <c r="E36" s="46"/>
      <c r="F36" s="110" t="str">
        <f>F5</f>
        <v>安黎欢</v>
      </c>
      <c r="G36" s="110"/>
      <c r="H36" s="46" t="s">
        <v>20</v>
      </c>
      <c r="I36" s="8"/>
      <c r="J36" s="110" t="str">
        <f>J5</f>
        <v>项目经理</v>
      </c>
      <c r="K36" s="111"/>
    </row>
    <row r="37" spans="1:11" ht="20.100000000000001" customHeight="1" x14ac:dyDescent="0.25">
      <c r="B37" s="9"/>
      <c r="C37" s="10"/>
      <c r="D37" s="11" t="s">
        <v>21</v>
      </c>
      <c r="E37" s="11"/>
      <c r="F37" s="112" t="str">
        <f>F6</f>
        <v>北京，厦门</v>
      </c>
      <c r="G37" s="112"/>
      <c r="H37" s="11" t="s">
        <v>22</v>
      </c>
      <c r="I37" s="10"/>
      <c r="J37" s="112" t="str">
        <f>J6</f>
        <v>业务6组</v>
      </c>
      <c r="K37" s="113"/>
    </row>
    <row r="38" spans="1:11" ht="20.100000000000001" customHeight="1" x14ac:dyDescent="0.25">
      <c r="B38" s="9"/>
      <c r="C38" s="10"/>
      <c r="D38" s="11" t="s">
        <v>23</v>
      </c>
      <c r="E38" s="11"/>
      <c r="F38" s="112"/>
      <c r="G38" s="112"/>
      <c r="H38" s="11" t="s">
        <v>24</v>
      </c>
      <c r="I38" s="12"/>
      <c r="J38" s="112">
        <f>J7</f>
        <v>44767</v>
      </c>
      <c r="K38" s="113"/>
    </row>
    <row r="39" spans="1:11" ht="20.100000000000001" customHeight="1" x14ac:dyDescent="0.25">
      <c r="B39" s="13"/>
      <c r="C39" s="14"/>
      <c r="D39" s="47"/>
      <c r="E39" s="47"/>
      <c r="F39" s="48"/>
      <c r="G39" s="48"/>
      <c r="H39" s="47" t="s">
        <v>72</v>
      </c>
      <c r="I39" s="49"/>
      <c r="J39" s="100"/>
      <c r="K39" s="101"/>
    </row>
    <row r="40" spans="1:11" ht="20.100000000000001" customHeight="1" x14ac:dyDescent="0.25"/>
    <row r="41" spans="1:11" ht="20.100000000000001" customHeight="1" x14ac:dyDescent="0.25">
      <c r="B41" s="97"/>
      <c r="C41" s="97"/>
      <c r="D41" s="44" t="s">
        <v>78</v>
      </c>
      <c r="E41" s="97" t="s">
        <v>79</v>
      </c>
      <c r="F41" s="97"/>
      <c r="G41" s="19" t="s">
        <v>77</v>
      </c>
      <c r="H41" s="19" t="s">
        <v>75</v>
      </c>
      <c r="I41" s="114" t="s">
        <v>76</v>
      </c>
      <c r="J41" s="114"/>
      <c r="K41" s="45" t="s">
        <v>74</v>
      </c>
    </row>
    <row r="42" spans="1:11" ht="20.100000000000001" customHeight="1" x14ac:dyDescent="0.25">
      <c r="B42" s="97">
        <v>1</v>
      </c>
      <c r="C42" s="97"/>
      <c r="D42" s="43" t="s">
        <v>122</v>
      </c>
      <c r="E42" s="97" t="s">
        <v>123</v>
      </c>
      <c r="F42" s="97"/>
      <c r="G42" s="19">
        <v>200</v>
      </c>
      <c r="H42" s="19">
        <v>2</v>
      </c>
      <c r="I42" s="98">
        <f>G42*H42</f>
        <v>400</v>
      </c>
      <c r="J42" s="99"/>
      <c r="K42" s="25"/>
    </row>
    <row r="43" spans="1:11" ht="20.100000000000001" customHeight="1" x14ac:dyDescent="0.25">
      <c r="B43" s="97">
        <v>2</v>
      </c>
      <c r="C43" s="97"/>
      <c r="D43" s="43" t="s">
        <v>122</v>
      </c>
      <c r="E43" s="97" t="s">
        <v>124</v>
      </c>
      <c r="F43" s="97"/>
      <c r="G43" s="19">
        <v>100</v>
      </c>
      <c r="H43" s="19">
        <v>5</v>
      </c>
      <c r="I43" s="98">
        <f t="shared" ref="I43:I44" si="3">G43*H43</f>
        <v>500</v>
      </c>
      <c r="J43" s="99"/>
      <c r="K43" s="25"/>
    </row>
    <row r="44" spans="1:11" ht="20.100000000000001" customHeight="1" x14ac:dyDescent="0.25">
      <c r="B44" s="97">
        <v>3</v>
      </c>
      <c r="C44" s="97"/>
      <c r="D44" s="43"/>
      <c r="E44" s="97"/>
      <c r="F44" s="97"/>
      <c r="G44" s="19">
        <v>0</v>
      </c>
      <c r="H44" s="19">
        <v>0</v>
      </c>
      <c r="I44" s="98">
        <f t="shared" si="3"/>
        <v>0</v>
      </c>
      <c r="J44" s="99"/>
      <c r="K44" s="25"/>
    </row>
    <row r="45" spans="1:11" ht="20.100000000000001" customHeight="1" x14ac:dyDescent="0.25">
      <c r="B45" s="102" t="s">
        <v>33</v>
      </c>
      <c r="C45" s="107"/>
      <c r="D45" s="107"/>
      <c r="E45" s="107"/>
      <c r="F45" s="103"/>
      <c r="G45" s="21"/>
      <c r="H45" s="21">
        <f>SUM(H27:H44)</f>
        <v>7</v>
      </c>
      <c r="I45" s="108">
        <f>SUM(I42:J44)</f>
        <v>900</v>
      </c>
      <c r="J45" s="109"/>
      <c r="K45" s="22"/>
    </row>
    <row r="46" spans="1:11" ht="20.100000000000001" customHeight="1" x14ac:dyDescent="0.25">
      <c r="B46" s="15" t="s">
        <v>36</v>
      </c>
      <c r="C46" s="15"/>
      <c r="D46" s="15"/>
      <c r="E46" s="15"/>
      <c r="F46" s="15" t="s">
        <v>37</v>
      </c>
      <c r="G46" s="15" t="s">
        <v>38</v>
      </c>
      <c r="H46" s="15"/>
      <c r="I46" s="15"/>
      <c r="J46" s="15" t="s">
        <v>39</v>
      </c>
      <c r="K46" s="15"/>
    </row>
  </sheetData>
  <mergeCells count="82">
    <mergeCell ref="B25:C25"/>
    <mergeCell ref="B26:F26"/>
    <mergeCell ref="B28:F28"/>
    <mergeCell ref="G28:J28"/>
    <mergeCell ref="B23:C23"/>
    <mergeCell ref="D11:D25"/>
    <mergeCell ref="I14:J14"/>
    <mergeCell ref="B18:C18"/>
    <mergeCell ref="E19:F19"/>
    <mergeCell ref="E15:F15"/>
    <mergeCell ref="E16:F16"/>
    <mergeCell ref="E17:F17"/>
    <mergeCell ref="I26:J26"/>
    <mergeCell ref="E23:F23"/>
    <mergeCell ref="I23:J23"/>
    <mergeCell ref="E24:F24"/>
    <mergeCell ref="I24:J24"/>
    <mergeCell ref="E25:F25"/>
    <mergeCell ref="I44:J44"/>
    <mergeCell ref="B3:K3"/>
    <mergeCell ref="B24:C24"/>
    <mergeCell ref="J5:K5"/>
    <mergeCell ref="J6:K6"/>
    <mergeCell ref="J7:K7"/>
    <mergeCell ref="I13:J13"/>
    <mergeCell ref="F5:G5"/>
    <mergeCell ref="F6:G6"/>
    <mergeCell ref="F7:G7"/>
    <mergeCell ref="I18:J18"/>
    <mergeCell ref="I10:J10"/>
    <mergeCell ref="I11:J11"/>
    <mergeCell ref="G29:J29"/>
    <mergeCell ref="B29:F29"/>
    <mergeCell ref="I25:J25"/>
    <mergeCell ref="B45:F45"/>
    <mergeCell ref="I45:J45"/>
    <mergeCell ref="F36:G36"/>
    <mergeCell ref="J36:K36"/>
    <mergeCell ref="F37:G37"/>
    <mergeCell ref="J37:K37"/>
    <mergeCell ref="F38:G38"/>
    <mergeCell ref="J38:K38"/>
    <mergeCell ref="B43:C43"/>
    <mergeCell ref="E43:F43"/>
    <mergeCell ref="I43:J43"/>
    <mergeCell ref="B41:C41"/>
    <mergeCell ref="E41:F41"/>
    <mergeCell ref="I41:J41"/>
    <mergeCell ref="B44:C44"/>
    <mergeCell ref="E44:F44"/>
    <mergeCell ref="A34:K34"/>
    <mergeCell ref="J39:K39"/>
    <mergeCell ref="J8:K8"/>
    <mergeCell ref="B42:C42"/>
    <mergeCell ref="E42:F42"/>
    <mergeCell ref="I42:J42"/>
    <mergeCell ref="E18:F18"/>
    <mergeCell ref="E10:F10"/>
    <mergeCell ref="E11:F11"/>
    <mergeCell ref="B10:C10"/>
    <mergeCell ref="B11:C11"/>
    <mergeCell ref="B12:C12"/>
    <mergeCell ref="E12:F12"/>
    <mergeCell ref="B13:C13"/>
    <mergeCell ref="I19:J19"/>
    <mergeCell ref="E20:F20"/>
    <mergeCell ref="E22:F22"/>
    <mergeCell ref="E21:F21"/>
    <mergeCell ref="I12:J12"/>
    <mergeCell ref="E13:F13"/>
    <mergeCell ref="I15:J15"/>
    <mergeCell ref="I16:J16"/>
    <mergeCell ref="I17:J17"/>
    <mergeCell ref="B20:C20"/>
    <mergeCell ref="B21:C21"/>
    <mergeCell ref="B22:C22"/>
    <mergeCell ref="E14:F14"/>
    <mergeCell ref="B14:C14"/>
    <mergeCell ref="B15:C15"/>
    <mergeCell ref="B16:C16"/>
    <mergeCell ref="B17:C17"/>
    <mergeCell ref="B19:C19"/>
  </mergeCells>
  <phoneticPr fontId="1" type="noConversion"/>
  <pageMargins left="0.7" right="0.7" top="0.75" bottom="0.75" header="0.3" footer="0.3"/>
  <pageSetup paperSize="9" scale="8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2022-07-26T01:43:24Z</cp:lastPrinted>
  <dcterms:created xsi:type="dcterms:W3CDTF">2014-04-15T08:52:03Z</dcterms:created>
  <dcterms:modified xsi:type="dcterms:W3CDTF">2022-07-26T01:44:50Z</dcterms:modified>
</cp:coreProperties>
</file>