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822" firstSheet="2" activeTab="2"/>
  </bookViews>
  <sheets>
    <sheet name="Sheet1" sheetId="1" state="hidden" r:id="rId1"/>
    <sheet name="华山国际酒店二区报价 " sheetId="2" state="hidden" r:id="rId2"/>
    <sheet name="总价" sheetId="11" r:id="rId3"/>
    <sheet name="总费用" sheetId="12" r:id="rId4"/>
    <sheet name="17年武汉配件会议 " sheetId="18" r:id="rId5"/>
    <sheet name="17年上海workshop会议" sheetId="17" r:id="rId6"/>
    <sheet name="17年配件会议重庆站" sheetId="19" r:id="rId7"/>
    <sheet name="华山国际酒店八区报价" sheetId="7" state="hidden" r:id="rId8"/>
  </sheets>
  <calcPr calcId="144525" concurrentCalc="0"/>
</workbook>
</file>

<file path=xl/sharedStrings.xml><?xml version="1.0" encoding="utf-8"?>
<sst xmlns="http://schemas.openxmlformats.org/spreadsheetml/2006/main" count="192">
  <si>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</si>
  <si>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</si>
  <si>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</si>
  <si>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</si>
  <si>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</si>
  <si>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</si>
  <si>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</si>
  <si>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</si>
  <si>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</si>
  <si>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</si>
  <si>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</si>
  <si>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</si>
  <si>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</si>
  <si>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</si>
  <si>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</si>
  <si>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</si>
  <si>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</si>
  <si>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</si>
  <si>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</si>
  <si>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</si>
  <si>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</si>
  <si>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</si>
  <si>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</si>
  <si>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</si>
  <si>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</si>
  <si>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</si>
  <si>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</si>
  <si>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</si>
  <si>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</si>
  <si>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</si>
  <si>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</si>
  <si>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</si>
  <si>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</si>
  <si>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</si>
  <si>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</si>
  <si>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</si>
  <si>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</si>
  <si>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</si>
  <si>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</si>
  <si>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</si>
  <si>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</si>
  <si>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</si>
  <si>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</si>
  <si>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</si>
  <si>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</si>
  <si>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</si>
  <si>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</si>
  <si>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</si>
  <si>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</si>
  <si>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</si>
  <si>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</si>
  <si>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</si>
  <si>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</si>
  <si>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</si>
  <si>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</si>
  <si>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</si>
  <si>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</si>
  <si>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</si>
  <si>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</si>
  <si>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</si>
  <si>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</si>
  <si>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</si>
  <si>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</si>
  <si>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</si>
  <si>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</si>
  <si>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</si>
  <si>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</si>
  <si>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</si>
  <si>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</si>
  <si>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</si>
  <si>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</si>
  <si>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</si>
  <si>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</si>
  <si>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</si>
  <si>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</si>
  <si>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</si>
  <si>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</si>
  <si>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</si>
  <si>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</si>
  <si>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</si>
  <si>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</si>
  <si>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</si>
  <si>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</si>
  <si>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</si>
  <si>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</si>
  <si>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</si>
  <si>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</si>
  <si>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</si>
  <si>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</si>
  <si>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</si>
  <si>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</si>
  <si>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</si>
  <si>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</si>
  <si>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</si>
  <si>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</si>
  <si>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</si>
  <si>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</si>
  <si>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</si>
  <si>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</si>
  <si>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</si>
  <si>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</si>
  <si>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</si>
  <si>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</si>
  <si>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</si>
  <si>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</si>
  <si>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上汽通用配件区域会SOW</t>
  </si>
  <si>
    <t>区域</t>
  </si>
  <si>
    <t>服务费10%</t>
  </si>
  <si>
    <t>不含税总价</t>
  </si>
  <si>
    <t>上汽通用配件经理区域会</t>
  </si>
  <si>
    <t>上汽通用配件经理区域会PDC开放日</t>
  </si>
  <si>
    <t>SOW配件费用预算合计</t>
  </si>
  <si>
    <t xml:space="preserve">Event:                 </t>
  </si>
  <si>
    <t>上汽通用配件全国会议</t>
  </si>
  <si>
    <t xml:space="preserve">Date:                  </t>
  </si>
  <si>
    <t>2017/7-2017/12</t>
  </si>
  <si>
    <t>中国康辉旅行社集团有限责任公司</t>
  </si>
  <si>
    <t xml:space="preserve">VENUE:                  </t>
  </si>
  <si>
    <t>各指定城市</t>
  </si>
  <si>
    <t>上汽通用区域会议</t>
  </si>
  <si>
    <t>净价合价</t>
  </si>
  <si>
    <t>总价</t>
  </si>
  <si>
    <t>17年6月武汉会议</t>
  </si>
  <si>
    <t>17年7月上海会议</t>
  </si>
  <si>
    <t>17年7月重庆会议</t>
  </si>
  <si>
    <t xml:space="preserve">武汉会议预算: </t>
  </si>
  <si>
    <t>上海workshop预算：</t>
  </si>
  <si>
    <t>重庆会议预算：</t>
  </si>
  <si>
    <t>上海会议预算：</t>
  </si>
  <si>
    <t>广州会议预算</t>
  </si>
  <si>
    <t>PDC开放日预算：</t>
  </si>
  <si>
    <t>还剩余：</t>
  </si>
  <si>
    <t>报价人</t>
  </si>
  <si>
    <t>中国康辉旅行社集团有限责任公司
China Comfort Travel Group</t>
  </si>
  <si>
    <t>报价时间</t>
  </si>
  <si>
    <t>2017.06.12</t>
  </si>
  <si>
    <t>2017年7月5日-7月7日</t>
  </si>
  <si>
    <t>武汉江城明珠豪生大酒店（沿江大道182号）</t>
  </si>
  <si>
    <t>人数：</t>
  </si>
  <si>
    <t>160人</t>
  </si>
  <si>
    <t>报价项目 Items</t>
  </si>
  <si>
    <t>报价Quotation</t>
  </si>
  <si>
    <t>备注Notes</t>
  </si>
  <si>
    <t>数量Quantity</t>
  </si>
  <si>
    <t>价格Price</t>
  </si>
  <si>
    <t>单位 Unit</t>
  </si>
  <si>
    <t>单位Unit</t>
  </si>
  <si>
    <t>单价Price</t>
  </si>
  <si>
    <t>小计Total</t>
  </si>
  <si>
    <t>住宿费用</t>
  </si>
  <si>
    <t>住宿费用合计 Total</t>
  </si>
  <si>
    <t>会议费用
Metting</t>
  </si>
  <si>
    <t>7.6号全天会议室(宴会厅）</t>
  </si>
  <si>
    <t>668平 可容纳300人课桌式 含投影仪及幕布，音响设备</t>
  </si>
  <si>
    <t>会议合计Total</t>
  </si>
  <si>
    <t>用餐</t>
  </si>
  <si>
    <t>自助午餐</t>
  </si>
  <si>
    <t>围桌晚宴</t>
  </si>
  <si>
    <t>桌</t>
  </si>
  <si>
    <t>含软饮两瓶</t>
  </si>
  <si>
    <t>酒水</t>
  </si>
  <si>
    <t>用餐合计Total</t>
  </si>
  <si>
    <t>PDC费用</t>
  </si>
  <si>
    <t>物料</t>
  </si>
  <si>
    <t>交通</t>
  </si>
  <si>
    <t>辆</t>
  </si>
  <si>
    <t>摄像</t>
  </si>
  <si>
    <t>外卖</t>
  </si>
  <si>
    <t>PDC费用Total</t>
  </si>
  <si>
    <t>工作人员</t>
  </si>
  <si>
    <t>餐补</t>
  </si>
  <si>
    <t>住宿</t>
  </si>
  <si>
    <t>工作人员Total</t>
  </si>
  <si>
    <t>合计 Total</t>
  </si>
  <si>
    <t>服务费10% Service Fee</t>
  </si>
  <si>
    <t>净价合计 Net Total</t>
  </si>
  <si>
    <t>不含税总价 Grand Total</t>
  </si>
  <si>
    <t>2017年7月13日-7月15日</t>
  </si>
  <si>
    <t>上海富豪金丰酒店</t>
  </si>
  <si>
    <t>40人</t>
  </si>
  <si>
    <t>7.14号全天会议室(宴会厅）</t>
  </si>
  <si>
    <t xml:space="preserve"> 可容纳50人课桌式 含投影仪及幕布，音响设备</t>
  </si>
  <si>
    <t>外出用餐</t>
  </si>
  <si>
    <t>2017.07.11</t>
  </si>
  <si>
    <t>2017年7月26日-7月28日</t>
  </si>
  <si>
    <t>国贸格兰维大酒店（渝中区 青年路66号）</t>
  </si>
  <si>
    <t>100人</t>
  </si>
  <si>
    <t>7.27号全天会议室(宴会厅）</t>
  </si>
  <si>
    <t>340平 可容纳150人课桌式 含投影仪及幕布，音响设备</t>
  </si>
  <si>
    <t>2014.12.04—2014.12.06</t>
  </si>
  <si>
    <t>100</t>
  </si>
  <si>
    <t>投影+幕布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</si>
</sst>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\¥#,##0.00;\¥\-#,##0.00"/>
    <numFmt numFmtId="177" formatCode="\¥#,##0.00"/>
    <numFmt numFmtId="178" formatCode="0.00_ "/>
    <numFmt numFmtId="179" formatCode="0.00;[Red]0.00"/>
    <numFmt numFmtId="180" formatCode="\¥#,##0.00_);[Red]\(\¥#,##0.00\)"/>
    <numFmt numFmtId="7" formatCode="&quot;￥&quot;#,##0.00;&quot;￥&quot;\-#,##0.00"/>
    <numFmt numFmtId="181" formatCode="0_ "/>
    <numFmt numFmtId="182" formatCode="0;[Red]0"/>
  </numFmts>
  <fonts count="41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name val="微软雅黑"/>
      <charset val="134"/>
    </font>
    <font>
      <b/>
      <sz val="10"/>
      <color indexed="8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name val="楷体_GB2312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1" fillId="26" borderId="5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5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13" borderId="50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37" fillId="0" borderId="55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0" fillId="0" borderId="52" applyNumberFormat="0" applyFill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3" fillId="30" borderId="54" applyNumberFormat="0" applyAlignment="0" applyProtection="0">
      <alignment vertical="center"/>
    </xf>
    <xf numFmtId="0" fontId="36" fillId="30" borderId="53" applyNumberFormat="0" applyAlignment="0" applyProtection="0">
      <alignment vertical="center"/>
    </xf>
    <xf numFmtId="0" fontId="29" fillId="19" borderId="51" applyNumberFormat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40" fillId="0" borderId="57" applyNumberFormat="0" applyFill="0" applyAlignment="0" applyProtection="0">
      <alignment vertical="center"/>
    </xf>
    <xf numFmtId="0" fontId="38" fillId="0" borderId="56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1" fillId="0" borderId="0">
      <alignment vertical="center"/>
    </xf>
    <xf numFmtId="0" fontId="26" fillId="3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 applyProtection="0"/>
  </cellStyleXfs>
  <cellXfs count="26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80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80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80" fontId="2" fillId="5" borderId="8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180" fontId="1" fillId="3" borderId="15" xfId="8" applyNumberFormat="1" applyFont="1" applyFill="1" applyBorder="1" applyAlignment="1">
      <alignment horizontal="left" vertical="center"/>
    </xf>
    <xf numFmtId="180" fontId="1" fillId="3" borderId="16" xfId="8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0" fontId="2" fillId="0" borderId="13" xfId="8" applyNumberFormat="1" applyFont="1" applyFill="1" applyBorder="1" applyAlignment="1">
      <alignment horizontal="center" vertical="center"/>
    </xf>
    <xf numFmtId="180" fontId="2" fillId="0" borderId="14" xfId="8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180" fontId="1" fillId="3" borderId="17" xfId="8" applyNumberFormat="1" applyFont="1" applyFill="1" applyBorder="1" applyAlignment="1">
      <alignment horizontal="left" vertical="center"/>
    </xf>
    <xf numFmtId="180" fontId="1" fillId="3" borderId="8" xfId="8" applyNumberFormat="1" applyFont="1" applyFill="1" applyBorder="1" applyAlignment="1">
      <alignment horizontal="left" vertical="center"/>
    </xf>
    <xf numFmtId="180" fontId="1" fillId="0" borderId="18" xfId="8" applyNumberFormat="1" applyFont="1" applyFill="1" applyBorder="1" applyAlignment="1">
      <alignment horizontal="center" vertical="center"/>
    </xf>
    <xf numFmtId="180" fontId="2" fillId="2" borderId="13" xfId="8" applyNumberFormat="1" applyFont="1" applyFill="1" applyBorder="1" applyAlignment="1">
      <alignment horizontal="center" vertical="center"/>
    </xf>
    <xf numFmtId="180" fontId="2" fillId="2" borderId="14" xfId="8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right" vertical="center"/>
    </xf>
    <xf numFmtId="180" fontId="1" fillId="0" borderId="20" xfId="8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80" fontId="2" fillId="0" borderId="8" xfId="8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80" fontId="3" fillId="5" borderId="8" xfId="8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80" fontId="2" fillId="3" borderId="16" xfId="8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80" fontId="1" fillId="7" borderId="15" xfId="8" applyNumberFormat="1" applyFont="1" applyFill="1" applyBorder="1" applyAlignment="1">
      <alignment horizontal="left" vertical="center"/>
    </xf>
    <xf numFmtId="180" fontId="1" fillId="7" borderId="16" xfId="8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80" fontId="1" fillId="7" borderId="16" xfId="8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80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80" fontId="1" fillId="3" borderId="14" xfId="0" applyNumberFormat="1" applyFont="1" applyFill="1" applyBorder="1" applyAlignment="1">
      <alignment horizontal="right" vertical="center"/>
    </xf>
    <xf numFmtId="180" fontId="2" fillId="3" borderId="26" xfId="0" applyNumberFormat="1" applyFont="1" applyFill="1" applyBorder="1" applyAlignment="1">
      <alignment horizontal="left" vertical="center"/>
    </xf>
    <xf numFmtId="180" fontId="2" fillId="0" borderId="26" xfId="0" applyNumberFormat="1" applyFont="1" applyFill="1" applyBorder="1" applyAlignment="1">
      <alignment horizontal="left" vertical="center"/>
    </xf>
    <xf numFmtId="180" fontId="2" fillId="0" borderId="26" xfId="0" applyNumberFormat="1" applyFont="1" applyFill="1" applyBorder="1" applyAlignment="1">
      <alignment horizontal="left" vertical="center" wrapText="1"/>
    </xf>
    <xf numFmtId="180" fontId="1" fillId="3" borderId="26" xfId="0" applyNumberFormat="1" applyFont="1" applyFill="1" applyBorder="1" applyAlignment="1">
      <alignment horizontal="left" vertical="center"/>
    </xf>
    <xf numFmtId="180" fontId="2" fillId="2" borderId="8" xfId="0" applyNumberFormat="1" applyFont="1" applyFill="1" applyBorder="1" applyAlignment="1">
      <alignment horizontal="right" vertical="center"/>
    </xf>
    <xf numFmtId="180" fontId="2" fillId="0" borderId="27" xfId="0" applyNumberFormat="1" applyFont="1" applyFill="1" applyBorder="1" applyAlignment="1">
      <alignment horizontal="left" vertical="center"/>
    </xf>
    <xf numFmtId="180" fontId="2" fillId="0" borderId="27" xfId="0" applyNumberFormat="1" applyFont="1" applyFill="1" applyBorder="1" applyAlignment="1">
      <alignment horizontal="left" vertical="center" wrapText="1"/>
    </xf>
    <xf numFmtId="180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80" fontId="1" fillId="6" borderId="8" xfId="0" applyNumberFormat="1" applyFont="1" applyFill="1" applyBorder="1" applyAlignment="1">
      <alignment horizontal="right" vertical="center"/>
    </xf>
    <xf numFmtId="180" fontId="1" fillId="6" borderId="26" xfId="0" applyNumberFormat="1" applyFont="1" applyFill="1" applyBorder="1" applyAlignment="1">
      <alignment horizontal="left" vertical="center"/>
    </xf>
    <xf numFmtId="180" fontId="1" fillId="7" borderId="8" xfId="0" applyNumberFormat="1" applyFont="1" applyFill="1" applyBorder="1" applyAlignment="1">
      <alignment horizontal="right" vertical="center"/>
    </xf>
    <xf numFmtId="180" fontId="1" fillId="7" borderId="26" xfId="0" applyNumberFormat="1" applyFont="1" applyFill="1" applyBorder="1" applyAlignment="1">
      <alignment horizontal="left" vertical="center"/>
    </xf>
    <xf numFmtId="180" fontId="4" fillId="8" borderId="23" xfId="0" applyNumberFormat="1" applyFont="1" applyFill="1" applyBorder="1" applyAlignment="1">
      <alignment horizontal="right" vertical="center"/>
    </xf>
    <xf numFmtId="180" fontId="4" fillId="8" borderId="28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7" fontId="2" fillId="0" borderId="0" xfId="0" applyNumberFormat="1" applyFont="1" applyFill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7" fontId="1" fillId="4" borderId="30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7" fontId="1" fillId="3" borderId="13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7" fontId="1" fillId="3" borderId="8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180" fontId="2" fillId="0" borderId="13" xfId="8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/>
    </xf>
    <xf numFmtId="7" fontId="2" fillId="0" borderId="8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80" fontId="1" fillId="3" borderId="15" xfId="8" applyNumberFormat="1" applyFont="1" applyFill="1" applyBorder="1" applyAlignment="1">
      <alignment vertical="center"/>
    </xf>
    <xf numFmtId="180" fontId="1" fillId="3" borderId="16" xfId="8" applyNumberFormat="1" applyFont="1" applyFill="1" applyBorder="1" applyAlignment="1">
      <alignment vertical="center"/>
    </xf>
    <xf numFmtId="7" fontId="1" fillId="3" borderId="14" xfId="8" applyNumberFormat="1" applyFont="1" applyFill="1" applyBorder="1" applyAlignment="1">
      <alignment vertical="center"/>
    </xf>
    <xf numFmtId="180" fontId="1" fillId="0" borderId="18" xfId="8" applyNumberFormat="1" applyFont="1" applyFill="1" applyBorder="1" applyAlignment="1">
      <alignment horizontal="center" vertical="center" wrapText="1"/>
    </xf>
    <xf numFmtId="180" fontId="6" fillId="2" borderId="13" xfId="8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7" fontId="7" fillId="0" borderId="8" xfId="0" applyNumberFormat="1" applyFont="1" applyFill="1" applyBorder="1" applyAlignment="1">
      <alignment horizontal="right" vertical="center" wrapText="1"/>
    </xf>
    <xf numFmtId="7" fontId="1" fillId="3" borderId="14" xfId="8" applyNumberFormat="1" applyFont="1" applyFill="1" applyBorder="1" applyAlignment="1">
      <alignment horizontal="left" vertical="center"/>
    </xf>
    <xf numFmtId="180" fontId="1" fillId="0" borderId="12" xfId="8" applyNumberFormat="1" applyFont="1" applyFill="1" applyBorder="1" applyAlignment="1">
      <alignment horizontal="center" vertical="center" wrapText="1"/>
    </xf>
    <xf numFmtId="180" fontId="2" fillId="2" borderId="16" xfId="8" applyNumberFormat="1" applyFont="1" applyFill="1" applyBorder="1" applyAlignment="1">
      <alignment horizontal="center" vertical="center" wrapText="1"/>
    </xf>
    <xf numFmtId="180" fontId="2" fillId="2" borderId="14" xfId="8" applyNumberFormat="1" applyFont="1" applyFill="1" applyBorder="1" applyAlignment="1">
      <alignment horizontal="center" vertical="center" wrapText="1"/>
    </xf>
    <xf numFmtId="180" fontId="1" fillId="0" borderId="9" xfId="8" applyNumberFormat="1" applyFont="1" applyFill="1" applyBorder="1" applyAlignment="1">
      <alignment horizontal="center" vertical="center" wrapText="1"/>
    </xf>
    <xf numFmtId="180" fontId="2" fillId="0" borderId="16" xfId="8" applyNumberFormat="1" applyFont="1" applyFill="1" applyBorder="1" applyAlignment="1">
      <alignment horizontal="center" vertical="center" wrapText="1"/>
    </xf>
    <xf numFmtId="180" fontId="2" fillId="0" borderId="14" xfId="8" applyNumberFormat="1" applyFont="1" applyFill="1" applyBorder="1" applyAlignment="1">
      <alignment horizontal="center" vertical="center" wrapText="1"/>
    </xf>
    <xf numFmtId="180" fontId="2" fillId="0" borderId="8" xfId="8" applyNumberFormat="1" applyFont="1" applyFill="1" applyBorder="1" applyAlignment="1">
      <alignment horizontal="center" vertical="center" wrapText="1"/>
    </xf>
    <xf numFmtId="180" fontId="5" fillId="0" borderId="8" xfId="8" applyNumberFormat="1" applyFont="1" applyFill="1" applyBorder="1" applyAlignment="1">
      <alignment horizontal="center" vertical="center"/>
    </xf>
    <xf numFmtId="180" fontId="5" fillId="0" borderId="16" xfId="8" applyNumberFormat="1" applyFont="1" applyFill="1" applyBorder="1" applyAlignment="1">
      <alignment horizontal="center" vertical="center"/>
    </xf>
    <xf numFmtId="0" fontId="5" fillId="0" borderId="8" xfId="8" applyNumberFormat="1" applyFont="1" applyFill="1" applyBorder="1" applyAlignment="1">
      <alignment horizontal="center" vertical="center"/>
    </xf>
    <xf numFmtId="7" fontId="5" fillId="0" borderId="8" xfId="8" applyNumberFormat="1" applyFont="1" applyFill="1" applyBorder="1" applyAlignment="1">
      <alignment horizontal="right" vertical="center"/>
    </xf>
    <xf numFmtId="180" fontId="1" fillId="2" borderId="15" xfId="8" applyNumberFormat="1" applyFont="1" applyFill="1" applyBorder="1" applyAlignment="1">
      <alignment horizontal="center" vertical="center"/>
    </xf>
    <xf numFmtId="180" fontId="2" fillId="2" borderId="8" xfId="8" applyNumberFormat="1" applyFont="1" applyFill="1" applyBorder="1" applyAlignment="1">
      <alignment horizontal="center" vertical="center"/>
    </xf>
    <xf numFmtId="0" fontId="2" fillId="2" borderId="8" xfId="8" applyNumberFormat="1" applyFont="1" applyFill="1" applyBorder="1" applyAlignment="1">
      <alignment horizontal="center" vertical="center"/>
    </xf>
    <xf numFmtId="7" fontId="8" fillId="2" borderId="8" xfId="8" applyNumberFormat="1" applyFont="1" applyFill="1" applyBorder="1" applyAlignment="1">
      <alignment horizontal="right" vertical="center"/>
    </xf>
    <xf numFmtId="0" fontId="1" fillId="6" borderId="15" xfId="0" applyFont="1" applyFill="1" applyBorder="1" applyAlignment="1">
      <alignment horizontal="center" vertical="center"/>
    </xf>
    <xf numFmtId="7" fontId="1" fillId="6" borderId="14" xfId="0" applyNumberFormat="1" applyFont="1" applyFill="1" applyBorder="1" applyAlignment="1">
      <alignment horizontal="center" vertical="center"/>
    </xf>
    <xf numFmtId="7" fontId="1" fillId="6" borderId="16" xfId="0" applyNumberFormat="1" applyFont="1" applyFill="1" applyBorder="1" applyAlignment="1">
      <alignment horizontal="center" vertical="center"/>
    </xf>
    <xf numFmtId="7" fontId="4" fillId="8" borderId="22" xfId="0" applyNumberFormat="1" applyFont="1" applyFill="1" applyBorder="1" applyAlignment="1">
      <alignment horizontal="center" vertical="center"/>
    </xf>
    <xf numFmtId="181" fontId="2" fillId="0" borderId="0" xfId="0" applyNumberFormat="1" applyFont="1" applyFill="1" applyBorder="1" applyAlignment="1">
      <alignment horizontal="center" vertical="center"/>
    </xf>
    <xf numFmtId="7" fontId="1" fillId="4" borderId="32" xfId="0" applyNumberFormat="1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7" fontId="1" fillId="3" borderId="14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7" fontId="2" fillId="5" borderId="8" xfId="0" applyNumberFormat="1" applyFont="1" applyFill="1" applyBorder="1" applyAlignment="1">
      <alignment horizontal="right" vertical="center"/>
    </xf>
    <xf numFmtId="180" fontId="2" fillId="0" borderId="26" xfId="0" applyNumberFormat="1" applyFont="1" applyFill="1" applyBorder="1" applyAlignment="1">
      <alignment horizontal="center" vertical="center"/>
    </xf>
    <xf numFmtId="7" fontId="1" fillId="3" borderId="8" xfId="0" applyNumberFormat="1" applyFont="1" applyFill="1" applyBorder="1" applyAlignment="1">
      <alignment horizontal="right" vertical="center"/>
    </xf>
    <xf numFmtId="180" fontId="1" fillId="3" borderId="26" xfId="0" applyNumberFormat="1" applyFont="1" applyFill="1" applyBorder="1" applyAlignment="1">
      <alignment horizontal="center" vertical="center"/>
    </xf>
    <xf numFmtId="180" fontId="2" fillId="0" borderId="26" xfId="0" applyNumberFormat="1" applyFont="1" applyFill="1" applyBorder="1" applyAlignment="1">
      <alignment horizontal="center" vertical="center" wrapText="1"/>
    </xf>
    <xf numFmtId="180" fontId="2" fillId="0" borderId="27" xfId="0" applyNumberFormat="1" applyFont="1" applyFill="1" applyBorder="1" applyAlignment="1">
      <alignment horizontal="center" vertical="center"/>
    </xf>
    <xf numFmtId="7" fontId="9" fillId="0" borderId="8" xfId="0" applyNumberFormat="1" applyFont="1" applyFill="1" applyBorder="1" applyAlignment="1">
      <alignment horizontal="right" vertical="center"/>
    </xf>
    <xf numFmtId="180" fontId="9" fillId="0" borderId="26" xfId="0" applyNumberFormat="1" applyFont="1" applyFill="1" applyBorder="1" applyAlignment="1">
      <alignment horizontal="center" vertical="center"/>
    </xf>
    <xf numFmtId="7" fontId="10" fillId="2" borderId="8" xfId="0" applyNumberFormat="1" applyFont="1" applyFill="1" applyBorder="1" applyAlignment="1">
      <alignment horizontal="right" vertical="center"/>
    </xf>
    <xf numFmtId="180" fontId="1" fillId="2" borderId="26" xfId="0" applyNumberFormat="1" applyFont="1" applyFill="1" applyBorder="1" applyAlignment="1">
      <alignment horizontal="center" vertical="center"/>
    </xf>
    <xf numFmtId="7" fontId="1" fillId="6" borderId="8" xfId="4" applyNumberFormat="1" applyFont="1" applyFill="1" applyBorder="1" applyAlignment="1">
      <alignment horizontal="right" vertical="center"/>
    </xf>
    <xf numFmtId="180" fontId="1" fillId="6" borderId="26" xfId="0" applyNumberFormat="1" applyFont="1" applyFill="1" applyBorder="1" applyAlignment="1">
      <alignment horizontal="center" vertical="center"/>
    </xf>
    <xf numFmtId="7" fontId="4" fillId="8" borderId="23" xfId="4" applyNumberFormat="1" applyFont="1" applyFill="1" applyBorder="1" applyAlignment="1">
      <alignment horizontal="center" vertical="center"/>
    </xf>
    <xf numFmtId="180" fontId="4" fillId="8" borderId="28" xfId="0" applyNumberFormat="1" applyFont="1" applyFill="1" applyBorder="1" applyAlignment="1">
      <alignment horizontal="center" vertical="center"/>
    </xf>
    <xf numFmtId="180" fontId="1" fillId="0" borderId="8" xfId="8" applyNumberFormat="1" applyFont="1" applyFill="1" applyBorder="1" applyAlignment="1">
      <alignment horizontal="center" vertical="center" wrapText="1"/>
    </xf>
    <xf numFmtId="7" fontId="7" fillId="0" borderId="14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49" applyFont="1" applyFill="1" applyAlignment="1">
      <alignment horizontal="left" vertical="center"/>
    </xf>
    <xf numFmtId="0" fontId="12" fillId="0" borderId="0" xfId="49" applyFont="1" applyFill="1" applyAlignment="1">
      <alignment horizontal="left" vertical="center" wrapText="1"/>
    </xf>
    <xf numFmtId="0" fontId="0" fillId="0" borderId="0" xfId="49" applyFill="1">
      <alignment vertical="center"/>
    </xf>
    <xf numFmtId="57" fontId="12" fillId="0" borderId="0" xfId="49" applyNumberFormat="1" applyFont="1" applyFill="1" applyAlignment="1">
      <alignment horizontal="left" vertical="center"/>
    </xf>
    <xf numFmtId="0" fontId="12" fillId="0" borderId="0" xfId="49" applyFont="1" applyFill="1" applyAlignment="1">
      <alignment horizontal="right" vertical="center"/>
    </xf>
    <xf numFmtId="14" fontId="12" fillId="0" borderId="0" xfId="49" applyNumberFormat="1" applyFont="1" applyFill="1" applyAlignment="1">
      <alignment horizontal="right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9" borderId="39" xfId="0" applyFont="1" applyFill="1" applyBorder="1" applyAlignment="1">
      <alignment vertical="center"/>
    </xf>
    <xf numFmtId="0" fontId="11" fillId="9" borderId="40" xfId="0" applyFont="1" applyFill="1" applyBorder="1" applyAlignment="1">
      <alignment vertical="center"/>
    </xf>
    <xf numFmtId="0" fontId="11" fillId="9" borderId="40" xfId="0" applyFont="1" applyFill="1" applyBorder="1" applyAlignment="1">
      <alignment horizontal="right" vertical="center"/>
    </xf>
    <xf numFmtId="0" fontId="11" fillId="9" borderId="35" xfId="0" applyFont="1" applyFill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179" fontId="11" fillId="0" borderId="8" xfId="0" applyNumberFormat="1" applyFont="1" applyBorder="1" applyAlignment="1">
      <alignment vertical="center"/>
    </xf>
    <xf numFmtId="179" fontId="11" fillId="0" borderId="26" xfId="0" applyNumberFormat="1" applyFont="1" applyBorder="1" applyAlignment="1">
      <alignment vertical="center"/>
    </xf>
    <xf numFmtId="0" fontId="11" fillId="9" borderId="15" xfId="0" applyFont="1" applyFill="1" applyBorder="1" applyAlignment="1">
      <alignment horizontal="left" vertical="center"/>
    </xf>
    <xf numFmtId="0" fontId="11" fillId="9" borderId="14" xfId="0" applyFont="1" applyFill="1" applyBorder="1" applyAlignment="1">
      <alignment horizontal="left" vertical="center"/>
    </xf>
    <xf numFmtId="182" fontId="11" fillId="9" borderId="8" xfId="0" applyNumberFormat="1" applyFont="1" applyFill="1" applyBorder="1" applyAlignment="1">
      <alignment vertical="center"/>
    </xf>
    <xf numFmtId="179" fontId="11" fillId="9" borderId="26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9" borderId="41" xfId="0" applyFont="1" applyFill="1" applyBorder="1" applyAlignment="1">
      <alignment horizontal="left" vertical="center"/>
    </xf>
    <xf numFmtId="0" fontId="11" fillId="9" borderId="42" xfId="0" applyFont="1" applyFill="1" applyBorder="1" applyAlignment="1">
      <alignment horizontal="left" vertical="center"/>
    </xf>
    <xf numFmtId="179" fontId="11" fillId="9" borderId="43" xfId="0" applyNumberFormat="1" applyFont="1" applyFill="1" applyBorder="1" applyAlignment="1">
      <alignment vertical="center"/>
    </xf>
    <xf numFmtId="182" fontId="11" fillId="9" borderId="43" xfId="0" applyNumberFormat="1" applyFont="1" applyFill="1" applyBorder="1" applyAlignment="1">
      <alignment horizontal="center" vertical="center"/>
    </xf>
    <xf numFmtId="179" fontId="11" fillId="9" borderId="44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7" fillId="2" borderId="45" xfId="0" applyNumberFormat="1" applyFont="1" applyFill="1" applyBorder="1" applyAlignment="1">
      <alignment horizontal="center"/>
    </xf>
    <xf numFmtId="0" fontId="7" fillId="2" borderId="10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7" fillId="10" borderId="8" xfId="0" applyFont="1" applyFill="1" applyBorder="1" applyAlignment="1">
      <alignment horizontal="left"/>
    </xf>
    <xf numFmtId="0" fontId="13" fillId="10" borderId="8" xfId="0" applyFont="1" applyFill="1" applyBorder="1"/>
    <xf numFmtId="0" fontId="14" fillId="10" borderId="8" xfId="0" applyFont="1" applyFill="1" applyBorder="1"/>
    <xf numFmtId="0" fontId="15" fillId="0" borderId="0" xfId="0" applyFont="1"/>
    <xf numFmtId="0" fontId="13" fillId="0" borderId="0" xfId="0" applyFont="1"/>
    <xf numFmtId="0" fontId="0" fillId="0" borderId="0" xfId="0" applyAlignment="1"/>
    <xf numFmtId="49" fontId="0" fillId="0" borderId="0" xfId="0" applyNumberFormat="1"/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31" fontId="17" fillId="0" borderId="0" xfId="0" applyNumberFormat="1" applyFont="1" applyAlignment="1">
      <alignment horizontal="left"/>
    </xf>
    <xf numFmtId="49" fontId="17" fillId="0" borderId="0" xfId="0" applyNumberFormat="1" applyFont="1"/>
    <xf numFmtId="0" fontId="17" fillId="11" borderId="46" xfId="0" applyFont="1" applyFill="1" applyBorder="1" applyAlignment="1">
      <alignment horizontal="center" vertical="center"/>
    </xf>
    <xf numFmtId="0" fontId="17" fillId="11" borderId="5" xfId="0" applyFont="1" applyFill="1" applyBorder="1" applyAlignment="1">
      <alignment horizontal="center" vertical="center"/>
    </xf>
    <xf numFmtId="0" fontId="17" fillId="11" borderId="17" xfId="0" applyFont="1" applyFill="1" applyBorder="1" applyAlignment="1">
      <alignment horizontal="center" vertical="center"/>
    </xf>
    <xf numFmtId="0" fontId="17" fillId="11" borderId="8" xfId="0" applyFont="1" applyFill="1" applyBorder="1" applyAlignment="1">
      <alignment horizontal="center" vertical="center"/>
    </xf>
    <xf numFmtId="49" fontId="17" fillId="11" borderId="8" xfId="0" applyNumberFormat="1" applyFont="1" applyFill="1" applyBorder="1" applyAlignment="1">
      <alignment vertical="center"/>
    </xf>
    <xf numFmtId="0" fontId="17" fillId="11" borderId="8" xfId="0" applyFont="1" applyFill="1" applyBorder="1" applyAlignment="1">
      <alignment vertical="center"/>
    </xf>
    <xf numFmtId="14" fontId="18" fillId="0" borderId="17" xfId="0" applyNumberFormat="1" applyFont="1" applyBorder="1" applyAlignment="1">
      <alignment horizontal="center" vertical="center"/>
    </xf>
    <xf numFmtId="14" fontId="18" fillId="0" borderId="8" xfId="0" applyNumberFormat="1" applyFont="1" applyBorder="1" applyAlignment="1">
      <alignment horizontal="center" vertical="center" wrapText="1"/>
    </xf>
    <xf numFmtId="14" fontId="18" fillId="0" borderId="8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7" fillId="12" borderId="21" xfId="0" applyFont="1" applyFill="1" applyBorder="1" applyAlignment="1">
      <alignment horizontal="center" vertical="center"/>
    </xf>
    <xf numFmtId="178" fontId="17" fillId="12" borderId="22" xfId="0" applyNumberFormat="1" applyFont="1" applyFill="1" applyBorder="1" applyAlignment="1">
      <alignment horizontal="right" vertical="center"/>
    </xf>
    <xf numFmtId="0" fontId="17" fillId="11" borderId="36" xfId="0" applyFont="1" applyFill="1" applyBorder="1" applyAlignment="1">
      <alignment horizontal="center" vertical="center"/>
    </xf>
    <xf numFmtId="0" fontId="17" fillId="11" borderId="37" xfId="0" applyFont="1" applyFill="1" applyBorder="1" applyAlignment="1">
      <alignment horizontal="center" vertical="center"/>
    </xf>
    <xf numFmtId="14" fontId="17" fillId="0" borderId="6" xfId="0" applyNumberFormat="1" applyFont="1" applyFill="1" applyBorder="1" applyAlignment="1">
      <alignment horizontal="left"/>
    </xf>
    <xf numFmtId="0" fontId="17" fillId="0" borderId="0" xfId="0" applyFont="1" applyBorder="1" applyAlignment="1"/>
    <xf numFmtId="49" fontId="17" fillId="0" borderId="0" xfId="0" applyNumberFormat="1" applyFont="1" applyBorder="1" applyAlignment="1"/>
    <xf numFmtId="14" fontId="17" fillId="0" borderId="41" xfId="0" applyNumberFormat="1" applyFont="1" applyFill="1" applyBorder="1" applyAlignment="1">
      <alignment horizontal="left"/>
    </xf>
    <xf numFmtId="0" fontId="17" fillId="0" borderId="1" xfId="0" applyFont="1" applyBorder="1" applyAlignment="1"/>
    <xf numFmtId="49" fontId="17" fillId="0" borderId="1" xfId="0" applyNumberFormat="1" applyFont="1" applyBorder="1" applyAlignment="1"/>
    <xf numFmtId="14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Border="1"/>
    <xf numFmtId="49" fontId="17" fillId="0" borderId="0" xfId="0" applyNumberFormat="1" applyFont="1" applyBorder="1"/>
    <xf numFmtId="0" fontId="18" fillId="0" borderId="0" xfId="0" applyFont="1"/>
    <xf numFmtId="49" fontId="18" fillId="0" borderId="0" xfId="0" applyNumberFormat="1" applyFont="1"/>
    <xf numFmtId="0" fontId="19" fillId="0" borderId="0" xfId="0" applyFont="1" applyBorder="1" applyAlignment="1"/>
    <xf numFmtId="0" fontId="20" fillId="0" borderId="0" xfId="0" applyFont="1"/>
    <xf numFmtId="0" fontId="17" fillId="11" borderId="25" xfId="0" applyFont="1" applyFill="1" applyBorder="1" applyAlignment="1">
      <alignment horizontal="center" vertical="center"/>
    </xf>
    <xf numFmtId="0" fontId="17" fillId="11" borderId="26" xfId="0" applyFont="1" applyFill="1" applyBorder="1" applyAlignment="1">
      <alignment horizontal="center" vertical="center"/>
    </xf>
    <xf numFmtId="178" fontId="18" fillId="0" borderId="26" xfId="0" applyNumberFormat="1" applyFont="1" applyBorder="1" applyAlignment="1">
      <alignment horizontal="center" vertical="center"/>
    </xf>
    <xf numFmtId="178" fontId="17" fillId="12" borderId="47" xfId="0" applyNumberFormat="1" applyFont="1" applyFill="1" applyBorder="1" applyAlignment="1">
      <alignment horizontal="right" vertical="center"/>
    </xf>
    <xf numFmtId="0" fontId="17" fillId="11" borderId="38" xfId="0" applyFont="1" applyFill="1" applyBorder="1" applyAlignment="1">
      <alignment horizontal="center" vertical="center"/>
    </xf>
    <xf numFmtId="0" fontId="17" fillId="0" borderId="48" xfId="0" applyFont="1" applyBorder="1" applyAlignment="1"/>
    <xf numFmtId="0" fontId="17" fillId="0" borderId="49" xfId="0" applyFont="1" applyBorder="1" applyAlignment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</cellStyle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10</xdr:col>
      <xdr:colOff>145414</xdr:colOff>
      <xdr:row>4</xdr:row>
      <xdr:rowOff>63183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136390" y="45720"/>
          <a:ext cx="6314440" cy="8553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1526539</xdr:colOff>
      <xdr:row>4</xdr:row>
      <xdr:rowOff>63183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136390" y="45720"/>
          <a:ext cx="6314440" cy="8553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1459864</xdr:colOff>
      <xdr:row>4</xdr:row>
      <xdr:rowOff>63183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088765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218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ht="31.5" spans="1:11">
      <c r="A1" s="219"/>
      <c r="B1" s="219"/>
      <c r="C1" s="219"/>
      <c r="D1" s="220" t="s">
        <v>0</v>
      </c>
      <c r="E1" s="220"/>
      <c r="F1" s="220"/>
      <c r="G1" s="220"/>
      <c r="H1" s="219"/>
      <c r="I1" s="219"/>
      <c r="J1" s="219"/>
      <c r="K1" s="256"/>
    </row>
    <row r="2" s="215" customFormat="1" ht="18" spans="1:10">
      <c r="A2" s="221"/>
      <c r="B2" s="221"/>
      <c r="C2" s="221"/>
      <c r="D2" s="220"/>
      <c r="E2" s="220"/>
      <c r="F2" s="220"/>
      <c r="G2" s="220"/>
      <c r="H2" s="221"/>
      <c r="I2" s="221"/>
      <c r="J2" s="221"/>
    </row>
    <row r="3" s="215" customFormat="1" ht="31.5" spans="1:10">
      <c r="A3" s="221"/>
      <c r="B3" s="221"/>
      <c r="C3" s="221"/>
      <c r="D3" s="220"/>
      <c r="E3" s="220"/>
      <c r="F3" s="220"/>
      <c r="G3" s="220"/>
      <c r="H3" s="221"/>
      <c r="I3" s="221"/>
      <c r="J3" s="221"/>
    </row>
    <row r="4" s="215" customFormat="1" ht="18" spans="1:11">
      <c r="A4" s="222" t="s">
        <v>1</v>
      </c>
      <c r="B4" s="222" t="s">
        <v>2</v>
      </c>
      <c r="C4" s="222"/>
      <c r="D4" s="223" t="s">
        <v>3</v>
      </c>
      <c r="E4" s="223"/>
      <c r="F4" s="223"/>
      <c r="G4" s="223" t="s">
        <v>4</v>
      </c>
      <c r="H4" s="223"/>
      <c r="I4" s="223"/>
      <c r="J4" s="223"/>
      <c r="K4" s="257"/>
    </row>
    <row r="5" s="215" customFormat="1" ht="18" spans="1:11">
      <c r="A5" s="221" t="s">
        <v>5</v>
      </c>
      <c r="B5" s="223" t="s">
        <v>6</v>
      </c>
      <c r="C5" s="224" t="s">
        <v>7</v>
      </c>
      <c r="D5" s="222" t="s">
        <v>8</v>
      </c>
      <c r="E5" s="222"/>
      <c r="F5" s="223" t="s">
        <v>9</v>
      </c>
      <c r="G5" s="223"/>
      <c r="H5" s="225" t="s">
        <v>10</v>
      </c>
      <c r="I5" s="225"/>
      <c r="J5" s="225"/>
      <c r="K5" s="257"/>
    </row>
    <row r="6" s="215" customFormat="1" ht="18.75" spans="1:10">
      <c r="A6" s="221"/>
      <c r="B6" s="221"/>
      <c r="C6" s="221"/>
      <c r="D6" s="226"/>
      <c r="E6" s="221"/>
      <c r="F6" s="221"/>
      <c r="G6" s="221"/>
      <c r="H6" s="221"/>
      <c r="I6" s="221"/>
      <c r="J6" s="221"/>
    </row>
    <row r="7" s="215" customFormat="1" ht="21.75" customHeight="1" spans="1:10">
      <c r="A7" s="227" t="s">
        <v>11</v>
      </c>
      <c r="B7" s="228" t="s">
        <v>12</v>
      </c>
      <c r="C7" s="228" t="s">
        <v>13</v>
      </c>
      <c r="D7" s="228" t="s">
        <v>14</v>
      </c>
      <c r="E7" s="228"/>
      <c r="F7" s="228" t="s">
        <v>15</v>
      </c>
      <c r="G7" s="228"/>
      <c r="H7" s="228" t="s">
        <v>16</v>
      </c>
      <c r="I7" s="228" t="s">
        <v>17</v>
      </c>
      <c r="J7" s="258" t="s">
        <v>18</v>
      </c>
    </row>
    <row r="8" s="215" customFormat="1" ht="20.25" customHeight="1" spans="1:10">
      <c r="A8" s="229"/>
      <c r="B8" s="230"/>
      <c r="C8" s="230"/>
      <c r="D8" s="231" t="s">
        <v>19</v>
      </c>
      <c r="E8" s="232" t="s">
        <v>20</v>
      </c>
      <c r="F8" s="230"/>
      <c r="G8" s="230"/>
      <c r="H8" s="230"/>
      <c r="I8" s="230"/>
      <c r="J8" s="259"/>
    </row>
    <row r="9" s="216" customFormat="1" ht="38.25" customHeight="1" spans="1:10">
      <c r="A9" s="233"/>
      <c r="B9" s="234" t="s">
        <v>21</v>
      </c>
      <c r="C9" s="235"/>
      <c r="D9" s="236"/>
      <c r="E9" s="236"/>
      <c r="F9" s="237"/>
      <c r="G9" s="238"/>
      <c r="H9" s="238"/>
      <c r="I9" s="238"/>
      <c r="J9" s="260"/>
    </row>
    <row r="10" s="216" customFormat="1" ht="38.25" customHeight="1" spans="1:10">
      <c r="A10" s="233"/>
      <c r="B10" s="235"/>
      <c r="C10" s="235"/>
      <c r="D10" s="236"/>
      <c r="E10" s="236"/>
      <c r="F10" s="239"/>
      <c r="G10" s="240"/>
      <c r="H10" s="238"/>
      <c r="I10" s="238"/>
      <c r="J10" s="260"/>
    </row>
    <row r="11" s="216" customFormat="1" ht="38.25" customHeight="1" spans="1:10">
      <c r="A11" s="233"/>
      <c r="B11" s="235"/>
      <c r="C11" s="235"/>
      <c r="D11" s="236"/>
      <c r="E11" s="236"/>
      <c r="F11" s="237"/>
      <c r="G11" s="238"/>
      <c r="H11" s="238"/>
      <c r="I11" s="238"/>
      <c r="J11" s="260"/>
    </row>
    <row r="12" s="216" customFormat="1" ht="21.75" customHeight="1" spans="1:10">
      <c r="A12" s="233"/>
      <c r="B12" s="235"/>
      <c r="C12" s="235"/>
      <c r="D12" s="236"/>
      <c r="E12" s="236"/>
      <c r="F12" s="238"/>
      <c r="G12" s="238"/>
      <c r="H12" s="238"/>
      <c r="I12" s="238"/>
      <c r="J12" s="260"/>
    </row>
    <row r="13" s="216" customFormat="1" ht="21.75" customHeight="1" spans="1:10">
      <c r="A13" s="233"/>
      <c r="B13" s="235"/>
      <c r="C13" s="235"/>
      <c r="D13" s="236"/>
      <c r="E13" s="236"/>
      <c r="F13" s="238"/>
      <c r="G13" s="238"/>
      <c r="H13" s="238"/>
      <c r="I13" s="238"/>
      <c r="J13" s="260"/>
    </row>
    <row r="14" s="216" customFormat="1" ht="21.75" customHeight="1" spans="1:10">
      <c r="A14" s="233"/>
      <c r="B14" s="235"/>
      <c r="C14" s="235"/>
      <c r="D14" s="236"/>
      <c r="E14" s="236"/>
      <c r="F14" s="238"/>
      <c r="G14" s="238"/>
      <c r="H14" s="238"/>
      <c r="I14" s="238"/>
      <c r="J14" s="260"/>
    </row>
    <row r="15" s="216" customFormat="1" ht="21.75" customHeight="1" spans="1:10">
      <c r="A15" s="241" t="s">
        <v>22</v>
      </c>
      <c r="B15" s="242">
        <f>SUM(J9:J14)</f>
        <v>0</v>
      </c>
      <c r="C15" s="242"/>
      <c r="D15" s="242"/>
      <c r="E15" s="242"/>
      <c r="F15" s="242"/>
      <c r="G15" s="242"/>
      <c r="H15" s="242"/>
      <c r="I15" s="242"/>
      <c r="J15" s="261"/>
    </row>
    <row r="16" s="216" customFormat="1" ht="18.75" customHeight="1" spans="1:10">
      <c r="A16" s="243" t="s">
        <v>23</v>
      </c>
      <c r="B16" s="244"/>
      <c r="C16" s="244"/>
      <c r="D16" s="244"/>
      <c r="E16" s="244"/>
      <c r="F16" s="244"/>
      <c r="G16" s="244"/>
      <c r="H16" s="244"/>
      <c r="I16" s="244"/>
      <c r="J16" s="262"/>
    </row>
    <row r="17" s="217" customFormat="1" ht="36.75" customHeight="1" spans="1:10">
      <c r="A17" s="245" t="s">
        <v>24</v>
      </c>
      <c r="B17" s="246"/>
      <c r="C17" s="246"/>
      <c r="D17" s="247"/>
      <c r="E17" s="246" t="s">
        <v>25</v>
      </c>
      <c r="F17" s="246"/>
      <c r="G17" s="246"/>
      <c r="H17" s="246" t="s">
        <v>26</v>
      </c>
      <c r="I17" s="246"/>
      <c r="J17" s="263"/>
    </row>
    <row r="18" s="217" customFormat="1" ht="36" customHeight="1" spans="1:10">
      <c r="A18" s="248" t="s">
        <v>27</v>
      </c>
      <c r="B18" s="249"/>
      <c r="C18" s="249"/>
      <c r="D18" s="250"/>
      <c r="E18" s="249" t="s">
        <v>28</v>
      </c>
      <c r="F18" s="249"/>
      <c r="G18" s="249"/>
      <c r="H18" s="249"/>
      <c r="I18" s="249"/>
      <c r="J18" s="264"/>
    </row>
    <row r="19" ht="36" customHeight="1" spans="1:10">
      <c r="A19" s="251"/>
      <c r="B19" s="252"/>
      <c r="C19" s="252"/>
      <c r="D19" s="253"/>
      <c r="E19" s="252"/>
      <c r="F19" s="252"/>
      <c r="G19" s="252"/>
      <c r="H19" s="252"/>
      <c r="I19" s="252"/>
      <c r="J19" s="252"/>
    </row>
    <row r="20" ht="17.25" spans="1:10">
      <c r="A20" s="254"/>
      <c r="B20" s="254"/>
      <c r="C20" s="254"/>
      <c r="D20" s="255"/>
      <c r="E20" s="254"/>
      <c r="F20" s="254"/>
      <c r="G20" s="254"/>
      <c r="H20" s="254"/>
      <c r="I20" s="254"/>
      <c r="J20" s="254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20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50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v>13000</v>
      </c>
      <c r="J16" s="90" t="s">
        <v>68</v>
      </c>
    </row>
    <row r="17" s="3" customFormat="1" ht="23.1" customHeight="1" spans="1:10">
      <c r="A17" s="49"/>
      <c r="B17" s="44" t="s">
        <v>69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>H21*F21*D21</f>
        <v>400</v>
      </c>
      <c r="J21" s="92" t="s">
        <v>80</v>
      </c>
    </row>
    <row r="22" s="2" customFormat="1" ht="24" customHeight="1" spans="1:10">
      <c r="A22" s="49"/>
      <c r="B22" s="37" t="s">
        <v>81</v>
      </c>
      <c r="C22" s="38"/>
      <c r="D22" s="50">
        <v>2</v>
      </c>
      <c r="E22" s="50" t="s">
        <v>82</v>
      </c>
      <c r="F22" s="50">
        <v>1</v>
      </c>
      <c r="G22" s="50" t="s">
        <v>60</v>
      </c>
      <c r="H22" s="51">
        <v>50</v>
      </c>
      <c r="I22" s="30">
        <v>100</v>
      </c>
      <c r="J22" s="92"/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v>100</v>
      </c>
      <c r="J23" s="92"/>
    </row>
    <row r="24" s="2" customFormat="1" ht="24" customHeight="1" spans="1:10">
      <c r="A24" s="49"/>
      <c r="B24" s="37" t="s">
        <v>85</v>
      </c>
      <c r="C24" s="38"/>
      <c r="D24" s="50">
        <v>10</v>
      </c>
      <c r="E24" s="50" t="s">
        <v>73</v>
      </c>
      <c r="F24" s="50">
        <v>1</v>
      </c>
      <c r="G24" s="50" t="s">
        <v>60</v>
      </c>
      <c r="H24" s="51">
        <v>100</v>
      </c>
      <c r="I24" s="30">
        <f>H24*F24*D24</f>
        <v>1000</v>
      </c>
      <c r="J24" s="92" t="s">
        <v>86</v>
      </c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29558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2595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1929.18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34082.18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A3" sqref="A3"/>
    </sheetView>
  </sheetViews>
  <sheetFormatPr defaultColWidth="9" defaultRowHeight="14.25" outlineLevelRow="5" outlineLevelCol="4"/>
  <cols>
    <col min="1" max="1" width="10.75" customWidth="1"/>
    <col min="2" max="2" width="41.25" customWidth="1"/>
    <col min="3" max="3" width="12.625"/>
    <col min="4" max="4" width="10.5" customWidth="1"/>
    <col min="5" max="5" width="10.75" customWidth="1"/>
  </cols>
  <sheetData>
    <row r="1" ht="16.5" spans="1:5">
      <c r="A1" s="204" t="s">
        <v>105</v>
      </c>
      <c r="B1" s="204"/>
      <c r="C1" s="204"/>
      <c r="D1" s="204"/>
      <c r="E1" s="204"/>
    </row>
    <row r="2" ht="17.25" spans="1:5">
      <c r="A2" s="205"/>
      <c r="B2" s="206"/>
      <c r="C2" s="206"/>
      <c r="D2" s="206"/>
      <c r="E2" s="207"/>
    </row>
    <row r="3" ht="16.5" spans="1:5">
      <c r="A3" s="208" t="s">
        <v>106</v>
      </c>
      <c r="B3" s="208" t="s">
        <v>64</v>
      </c>
      <c r="C3" s="208" t="s">
        <v>101</v>
      </c>
      <c r="D3" s="208" t="s">
        <v>107</v>
      </c>
      <c r="E3" s="208" t="s">
        <v>108</v>
      </c>
    </row>
    <row r="4" ht="16.5" spans="1:5">
      <c r="A4" s="209"/>
      <c r="B4" s="210" t="s">
        <v>109</v>
      </c>
      <c r="C4" s="211">
        <f>E4/1.1</f>
        <v>563636.363636364</v>
      </c>
      <c r="D4">
        <f>C4*0.1</f>
        <v>56363.6363636364</v>
      </c>
      <c r="E4" s="211">
        <v>620000</v>
      </c>
    </row>
    <row r="5" ht="16.5" spans="1:5">
      <c r="A5" s="209"/>
      <c r="B5" s="210" t="s">
        <v>110</v>
      </c>
      <c r="C5" s="211">
        <f>E5/1.1</f>
        <v>283570</v>
      </c>
      <c r="D5" s="211">
        <f>C5*0.1</f>
        <v>28357</v>
      </c>
      <c r="E5" s="211">
        <v>311927</v>
      </c>
    </row>
    <row r="6" ht="16.5" spans="1:5">
      <c r="A6" s="212" t="s">
        <v>111</v>
      </c>
      <c r="B6" s="212"/>
      <c r="C6" s="213"/>
      <c r="D6" s="213"/>
      <c r="E6" s="214">
        <f>SUM(E4:E5)</f>
        <v>931927</v>
      </c>
    </row>
  </sheetData>
  <mergeCells count="4">
    <mergeCell ref="A1:E1"/>
    <mergeCell ref="A2:E2"/>
    <mergeCell ref="A6:B6"/>
    <mergeCell ref="A4:A5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B20" sqref="B20"/>
    </sheetView>
  </sheetViews>
  <sheetFormatPr defaultColWidth="9" defaultRowHeight="16.5" outlineLevelCol="6"/>
  <cols>
    <col min="1" max="1" width="9" style="176"/>
    <col min="2" max="2" width="31.25" style="176" customWidth="1"/>
    <col min="3" max="3" width="11.625" style="176" customWidth="1"/>
    <col min="4" max="4" width="10.625" style="176" customWidth="1"/>
    <col min="5" max="5" width="14" style="176" customWidth="1"/>
    <col min="6" max="6" width="9" style="176"/>
    <col min="7" max="7" width="25.625" style="176" customWidth="1"/>
    <col min="8" max="9" width="9" style="176"/>
    <col min="10" max="10" width="11.5" style="176"/>
    <col min="11" max="11" width="10.375" style="176"/>
    <col min="12" max="16384" width="9" style="176"/>
  </cols>
  <sheetData>
    <row r="1" ht="14.25" spans="1:6">
      <c r="A1" s="177" t="s">
        <v>112</v>
      </c>
      <c r="B1" s="178" t="s">
        <v>113</v>
      </c>
      <c r="C1" s="178"/>
      <c r="D1" s="178"/>
      <c r="E1" s="179"/>
      <c r="F1" s="179"/>
    </row>
    <row r="2" ht="14.25" spans="1:6">
      <c r="A2" s="177" t="s">
        <v>114</v>
      </c>
      <c r="B2" s="180" t="s">
        <v>115</v>
      </c>
      <c r="C2" s="179"/>
      <c r="D2" s="179"/>
      <c r="E2" s="179"/>
      <c r="F2" s="181" t="s">
        <v>116</v>
      </c>
    </row>
    <row r="3" ht="15" spans="1:6">
      <c r="A3" s="177" t="s">
        <v>117</v>
      </c>
      <c r="B3" s="177" t="s">
        <v>118</v>
      </c>
      <c r="C3" s="179"/>
      <c r="D3" s="179"/>
      <c r="E3" s="179"/>
      <c r="F3" s="182"/>
    </row>
    <row r="4" ht="17.25" spans="1:5">
      <c r="A4" s="183" t="s">
        <v>119</v>
      </c>
      <c r="B4" s="184"/>
      <c r="C4" s="184"/>
      <c r="D4" s="184"/>
      <c r="E4" s="185"/>
    </row>
    <row r="5" spans="1:5">
      <c r="A5" s="186" t="s">
        <v>106</v>
      </c>
      <c r="B5" s="187" t="s">
        <v>64</v>
      </c>
      <c r="C5" s="188" t="s">
        <v>120</v>
      </c>
      <c r="D5" s="188" t="s">
        <v>107</v>
      </c>
      <c r="E5" s="189" t="s">
        <v>121</v>
      </c>
    </row>
    <row r="6" spans="1:5">
      <c r="A6" s="190"/>
      <c r="B6" s="191" t="s">
        <v>122</v>
      </c>
      <c r="C6" s="192">
        <f>87584</f>
        <v>87584</v>
      </c>
      <c r="D6" s="192">
        <f>C6*0.1</f>
        <v>8758.4</v>
      </c>
      <c r="E6" s="193">
        <f>C6+D6</f>
        <v>96342.4</v>
      </c>
    </row>
    <row r="7" spans="1:5">
      <c r="A7" s="190"/>
      <c r="B7" s="191" t="s">
        <v>123</v>
      </c>
      <c r="C7" s="192">
        <f>26077</f>
        <v>26077</v>
      </c>
      <c r="D7" s="192">
        <f>C7*0.1</f>
        <v>2607.7</v>
      </c>
      <c r="E7" s="193">
        <f>C7+D7</f>
        <v>28684.7</v>
      </c>
    </row>
    <row r="8" spans="1:5">
      <c r="A8" s="190"/>
      <c r="B8" s="191" t="s">
        <v>124</v>
      </c>
      <c r="C8" s="192">
        <v>55718</v>
      </c>
      <c r="D8" s="192">
        <f t="shared" ref="D8" si="0">C8*0.1</f>
        <v>5571.8</v>
      </c>
      <c r="E8" s="193">
        <f t="shared" ref="E8" si="1">C8+D8</f>
        <v>61289.8</v>
      </c>
    </row>
    <row r="9" spans="1:5">
      <c r="A9" s="194"/>
      <c r="B9" s="195"/>
      <c r="C9" s="196"/>
      <c r="D9" s="196"/>
      <c r="E9" s="197">
        <f>SUM(E6:E8)</f>
        <v>186316.9</v>
      </c>
    </row>
    <row r="10" spans="1:5">
      <c r="A10" s="194" t="s">
        <v>125</v>
      </c>
      <c r="B10" s="195"/>
      <c r="C10" s="196">
        <v>170516</v>
      </c>
      <c r="D10" s="196"/>
      <c r="E10" s="197"/>
    </row>
    <row r="11" spans="1:7">
      <c r="A11" s="194" t="s">
        <v>126</v>
      </c>
      <c r="B11" s="195"/>
      <c r="C11" s="196">
        <v>28270</v>
      </c>
      <c r="D11" s="196"/>
      <c r="E11" s="197"/>
      <c r="G11" s="198"/>
    </row>
    <row r="12" spans="1:7">
      <c r="A12" s="194" t="s">
        <v>127</v>
      </c>
      <c r="B12" s="195"/>
      <c r="C12" s="196">
        <v>137720</v>
      </c>
      <c r="D12" s="196"/>
      <c r="E12" s="197"/>
      <c r="G12" s="198"/>
    </row>
    <row r="13" spans="1:5">
      <c r="A13" s="194" t="s">
        <v>128</v>
      </c>
      <c r="B13" s="195"/>
      <c r="C13" s="196">
        <v>144870</v>
      </c>
      <c r="D13" s="196"/>
      <c r="E13" s="197"/>
    </row>
    <row r="14" spans="1:5">
      <c r="A14" s="194" t="s">
        <v>129</v>
      </c>
      <c r="B14" s="195"/>
      <c r="C14" s="196">
        <v>138624</v>
      </c>
      <c r="D14" s="196"/>
      <c r="E14" s="197"/>
    </row>
    <row r="15" spans="1:5">
      <c r="A15" s="194" t="s">
        <v>130</v>
      </c>
      <c r="B15" s="195"/>
      <c r="C15" s="196">
        <v>311927</v>
      </c>
      <c r="D15" s="196"/>
      <c r="E15" s="197"/>
    </row>
    <row r="16" ht="17.25" spans="1:5">
      <c r="A16" s="199" t="s">
        <v>131</v>
      </c>
      <c r="B16" s="200"/>
      <c r="C16" s="201">
        <f>C10+C11+C12+C13+C14+C15-E9</f>
        <v>745610.1</v>
      </c>
      <c r="D16" s="202"/>
      <c r="E16" s="203"/>
    </row>
    <row r="32" ht="20" customHeight="1"/>
  </sheetData>
  <mergeCells count="11">
    <mergeCell ref="B1:D1"/>
    <mergeCell ref="A4:E4"/>
    <mergeCell ref="A9:B9"/>
    <mergeCell ref="A10:B10"/>
    <mergeCell ref="A11:B11"/>
    <mergeCell ref="A12:B12"/>
    <mergeCell ref="A13:B13"/>
    <mergeCell ref="A15:B15"/>
    <mergeCell ref="A16:B16"/>
    <mergeCell ref="A6:A8"/>
    <mergeCell ref="G11:G1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opLeftCell="A16" workbookViewId="0">
      <selection activeCell="A6" sqref="A6:C8"/>
    </sheetView>
  </sheetViews>
  <sheetFormatPr defaultColWidth="9" defaultRowHeight="14.25"/>
  <cols>
    <col min="3" max="3" width="28" customWidth="1"/>
    <col min="8" max="8" width="12" customWidth="1"/>
    <col min="9" max="9" width="19.375" customWidth="1"/>
    <col min="10" max="10" width="21.875" customWidth="1"/>
  </cols>
  <sheetData>
    <row r="1" ht="16.5" spans="1:10">
      <c r="A1" s="2" t="s">
        <v>132</v>
      </c>
      <c r="B1" s="101" t="s">
        <v>133</v>
      </c>
      <c r="C1" s="101"/>
      <c r="D1" s="2"/>
      <c r="E1" s="2"/>
      <c r="F1" s="2"/>
      <c r="G1" s="2"/>
      <c r="H1" s="102"/>
      <c r="I1" s="102"/>
      <c r="J1" s="2"/>
    </row>
    <row r="2" ht="16.5" spans="1:10">
      <c r="A2" s="2" t="s">
        <v>134</v>
      </c>
      <c r="B2" s="103" t="s">
        <v>135</v>
      </c>
      <c r="C2" s="2"/>
      <c r="D2" s="2"/>
      <c r="E2" s="2"/>
      <c r="F2" s="2"/>
      <c r="G2" s="2"/>
      <c r="H2" s="102"/>
      <c r="I2" s="102"/>
      <c r="J2" s="2"/>
    </row>
    <row r="3" ht="16.5" spans="1:10">
      <c r="A3" s="81" t="s">
        <v>33</v>
      </c>
      <c r="B3" s="104" t="s">
        <v>136</v>
      </c>
      <c r="C3" s="104"/>
      <c r="D3" s="104"/>
      <c r="E3" s="104"/>
      <c r="F3" s="104"/>
      <c r="G3" s="104"/>
      <c r="H3" s="105"/>
      <c r="I3" s="105"/>
      <c r="J3" s="154"/>
    </row>
    <row r="4" ht="16.5" spans="1:10">
      <c r="A4" s="81" t="s">
        <v>35</v>
      </c>
      <c r="B4" s="81" t="s">
        <v>137</v>
      </c>
      <c r="C4" s="81"/>
      <c r="D4" s="81"/>
      <c r="E4" s="81"/>
      <c r="F4" s="81"/>
      <c r="G4" s="81"/>
      <c r="H4" s="105"/>
      <c r="I4" s="105"/>
      <c r="J4" s="81"/>
    </row>
    <row r="5" ht="17.25" spans="1:10">
      <c r="A5" s="81" t="s">
        <v>138</v>
      </c>
      <c r="B5" s="106" t="s">
        <v>139</v>
      </c>
      <c r="C5" s="106"/>
      <c r="D5" s="81"/>
      <c r="E5" s="81"/>
      <c r="F5" s="81"/>
      <c r="G5" s="81"/>
      <c r="H5" s="105"/>
      <c r="I5" s="105"/>
      <c r="J5" s="81"/>
    </row>
    <row r="6" ht="15" spans="1:10">
      <c r="A6" s="107" t="s">
        <v>140</v>
      </c>
      <c r="B6" s="108"/>
      <c r="C6" s="109"/>
      <c r="D6" s="110" t="s">
        <v>141</v>
      </c>
      <c r="E6" s="111"/>
      <c r="F6" s="111"/>
      <c r="G6" s="111"/>
      <c r="H6" s="112"/>
      <c r="I6" s="155"/>
      <c r="J6" s="156" t="s">
        <v>142</v>
      </c>
    </row>
    <row r="7" ht="15" spans="1:10">
      <c r="A7" s="113"/>
      <c r="B7" s="114"/>
      <c r="C7" s="115"/>
      <c r="D7" s="34" t="s">
        <v>143</v>
      </c>
      <c r="E7" s="35"/>
      <c r="F7" s="35"/>
      <c r="G7" s="116"/>
      <c r="H7" s="117" t="s">
        <v>144</v>
      </c>
      <c r="I7" s="157"/>
      <c r="J7" s="158"/>
    </row>
    <row r="8" ht="15" spans="1:10">
      <c r="A8" s="118"/>
      <c r="B8" s="119"/>
      <c r="C8" s="120"/>
      <c r="D8" s="21" t="s">
        <v>46</v>
      </c>
      <c r="E8" s="21" t="s">
        <v>145</v>
      </c>
      <c r="F8" s="21" t="s">
        <v>46</v>
      </c>
      <c r="G8" s="21" t="s">
        <v>146</v>
      </c>
      <c r="H8" s="121" t="s">
        <v>147</v>
      </c>
      <c r="I8" s="121" t="s">
        <v>148</v>
      </c>
      <c r="J8" s="159"/>
    </row>
    <row r="9" ht="16.5" spans="1:10">
      <c r="A9" s="122" t="s">
        <v>149</v>
      </c>
      <c r="B9" s="123" t="s">
        <v>55</v>
      </c>
      <c r="C9" s="38"/>
      <c r="D9" s="124"/>
      <c r="E9" s="39" t="s">
        <v>52</v>
      </c>
      <c r="F9" s="39"/>
      <c r="G9" s="39" t="s">
        <v>53</v>
      </c>
      <c r="H9" s="125"/>
      <c r="I9" s="160">
        <f>D9*F9*H9</f>
        <v>0</v>
      </c>
      <c r="J9" s="161"/>
    </row>
    <row r="10" ht="16.5" spans="1:10">
      <c r="A10" s="126"/>
      <c r="B10" s="123" t="s">
        <v>51</v>
      </c>
      <c r="C10" s="38"/>
      <c r="D10" s="124"/>
      <c r="E10" s="39" t="s">
        <v>52</v>
      </c>
      <c r="F10" s="39"/>
      <c r="G10" s="39" t="s">
        <v>53</v>
      </c>
      <c r="H10" s="125"/>
      <c r="I10" s="160">
        <f>H10*D10*F10</f>
        <v>0</v>
      </c>
      <c r="J10" s="161"/>
    </row>
    <row r="11" ht="15" spans="1:10">
      <c r="A11" s="127" t="s">
        <v>150</v>
      </c>
      <c r="B11" s="128"/>
      <c r="C11" s="128"/>
      <c r="D11" s="128"/>
      <c r="E11" s="128"/>
      <c r="F11" s="128"/>
      <c r="G11" s="128"/>
      <c r="H11" s="129"/>
      <c r="I11" s="162">
        <f>SUM(I9:I10)</f>
        <v>0</v>
      </c>
      <c r="J11" s="163"/>
    </row>
    <row r="12" ht="49.5" spans="1:10">
      <c r="A12" s="130" t="s">
        <v>151</v>
      </c>
      <c r="B12" s="131" t="s">
        <v>152</v>
      </c>
      <c r="C12" s="45"/>
      <c r="D12" s="132">
        <v>1</v>
      </c>
      <c r="E12" s="47" t="s">
        <v>52</v>
      </c>
      <c r="F12" s="132">
        <v>1</v>
      </c>
      <c r="G12" s="47" t="s">
        <v>60</v>
      </c>
      <c r="H12" s="133">
        <v>20000</v>
      </c>
      <c r="I12" s="160">
        <f t="shared" ref="I12:I16" si="0">H12*F12*D12</f>
        <v>20000</v>
      </c>
      <c r="J12" s="164" t="s">
        <v>153</v>
      </c>
    </row>
    <row r="13" ht="15" spans="1:10">
      <c r="A13" s="32" t="s">
        <v>154</v>
      </c>
      <c r="B13" s="33"/>
      <c r="C13" s="33"/>
      <c r="D13" s="33"/>
      <c r="E13" s="33"/>
      <c r="F13" s="33"/>
      <c r="G13" s="33"/>
      <c r="H13" s="134"/>
      <c r="I13" s="162">
        <f>SUM(I12:I12)</f>
        <v>20000</v>
      </c>
      <c r="J13" s="163"/>
    </row>
    <row r="14" ht="16.5" spans="1:10">
      <c r="A14" s="174" t="s">
        <v>155</v>
      </c>
      <c r="B14" s="136" t="s">
        <v>156</v>
      </c>
      <c r="C14" s="137"/>
      <c r="D14" s="132">
        <v>151</v>
      </c>
      <c r="E14" s="47" t="s">
        <v>59</v>
      </c>
      <c r="F14" s="132">
        <v>1</v>
      </c>
      <c r="G14" s="47" t="s">
        <v>60</v>
      </c>
      <c r="H14" s="133">
        <v>138</v>
      </c>
      <c r="I14" s="160">
        <f t="shared" si="0"/>
        <v>20838</v>
      </c>
      <c r="J14" s="164"/>
    </row>
    <row r="15" ht="16.5" spans="1:10">
      <c r="A15" s="174"/>
      <c r="B15" s="139" t="s">
        <v>157</v>
      </c>
      <c r="C15" s="38"/>
      <c r="D15" s="132">
        <v>12</v>
      </c>
      <c r="E15" s="47" t="s">
        <v>158</v>
      </c>
      <c r="F15" s="132">
        <v>1</v>
      </c>
      <c r="G15" s="39" t="s">
        <v>60</v>
      </c>
      <c r="H15" s="133">
        <v>2188</v>
      </c>
      <c r="I15" s="160">
        <f t="shared" si="0"/>
        <v>26256</v>
      </c>
      <c r="J15" s="165" t="s">
        <v>159</v>
      </c>
    </row>
    <row r="16" ht="17" customHeight="1" spans="1:10">
      <c r="A16" s="174"/>
      <c r="B16" s="140" t="s">
        <v>160</v>
      </c>
      <c r="C16" s="141"/>
      <c r="D16" s="132">
        <v>30</v>
      </c>
      <c r="E16" s="47" t="s">
        <v>59</v>
      </c>
      <c r="F16" s="132">
        <v>1</v>
      </c>
      <c r="G16" s="39" t="s">
        <v>60</v>
      </c>
      <c r="H16" s="175">
        <v>58</v>
      </c>
      <c r="I16" s="160">
        <f t="shared" si="0"/>
        <v>1740</v>
      </c>
      <c r="J16" s="165"/>
    </row>
    <row r="17" ht="15" spans="1:10">
      <c r="A17" s="32" t="s">
        <v>161</v>
      </c>
      <c r="B17" s="33"/>
      <c r="C17" s="33"/>
      <c r="D17" s="33"/>
      <c r="E17" s="33"/>
      <c r="F17" s="33"/>
      <c r="G17" s="33"/>
      <c r="H17" s="134"/>
      <c r="I17" s="162">
        <f>I14+I15+I16</f>
        <v>48834</v>
      </c>
      <c r="J17" s="163"/>
    </row>
    <row r="18" ht="16.5" spans="1:10">
      <c r="A18" s="142" t="s">
        <v>162</v>
      </c>
      <c r="B18" s="143" t="s">
        <v>163</v>
      </c>
      <c r="C18" s="143"/>
      <c r="D18" s="144">
        <v>6</v>
      </c>
      <c r="E18" s="142" t="s">
        <v>73</v>
      </c>
      <c r="F18" s="144">
        <v>1</v>
      </c>
      <c r="G18" s="142" t="s">
        <v>60</v>
      </c>
      <c r="H18" s="145">
        <v>200</v>
      </c>
      <c r="I18" s="166">
        <f t="shared" ref="I18:I21" si="1">H18*F18*D18</f>
        <v>1200</v>
      </c>
      <c r="J18" s="167"/>
    </row>
    <row r="19" ht="16.5" spans="1:10">
      <c r="A19" s="142"/>
      <c r="B19" s="143" t="s">
        <v>164</v>
      </c>
      <c r="C19" s="143"/>
      <c r="D19" s="144">
        <v>3</v>
      </c>
      <c r="E19" s="142" t="s">
        <v>165</v>
      </c>
      <c r="F19" s="144">
        <v>1</v>
      </c>
      <c r="G19" s="142" t="s">
        <v>60</v>
      </c>
      <c r="H19" s="145">
        <v>2000</v>
      </c>
      <c r="I19" s="166">
        <f t="shared" si="1"/>
        <v>6000</v>
      </c>
      <c r="J19" s="167"/>
    </row>
    <row r="20" ht="16.5" spans="1:10">
      <c r="A20" s="142"/>
      <c r="B20" s="143" t="s">
        <v>166</v>
      </c>
      <c r="C20" s="143"/>
      <c r="D20" s="144">
        <v>1</v>
      </c>
      <c r="E20" s="142" t="s">
        <v>59</v>
      </c>
      <c r="F20" s="144">
        <v>1</v>
      </c>
      <c r="G20" s="142" t="s">
        <v>60</v>
      </c>
      <c r="H20" s="145">
        <v>2000</v>
      </c>
      <c r="I20" s="166">
        <f t="shared" si="1"/>
        <v>2000</v>
      </c>
      <c r="J20" s="167"/>
    </row>
    <row r="21" ht="16.5" spans="1:10">
      <c r="A21" s="142"/>
      <c r="B21" s="143" t="s">
        <v>167</v>
      </c>
      <c r="C21" s="143"/>
      <c r="D21" s="144">
        <v>130</v>
      </c>
      <c r="E21" s="142" t="s">
        <v>59</v>
      </c>
      <c r="F21" s="144">
        <v>1</v>
      </c>
      <c r="G21" s="142" t="s">
        <v>60</v>
      </c>
      <c r="H21" s="145">
        <v>30</v>
      </c>
      <c r="I21" s="166">
        <f t="shared" si="1"/>
        <v>3900</v>
      </c>
      <c r="J21" s="167"/>
    </row>
    <row r="22" ht="15" spans="1:10">
      <c r="A22" s="32" t="s">
        <v>168</v>
      </c>
      <c r="B22" s="33"/>
      <c r="C22" s="33"/>
      <c r="D22" s="33"/>
      <c r="E22" s="33"/>
      <c r="F22" s="33"/>
      <c r="G22" s="33"/>
      <c r="H22" s="134"/>
      <c r="I22" s="162">
        <f>I18+I19+I20+I21</f>
        <v>13100</v>
      </c>
      <c r="J22" s="163"/>
    </row>
    <row r="23" ht="16.5" spans="1:10">
      <c r="A23" s="146" t="s">
        <v>169</v>
      </c>
      <c r="B23" s="147" t="s">
        <v>170</v>
      </c>
      <c r="C23" s="147"/>
      <c r="D23" s="148">
        <v>1</v>
      </c>
      <c r="E23" s="148" t="s">
        <v>59</v>
      </c>
      <c r="F23" s="148">
        <v>3</v>
      </c>
      <c r="G23" s="148" t="s">
        <v>60</v>
      </c>
      <c r="H23" s="149">
        <v>50</v>
      </c>
      <c r="I23" s="168">
        <f>F23*D23*H23</f>
        <v>150</v>
      </c>
      <c r="J23" s="169"/>
    </row>
    <row r="24" ht="16.5" spans="1:10">
      <c r="A24" s="146"/>
      <c r="B24" s="147" t="s">
        <v>164</v>
      </c>
      <c r="C24" s="147"/>
      <c r="D24" s="148">
        <v>1</v>
      </c>
      <c r="E24" s="148" t="s">
        <v>59</v>
      </c>
      <c r="F24" s="148">
        <v>2</v>
      </c>
      <c r="G24" s="148" t="s">
        <v>60</v>
      </c>
      <c r="H24" s="149">
        <v>1500</v>
      </c>
      <c r="I24" s="168">
        <f t="shared" ref="I24:I26" si="2">H24*F24*D24</f>
        <v>3000</v>
      </c>
      <c r="J24" s="169"/>
    </row>
    <row r="25" ht="16.5" spans="1:10">
      <c r="A25" s="146"/>
      <c r="B25" s="147" t="s">
        <v>171</v>
      </c>
      <c r="C25" s="147"/>
      <c r="D25" s="148">
        <v>1</v>
      </c>
      <c r="E25" s="148" t="s">
        <v>59</v>
      </c>
      <c r="F25" s="148">
        <v>2</v>
      </c>
      <c r="G25" s="148" t="s">
        <v>60</v>
      </c>
      <c r="H25" s="149">
        <v>500</v>
      </c>
      <c r="I25" s="168">
        <f t="shared" si="2"/>
        <v>1000</v>
      </c>
      <c r="J25" s="169"/>
    </row>
    <row r="26" ht="16.5" spans="1:10">
      <c r="A26" s="146"/>
      <c r="B26" s="147"/>
      <c r="C26" s="147"/>
      <c r="D26" s="148">
        <v>1</v>
      </c>
      <c r="E26" s="148" t="s">
        <v>59</v>
      </c>
      <c r="F26" s="148">
        <v>3</v>
      </c>
      <c r="G26" s="148" t="s">
        <v>60</v>
      </c>
      <c r="H26" s="149">
        <v>500</v>
      </c>
      <c r="I26" s="168">
        <f t="shared" si="2"/>
        <v>1500</v>
      </c>
      <c r="J26" s="169"/>
    </row>
    <row r="27" ht="15" spans="1:10">
      <c r="A27" s="32" t="s">
        <v>172</v>
      </c>
      <c r="B27" s="33"/>
      <c r="C27" s="33"/>
      <c r="D27" s="33"/>
      <c r="E27" s="33"/>
      <c r="F27" s="33"/>
      <c r="G27" s="33"/>
      <c r="H27" s="134"/>
      <c r="I27" s="162">
        <f>SUM(I23:I26)</f>
        <v>5650</v>
      </c>
      <c r="J27" s="163"/>
    </row>
    <row r="28" ht="15" spans="1:10">
      <c r="A28" s="150" t="s">
        <v>173</v>
      </c>
      <c r="B28" s="64"/>
      <c r="C28" s="64"/>
      <c r="D28" s="64"/>
      <c r="E28" s="64"/>
      <c r="F28" s="64"/>
      <c r="G28" s="64"/>
      <c r="H28" s="151"/>
      <c r="I28" s="170">
        <f>I12+I17+I22+I27</f>
        <v>87584</v>
      </c>
      <c r="J28" s="171"/>
    </row>
    <row r="29" ht="15" spans="1:10">
      <c r="A29" s="150" t="s">
        <v>174</v>
      </c>
      <c r="B29" s="64"/>
      <c r="C29" s="64"/>
      <c r="D29" s="64"/>
      <c r="E29" s="64"/>
      <c r="F29" s="64"/>
      <c r="G29" s="64"/>
      <c r="H29" s="152"/>
      <c r="I29" s="170">
        <f>I28*0.1</f>
        <v>8758.4</v>
      </c>
      <c r="J29" s="171"/>
    </row>
    <row r="30" ht="15" spans="1:10">
      <c r="A30" s="150" t="s">
        <v>175</v>
      </c>
      <c r="B30" s="64"/>
      <c r="C30" s="64"/>
      <c r="D30" s="64"/>
      <c r="E30" s="64"/>
      <c r="F30" s="64"/>
      <c r="G30" s="64"/>
      <c r="H30" s="152"/>
      <c r="I30" s="170">
        <f>SUM(I28:I29)</f>
        <v>96342.4</v>
      </c>
      <c r="J30" s="171"/>
    </row>
    <row r="31" ht="21.75" spans="1:10">
      <c r="A31" s="72" t="s">
        <v>176</v>
      </c>
      <c r="B31" s="73"/>
      <c r="C31" s="74"/>
      <c r="D31" s="75"/>
      <c r="E31" s="76"/>
      <c r="F31" s="76"/>
      <c r="G31" s="76"/>
      <c r="H31" s="153"/>
      <c r="I31" s="172">
        <f>SUM(I30:I30)</f>
        <v>96342.4</v>
      </c>
      <c r="J31" s="173"/>
    </row>
  </sheetData>
  <mergeCells count="33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A13:H13"/>
    <mergeCell ref="B14:C14"/>
    <mergeCell ref="B15:C15"/>
    <mergeCell ref="B16:C16"/>
    <mergeCell ref="A17:H17"/>
    <mergeCell ref="B18:C18"/>
    <mergeCell ref="B19:C19"/>
    <mergeCell ref="B20:C20"/>
    <mergeCell ref="B21:C21"/>
    <mergeCell ref="A22:H22"/>
    <mergeCell ref="B23:C23"/>
    <mergeCell ref="B24:C24"/>
    <mergeCell ref="B25:C25"/>
    <mergeCell ref="B26:C26"/>
    <mergeCell ref="A27:H27"/>
    <mergeCell ref="A31:C31"/>
    <mergeCell ref="A9:A10"/>
    <mergeCell ref="A14:A16"/>
    <mergeCell ref="A18:A21"/>
    <mergeCell ref="A23:A26"/>
    <mergeCell ref="J6:J8"/>
    <mergeCell ref="A6:C8"/>
  </mergeCells>
  <pageMargins left="0.75" right="0.75" top="1" bottom="1" header="0.511805555555556" footer="0.511805555555556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A21" sqref="A21:C21"/>
    </sheetView>
  </sheetViews>
  <sheetFormatPr defaultColWidth="9" defaultRowHeight="14.25"/>
  <cols>
    <col min="3" max="3" width="28" customWidth="1"/>
    <col min="8" max="8" width="12" customWidth="1"/>
    <col min="9" max="9" width="23.125" customWidth="1"/>
    <col min="10" max="10" width="21.875" customWidth="1"/>
  </cols>
  <sheetData>
    <row r="1" ht="16.5" spans="1:10">
      <c r="A1" s="2" t="s">
        <v>132</v>
      </c>
      <c r="B1" s="101" t="s">
        <v>133</v>
      </c>
      <c r="C1" s="101"/>
      <c r="D1" s="2"/>
      <c r="E1" s="2"/>
      <c r="F1" s="2"/>
      <c r="G1" s="2"/>
      <c r="H1" s="102"/>
      <c r="I1" s="102"/>
      <c r="J1" s="2"/>
    </row>
    <row r="2" ht="16.5" spans="1:10">
      <c r="A2" s="2" t="s">
        <v>134</v>
      </c>
      <c r="B2" s="103" t="s">
        <v>135</v>
      </c>
      <c r="C2" s="2"/>
      <c r="D2" s="2"/>
      <c r="E2" s="2"/>
      <c r="F2" s="2"/>
      <c r="G2" s="2"/>
      <c r="H2" s="102"/>
      <c r="I2" s="102"/>
      <c r="J2" s="2"/>
    </row>
    <row r="3" ht="16.5" spans="1:10">
      <c r="A3" s="81" t="s">
        <v>33</v>
      </c>
      <c r="B3" s="104" t="s">
        <v>177</v>
      </c>
      <c r="C3" s="104"/>
      <c r="D3" s="104"/>
      <c r="E3" s="104"/>
      <c r="F3" s="104"/>
      <c r="G3" s="104"/>
      <c r="H3" s="105"/>
      <c r="I3" s="105"/>
      <c r="J3" s="154"/>
    </row>
    <row r="4" ht="16.5" spans="1:10">
      <c r="A4" s="81" t="s">
        <v>35</v>
      </c>
      <c r="B4" s="81" t="s">
        <v>178</v>
      </c>
      <c r="C4" s="81"/>
      <c r="D4" s="81"/>
      <c r="E4" s="81"/>
      <c r="F4" s="81"/>
      <c r="G4" s="81"/>
      <c r="H4" s="105"/>
      <c r="I4" s="105"/>
      <c r="J4" s="81"/>
    </row>
    <row r="5" ht="17.25" spans="1:10">
      <c r="A5" s="81" t="s">
        <v>138</v>
      </c>
      <c r="B5" s="106" t="s">
        <v>179</v>
      </c>
      <c r="C5" s="106"/>
      <c r="D5" s="81"/>
      <c r="E5" s="81"/>
      <c r="F5" s="81"/>
      <c r="G5" s="81"/>
      <c r="H5" s="105"/>
      <c r="I5" s="105"/>
      <c r="J5" s="81"/>
    </row>
    <row r="6" ht="15" spans="1:10">
      <c r="A6" s="107" t="s">
        <v>140</v>
      </c>
      <c r="B6" s="108"/>
      <c r="C6" s="109"/>
      <c r="D6" s="110" t="s">
        <v>141</v>
      </c>
      <c r="E6" s="111"/>
      <c r="F6" s="111"/>
      <c r="G6" s="111"/>
      <c r="H6" s="112"/>
      <c r="I6" s="155"/>
      <c r="J6" s="156" t="s">
        <v>142</v>
      </c>
    </row>
    <row r="7" ht="15" spans="1:10">
      <c r="A7" s="113"/>
      <c r="B7" s="114"/>
      <c r="C7" s="115"/>
      <c r="D7" s="34" t="s">
        <v>143</v>
      </c>
      <c r="E7" s="35"/>
      <c r="F7" s="35"/>
      <c r="G7" s="116"/>
      <c r="H7" s="117" t="s">
        <v>144</v>
      </c>
      <c r="I7" s="157"/>
      <c r="J7" s="158"/>
    </row>
    <row r="8" ht="15" spans="1:10">
      <c r="A8" s="118"/>
      <c r="B8" s="119"/>
      <c r="C8" s="120"/>
      <c r="D8" s="21" t="s">
        <v>46</v>
      </c>
      <c r="E8" s="21" t="s">
        <v>145</v>
      </c>
      <c r="F8" s="21" t="s">
        <v>46</v>
      </c>
      <c r="G8" s="21" t="s">
        <v>146</v>
      </c>
      <c r="H8" s="121" t="s">
        <v>147</v>
      </c>
      <c r="I8" s="121" t="s">
        <v>148</v>
      </c>
      <c r="J8" s="159"/>
    </row>
    <row r="9" ht="16.5" spans="1:10">
      <c r="A9" s="122" t="s">
        <v>149</v>
      </c>
      <c r="B9" s="123" t="s">
        <v>55</v>
      </c>
      <c r="C9" s="38"/>
      <c r="D9" s="124"/>
      <c r="E9" s="39" t="s">
        <v>52</v>
      </c>
      <c r="F9" s="39"/>
      <c r="G9" s="39" t="s">
        <v>53</v>
      </c>
      <c r="H9" s="125"/>
      <c r="I9" s="160">
        <f>D9*F9*H9</f>
        <v>0</v>
      </c>
      <c r="J9" s="161"/>
    </row>
    <row r="10" ht="16.5" spans="1:10">
      <c r="A10" s="126"/>
      <c r="B10" s="123" t="s">
        <v>51</v>
      </c>
      <c r="C10" s="38"/>
      <c r="D10" s="124"/>
      <c r="E10" s="39" t="s">
        <v>52</v>
      </c>
      <c r="F10" s="39"/>
      <c r="G10" s="39" t="s">
        <v>53</v>
      </c>
      <c r="H10" s="125"/>
      <c r="I10" s="160">
        <f>H10*D10*F10</f>
        <v>0</v>
      </c>
      <c r="J10" s="161"/>
    </row>
    <row r="11" ht="15" spans="1:10">
      <c r="A11" s="127" t="s">
        <v>150</v>
      </c>
      <c r="B11" s="128"/>
      <c r="C11" s="128"/>
      <c r="D11" s="128"/>
      <c r="E11" s="128"/>
      <c r="F11" s="128"/>
      <c r="G11" s="128"/>
      <c r="H11" s="129"/>
      <c r="I11" s="162">
        <f>SUM(I9:I10)</f>
        <v>0</v>
      </c>
      <c r="J11" s="163"/>
    </row>
    <row r="12" ht="33" spans="1:10">
      <c r="A12" s="130" t="s">
        <v>151</v>
      </c>
      <c r="B12" s="131" t="s">
        <v>180</v>
      </c>
      <c r="C12" s="45"/>
      <c r="D12" s="132">
        <v>1</v>
      </c>
      <c r="E12" s="47" t="s">
        <v>52</v>
      </c>
      <c r="F12" s="132">
        <v>1</v>
      </c>
      <c r="G12" s="47" t="s">
        <v>60</v>
      </c>
      <c r="H12" s="133">
        <v>10000</v>
      </c>
      <c r="I12" s="160">
        <f>H12*F12*D12</f>
        <v>10000</v>
      </c>
      <c r="J12" s="164" t="s">
        <v>181</v>
      </c>
    </row>
    <row r="13" ht="15" spans="1:10">
      <c r="A13" s="32" t="s">
        <v>154</v>
      </c>
      <c r="B13" s="33"/>
      <c r="C13" s="33"/>
      <c r="D13" s="33"/>
      <c r="E13" s="33"/>
      <c r="F13" s="33"/>
      <c r="G13" s="33"/>
      <c r="H13" s="134"/>
      <c r="I13" s="162">
        <f>SUM(I12:I12)</f>
        <v>10000</v>
      </c>
      <c r="J13" s="163"/>
    </row>
    <row r="14" ht="16.5" spans="1:10">
      <c r="A14" s="174" t="s">
        <v>155</v>
      </c>
      <c r="B14" s="136" t="s">
        <v>156</v>
      </c>
      <c r="C14" s="137"/>
      <c r="D14" s="132">
        <v>47</v>
      </c>
      <c r="E14" s="47" t="s">
        <v>59</v>
      </c>
      <c r="F14" s="132">
        <v>1</v>
      </c>
      <c r="G14" s="47" t="s">
        <v>60</v>
      </c>
      <c r="H14" s="133">
        <v>158</v>
      </c>
      <c r="I14" s="160">
        <f>H14*F14*D14</f>
        <v>7426</v>
      </c>
      <c r="J14" s="164"/>
    </row>
    <row r="15" ht="16.5" spans="1:10">
      <c r="A15" s="174"/>
      <c r="B15" s="139" t="s">
        <v>157</v>
      </c>
      <c r="C15" s="38"/>
      <c r="D15" s="132">
        <v>1</v>
      </c>
      <c r="E15" s="47" t="s">
        <v>158</v>
      </c>
      <c r="F15" s="132">
        <v>1</v>
      </c>
      <c r="G15" s="39" t="s">
        <v>60</v>
      </c>
      <c r="H15" s="133">
        <v>5931</v>
      </c>
      <c r="I15" s="160">
        <f>H15*F15*D15</f>
        <v>5931</v>
      </c>
      <c r="J15" s="90" t="s">
        <v>182</v>
      </c>
    </row>
    <row r="16" ht="17" customHeight="1" spans="1:10">
      <c r="A16" s="174"/>
      <c r="B16" s="140" t="s">
        <v>62</v>
      </c>
      <c r="C16" s="141"/>
      <c r="D16" s="132">
        <v>40</v>
      </c>
      <c r="E16" s="47" t="s">
        <v>59</v>
      </c>
      <c r="F16" s="132">
        <v>1</v>
      </c>
      <c r="G16" s="39" t="s">
        <v>60</v>
      </c>
      <c r="H16" s="175">
        <v>68</v>
      </c>
      <c r="I16" s="160">
        <f>H16*F16*D16</f>
        <v>2720</v>
      </c>
      <c r="J16" s="165"/>
    </row>
    <row r="17" ht="15" spans="1:10">
      <c r="A17" s="32" t="s">
        <v>161</v>
      </c>
      <c r="B17" s="33"/>
      <c r="C17" s="33"/>
      <c r="D17" s="33"/>
      <c r="E17" s="33"/>
      <c r="F17" s="33"/>
      <c r="G17" s="33"/>
      <c r="H17" s="134"/>
      <c r="I17" s="162">
        <f>I14+I15+I16</f>
        <v>16077</v>
      </c>
      <c r="J17" s="163"/>
    </row>
    <row r="18" ht="15" spans="1:10">
      <c r="A18" s="150" t="s">
        <v>173</v>
      </c>
      <c r="B18" s="64"/>
      <c r="C18" s="64"/>
      <c r="D18" s="64"/>
      <c r="E18" s="64"/>
      <c r="F18" s="64"/>
      <c r="G18" s="64"/>
      <c r="H18" s="151"/>
      <c r="I18" s="170">
        <f>I13+I17</f>
        <v>26077</v>
      </c>
      <c r="J18" s="171"/>
    </row>
    <row r="19" ht="15" spans="1:10">
      <c r="A19" s="150" t="s">
        <v>174</v>
      </c>
      <c r="B19" s="64"/>
      <c r="C19" s="64"/>
      <c r="D19" s="64"/>
      <c r="E19" s="64"/>
      <c r="F19" s="64"/>
      <c r="G19" s="64"/>
      <c r="H19" s="152"/>
      <c r="I19" s="170">
        <f>I18*0.1</f>
        <v>2607.7</v>
      </c>
      <c r="J19" s="171"/>
    </row>
    <row r="20" ht="15" spans="1:10">
      <c r="A20" s="150" t="s">
        <v>175</v>
      </c>
      <c r="B20" s="64"/>
      <c r="C20" s="64"/>
      <c r="D20" s="64"/>
      <c r="E20" s="64"/>
      <c r="F20" s="64"/>
      <c r="G20" s="64"/>
      <c r="H20" s="152"/>
      <c r="I20" s="170">
        <f>SUM(I18:I19)</f>
        <v>28684.7</v>
      </c>
      <c r="J20" s="171"/>
    </row>
    <row r="21" ht="21.75" spans="1:10">
      <c r="A21" s="72" t="s">
        <v>176</v>
      </c>
      <c r="B21" s="73"/>
      <c r="C21" s="74"/>
      <c r="D21" s="75"/>
      <c r="E21" s="76"/>
      <c r="F21" s="76"/>
      <c r="G21" s="76"/>
      <c r="H21" s="153"/>
      <c r="I21" s="172">
        <f>SUM(I20:I20)</f>
        <v>28684.7</v>
      </c>
      <c r="J21" s="173"/>
    </row>
  </sheetData>
  <mergeCells count="21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A13:H13"/>
    <mergeCell ref="B14:C14"/>
    <mergeCell ref="B15:C15"/>
    <mergeCell ref="B16:C16"/>
    <mergeCell ref="A17:H17"/>
    <mergeCell ref="A21:C21"/>
    <mergeCell ref="A9:A10"/>
    <mergeCell ref="A14:A16"/>
    <mergeCell ref="J6:J8"/>
    <mergeCell ref="A6:C8"/>
  </mergeCells>
  <pageMargins left="0.75" right="0.75" top="1" bottom="1" header="0.511805555555556" footer="0.511805555555556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C31" sqref="C31"/>
    </sheetView>
  </sheetViews>
  <sheetFormatPr defaultColWidth="9" defaultRowHeight="14.25"/>
  <cols>
    <col min="3" max="3" width="27.375" customWidth="1"/>
    <col min="7" max="7" width="10.375" customWidth="1"/>
    <col min="8" max="8" width="13.625" customWidth="1"/>
    <col min="9" max="9" width="21" customWidth="1"/>
    <col min="10" max="10" width="21.75" customWidth="1"/>
  </cols>
  <sheetData>
    <row r="1" ht="16.5" spans="1:10">
      <c r="A1" s="2" t="s">
        <v>132</v>
      </c>
      <c r="B1" s="101" t="s">
        <v>133</v>
      </c>
      <c r="C1" s="101"/>
      <c r="D1" s="2"/>
      <c r="E1" s="2"/>
      <c r="F1" s="2"/>
      <c r="G1" s="2"/>
      <c r="H1" s="102"/>
      <c r="I1" s="102"/>
      <c r="J1" s="2"/>
    </row>
    <row r="2" ht="16.5" spans="1:10">
      <c r="A2" s="2" t="s">
        <v>134</v>
      </c>
      <c r="B2" s="103" t="s">
        <v>183</v>
      </c>
      <c r="C2" s="2"/>
      <c r="D2" s="2"/>
      <c r="E2" s="2"/>
      <c r="F2" s="2"/>
      <c r="G2" s="2"/>
      <c r="H2" s="102"/>
      <c r="I2" s="102"/>
      <c r="J2" s="2"/>
    </row>
    <row r="3" ht="16.5" spans="1:10">
      <c r="A3" s="81" t="s">
        <v>33</v>
      </c>
      <c r="B3" s="104" t="s">
        <v>184</v>
      </c>
      <c r="C3" s="104"/>
      <c r="D3" s="104"/>
      <c r="E3" s="104"/>
      <c r="F3" s="104"/>
      <c r="G3" s="104"/>
      <c r="H3" s="105"/>
      <c r="I3" s="105"/>
      <c r="J3" s="154"/>
    </row>
    <row r="4" ht="16.5" spans="1:10">
      <c r="A4" s="81" t="s">
        <v>35</v>
      </c>
      <c r="B4" s="81" t="s">
        <v>185</v>
      </c>
      <c r="C4" s="81"/>
      <c r="D4" s="81"/>
      <c r="E4" s="81"/>
      <c r="F4" s="81"/>
      <c r="G4" s="81"/>
      <c r="H4" s="105"/>
      <c r="I4" s="105"/>
      <c r="J4" s="81"/>
    </row>
    <row r="5" ht="17.25" spans="1:10">
      <c r="A5" s="81" t="s">
        <v>138</v>
      </c>
      <c r="B5" s="106" t="s">
        <v>186</v>
      </c>
      <c r="C5" s="106"/>
      <c r="D5" s="81"/>
      <c r="E5" s="81"/>
      <c r="F5" s="81"/>
      <c r="G5" s="81"/>
      <c r="H5" s="105"/>
      <c r="I5" s="105"/>
      <c r="J5" s="81"/>
    </row>
    <row r="6" ht="15" spans="1:10">
      <c r="A6" s="107" t="s">
        <v>140</v>
      </c>
      <c r="B6" s="108"/>
      <c r="C6" s="109"/>
      <c r="D6" s="110" t="s">
        <v>141</v>
      </c>
      <c r="E6" s="111"/>
      <c r="F6" s="111"/>
      <c r="G6" s="111"/>
      <c r="H6" s="112"/>
      <c r="I6" s="155"/>
      <c r="J6" s="156" t="s">
        <v>142</v>
      </c>
    </row>
    <row r="7" ht="15" spans="1:10">
      <c r="A7" s="113"/>
      <c r="B7" s="114"/>
      <c r="C7" s="115"/>
      <c r="D7" s="34" t="s">
        <v>143</v>
      </c>
      <c r="E7" s="35"/>
      <c r="F7" s="35"/>
      <c r="G7" s="116"/>
      <c r="H7" s="117" t="s">
        <v>144</v>
      </c>
      <c r="I7" s="157"/>
      <c r="J7" s="158"/>
    </row>
    <row r="8" ht="15" spans="1:10">
      <c r="A8" s="118"/>
      <c r="B8" s="119"/>
      <c r="C8" s="120"/>
      <c r="D8" s="21" t="s">
        <v>46</v>
      </c>
      <c r="E8" s="21" t="s">
        <v>145</v>
      </c>
      <c r="F8" s="21" t="s">
        <v>46</v>
      </c>
      <c r="G8" s="21" t="s">
        <v>146</v>
      </c>
      <c r="H8" s="121" t="s">
        <v>147</v>
      </c>
      <c r="I8" s="121" t="s">
        <v>148</v>
      </c>
      <c r="J8" s="159"/>
    </row>
    <row r="9" ht="16.5" spans="1:10">
      <c r="A9" s="122" t="s">
        <v>149</v>
      </c>
      <c r="B9" s="123" t="s">
        <v>55</v>
      </c>
      <c r="C9" s="38"/>
      <c r="D9" s="124"/>
      <c r="E9" s="39" t="s">
        <v>52</v>
      </c>
      <c r="F9" s="39"/>
      <c r="G9" s="39" t="s">
        <v>53</v>
      </c>
      <c r="H9" s="125"/>
      <c r="I9" s="160">
        <f>D9*F9*H9</f>
        <v>0</v>
      </c>
      <c r="J9" s="161"/>
    </row>
    <row r="10" ht="16.5" spans="1:10">
      <c r="A10" s="126"/>
      <c r="B10" s="123" t="s">
        <v>51</v>
      </c>
      <c r="C10" s="38"/>
      <c r="D10" s="124"/>
      <c r="E10" s="39" t="s">
        <v>52</v>
      </c>
      <c r="F10" s="39"/>
      <c r="G10" s="39" t="s">
        <v>53</v>
      </c>
      <c r="H10" s="125"/>
      <c r="I10" s="160">
        <f>H10*D10*F10</f>
        <v>0</v>
      </c>
      <c r="J10" s="161"/>
    </row>
    <row r="11" ht="15" spans="1:10">
      <c r="A11" s="127" t="s">
        <v>150</v>
      </c>
      <c r="B11" s="128"/>
      <c r="C11" s="128"/>
      <c r="D11" s="128"/>
      <c r="E11" s="128"/>
      <c r="F11" s="128"/>
      <c r="G11" s="128"/>
      <c r="H11" s="129"/>
      <c r="I11" s="162">
        <f>SUM(I9:I10)</f>
        <v>0</v>
      </c>
      <c r="J11" s="163"/>
    </row>
    <row r="12" ht="49.5" spans="1:10">
      <c r="A12" s="130" t="s">
        <v>151</v>
      </c>
      <c r="B12" s="131" t="s">
        <v>187</v>
      </c>
      <c r="C12" s="45"/>
      <c r="D12" s="132">
        <v>1</v>
      </c>
      <c r="E12" s="47" t="s">
        <v>52</v>
      </c>
      <c r="F12" s="132">
        <v>1</v>
      </c>
      <c r="G12" s="47" t="s">
        <v>60</v>
      </c>
      <c r="H12" s="133">
        <v>18000</v>
      </c>
      <c r="I12" s="160">
        <f t="shared" ref="I12:I16" si="0">H12*F12*D12</f>
        <v>18000</v>
      </c>
      <c r="J12" s="164" t="s">
        <v>188</v>
      </c>
    </row>
    <row r="13" ht="15" spans="1:10">
      <c r="A13" s="32" t="s">
        <v>154</v>
      </c>
      <c r="B13" s="33"/>
      <c r="C13" s="33"/>
      <c r="D13" s="33"/>
      <c r="E13" s="33"/>
      <c r="F13" s="33"/>
      <c r="G13" s="33"/>
      <c r="H13" s="134"/>
      <c r="I13" s="162">
        <f>SUM(I12:I12)</f>
        <v>18000</v>
      </c>
      <c r="J13" s="163"/>
    </row>
    <row r="14" ht="16.5" spans="1:10">
      <c r="A14" s="135" t="s">
        <v>155</v>
      </c>
      <c r="B14" s="136" t="s">
        <v>156</v>
      </c>
      <c r="C14" s="137"/>
      <c r="D14" s="132">
        <v>80</v>
      </c>
      <c r="E14" s="47" t="s">
        <v>59</v>
      </c>
      <c r="F14" s="132">
        <v>1</v>
      </c>
      <c r="G14" s="47" t="s">
        <v>60</v>
      </c>
      <c r="H14" s="133">
        <v>138</v>
      </c>
      <c r="I14" s="160">
        <f t="shared" si="0"/>
        <v>11040</v>
      </c>
      <c r="J14" s="164"/>
    </row>
    <row r="15" ht="16.5" spans="1:10">
      <c r="A15" s="138"/>
      <c r="B15" s="139" t="s">
        <v>157</v>
      </c>
      <c r="C15" s="38"/>
      <c r="D15" s="132">
        <v>7</v>
      </c>
      <c r="E15" s="47" t="s">
        <v>158</v>
      </c>
      <c r="F15" s="132">
        <v>1</v>
      </c>
      <c r="G15" s="39" t="s">
        <v>60</v>
      </c>
      <c r="H15" s="133">
        <v>2188</v>
      </c>
      <c r="I15" s="160">
        <f t="shared" si="0"/>
        <v>15316</v>
      </c>
      <c r="J15" s="165" t="s">
        <v>159</v>
      </c>
    </row>
    <row r="16" ht="16.5" spans="1:10">
      <c r="A16" s="138"/>
      <c r="B16" s="140" t="s">
        <v>160</v>
      </c>
      <c r="C16" s="141"/>
      <c r="D16" s="132">
        <v>14</v>
      </c>
      <c r="E16" s="47" t="s">
        <v>59</v>
      </c>
      <c r="F16" s="132">
        <v>1</v>
      </c>
      <c r="G16" s="39" t="s">
        <v>60</v>
      </c>
      <c r="H16" s="133">
        <v>58</v>
      </c>
      <c r="I16" s="160">
        <f t="shared" si="0"/>
        <v>812</v>
      </c>
      <c r="J16" s="165"/>
    </row>
    <row r="17" ht="15" spans="1:10">
      <c r="A17" s="32" t="s">
        <v>161</v>
      </c>
      <c r="B17" s="33"/>
      <c r="C17" s="33"/>
      <c r="D17" s="33"/>
      <c r="E17" s="33"/>
      <c r="F17" s="33"/>
      <c r="G17" s="33"/>
      <c r="H17" s="134"/>
      <c r="I17" s="162">
        <f>I14+I15+I16</f>
        <v>27168</v>
      </c>
      <c r="J17" s="163"/>
    </row>
    <row r="18" ht="16.5" spans="1:10">
      <c r="A18" s="142" t="s">
        <v>162</v>
      </c>
      <c r="B18" s="143" t="s">
        <v>164</v>
      </c>
      <c r="C18" s="143"/>
      <c r="D18" s="144">
        <v>2</v>
      </c>
      <c r="E18" s="142" t="s">
        <v>165</v>
      </c>
      <c r="F18" s="144">
        <v>1</v>
      </c>
      <c r="G18" s="142" t="s">
        <v>60</v>
      </c>
      <c r="H18" s="145">
        <v>2300</v>
      </c>
      <c r="I18" s="166">
        <f>H18*F18*D18</f>
        <v>4600</v>
      </c>
      <c r="J18" s="167"/>
    </row>
    <row r="19" ht="16.5" spans="1:10">
      <c r="A19" s="142"/>
      <c r="B19" s="143" t="s">
        <v>167</v>
      </c>
      <c r="C19" s="143"/>
      <c r="D19" s="144">
        <v>90</v>
      </c>
      <c r="E19" s="142" t="s">
        <v>59</v>
      </c>
      <c r="F19" s="144">
        <v>1</v>
      </c>
      <c r="G19" s="142" t="s">
        <v>60</v>
      </c>
      <c r="H19" s="145">
        <v>30</v>
      </c>
      <c r="I19" s="166">
        <f>H19*F19*D19</f>
        <v>2700</v>
      </c>
      <c r="J19" s="167"/>
    </row>
    <row r="20" ht="15" spans="1:10">
      <c r="A20" s="32" t="s">
        <v>168</v>
      </c>
      <c r="B20" s="33"/>
      <c r="C20" s="33"/>
      <c r="D20" s="33"/>
      <c r="E20" s="33"/>
      <c r="F20" s="33"/>
      <c r="G20" s="33"/>
      <c r="H20" s="134"/>
      <c r="I20" s="162">
        <f>I18+I19</f>
        <v>7300</v>
      </c>
      <c r="J20" s="163"/>
    </row>
    <row r="21" ht="16.5" spans="1:10">
      <c r="A21" s="146" t="s">
        <v>169</v>
      </c>
      <c r="B21" s="147" t="s">
        <v>170</v>
      </c>
      <c r="C21" s="147"/>
      <c r="D21" s="148">
        <v>1</v>
      </c>
      <c r="E21" s="148" t="s">
        <v>59</v>
      </c>
      <c r="F21" s="148">
        <v>3</v>
      </c>
      <c r="G21" s="148" t="s">
        <v>60</v>
      </c>
      <c r="H21" s="149">
        <v>50</v>
      </c>
      <c r="I21" s="168">
        <f>F21*D21*H21</f>
        <v>150</v>
      </c>
      <c r="J21" s="169"/>
    </row>
    <row r="22" ht="16.5" spans="1:10">
      <c r="A22" s="146"/>
      <c r="B22" s="147" t="s">
        <v>164</v>
      </c>
      <c r="C22" s="147"/>
      <c r="D22" s="148">
        <v>1</v>
      </c>
      <c r="E22" s="148" t="s">
        <v>59</v>
      </c>
      <c r="F22" s="148">
        <v>2</v>
      </c>
      <c r="G22" s="148" t="s">
        <v>60</v>
      </c>
      <c r="H22" s="149">
        <v>300</v>
      </c>
      <c r="I22" s="168">
        <f t="shared" ref="I22:I24" si="1">H22*F22*D22</f>
        <v>600</v>
      </c>
      <c r="J22" s="169"/>
    </row>
    <row r="23" ht="16.5" spans="1:10">
      <c r="A23" s="146"/>
      <c r="B23" s="147" t="s">
        <v>171</v>
      </c>
      <c r="C23" s="147"/>
      <c r="D23" s="148">
        <v>1</v>
      </c>
      <c r="E23" s="148" t="s">
        <v>59</v>
      </c>
      <c r="F23" s="148">
        <v>2</v>
      </c>
      <c r="G23" s="148" t="s">
        <v>60</v>
      </c>
      <c r="H23" s="149">
        <v>500</v>
      </c>
      <c r="I23" s="168">
        <f t="shared" si="1"/>
        <v>1000</v>
      </c>
      <c r="J23" s="169"/>
    </row>
    <row r="24" ht="16.5" spans="1:10">
      <c r="A24" s="146"/>
      <c r="B24" s="147" t="s">
        <v>169</v>
      </c>
      <c r="C24" s="147"/>
      <c r="D24" s="148">
        <v>1</v>
      </c>
      <c r="E24" s="148" t="s">
        <v>59</v>
      </c>
      <c r="F24" s="148">
        <v>3</v>
      </c>
      <c r="G24" s="148" t="s">
        <v>60</v>
      </c>
      <c r="H24" s="149">
        <v>500</v>
      </c>
      <c r="I24" s="168">
        <f t="shared" si="1"/>
        <v>1500</v>
      </c>
      <c r="J24" s="169"/>
    </row>
    <row r="25" ht="15" spans="1:10">
      <c r="A25" s="32" t="s">
        <v>172</v>
      </c>
      <c r="B25" s="33"/>
      <c r="C25" s="33"/>
      <c r="D25" s="33"/>
      <c r="E25" s="33"/>
      <c r="F25" s="33"/>
      <c r="G25" s="33"/>
      <c r="H25" s="134"/>
      <c r="I25" s="162">
        <f>SUM(I21:I24)</f>
        <v>3250</v>
      </c>
      <c r="J25" s="163"/>
    </row>
    <row r="26" ht="15" spans="1:10">
      <c r="A26" s="150" t="s">
        <v>173</v>
      </c>
      <c r="B26" s="64"/>
      <c r="C26" s="64"/>
      <c r="D26" s="64"/>
      <c r="E26" s="64"/>
      <c r="F26" s="64"/>
      <c r="G26" s="64"/>
      <c r="H26" s="151"/>
      <c r="I26" s="170">
        <f>I13+I17+I20+I25</f>
        <v>55718</v>
      </c>
      <c r="J26" s="171"/>
    </row>
    <row r="27" ht="15" spans="1:10">
      <c r="A27" s="150" t="s">
        <v>174</v>
      </c>
      <c r="B27" s="64"/>
      <c r="C27" s="64"/>
      <c r="D27" s="64"/>
      <c r="E27" s="64"/>
      <c r="F27" s="64"/>
      <c r="G27" s="64"/>
      <c r="H27" s="152"/>
      <c r="I27" s="170">
        <f>I26*0.1</f>
        <v>5571.8</v>
      </c>
      <c r="J27" s="171"/>
    </row>
    <row r="28" ht="15" spans="1:10">
      <c r="A28" s="150" t="s">
        <v>175</v>
      </c>
      <c r="B28" s="64"/>
      <c r="C28" s="64"/>
      <c r="D28" s="64"/>
      <c r="E28" s="64"/>
      <c r="F28" s="64"/>
      <c r="G28" s="64"/>
      <c r="H28" s="152"/>
      <c r="I28" s="170">
        <f>SUM(I26:I27)</f>
        <v>61289.8</v>
      </c>
      <c r="J28" s="171"/>
    </row>
    <row r="29" ht="21.75" spans="1:10">
      <c r="A29" s="72" t="s">
        <v>176</v>
      </c>
      <c r="B29" s="73"/>
      <c r="C29" s="74"/>
      <c r="D29" s="75"/>
      <c r="E29" s="76"/>
      <c r="F29" s="76"/>
      <c r="G29" s="76"/>
      <c r="H29" s="153"/>
      <c r="I29" s="172">
        <f>SUM(I28:I28)</f>
        <v>61289.8</v>
      </c>
      <c r="J29" s="173"/>
    </row>
  </sheetData>
  <mergeCells count="31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A13:H13"/>
    <mergeCell ref="B14:C14"/>
    <mergeCell ref="B15:C15"/>
    <mergeCell ref="B16:C16"/>
    <mergeCell ref="A17:H17"/>
    <mergeCell ref="B18:C18"/>
    <mergeCell ref="B19:C19"/>
    <mergeCell ref="A20:H20"/>
    <mergeCell ref="B21:C21"/>
    <mergeCell ref="B22:C22"/>
    <mergeCell ref="B23:C23"/>
    <mergeCell ref="B24:C24"/>
    <mergeCell ref="A25:H25"/>
    <mergeCell ref="A29:C29"/>
    <mergeCell ref="A9:A10"/>
    <mergeCell ref="A14:A16"/>
    <mergeCell ref="A18:A19"/>
    <mergeCell ref="A21:A24"/>
    <mergeCell ref="J6:J8"/>
    <mergeCell ref="A6:C8"/>
  </mergeCells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189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190</v>
      </c>
      <c r="C6" s="13"/>
      <c r="D6" s="13"/>
      <c r="E6" s="13"/>
      <c r="F6" s="13"/>
      <c r="G6" s="13"/>
      <c r="H6" s="13"/>
      <c r="I6" s="13"/>
      <c r="J6" s="13"/>
    </row>
    <row r="7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50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100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8000</v>
      </c>
      <c r="J13" s="86" t="s">
        <v>156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f>H16*F16*D16</f>
        <v>13000</v>
      </c>
      <c r="J16" s="90" t="s">
        <v>68</v>
      </c>
    </row>
    <row r="17" s="3" customFormat="1" ht="23.1" customHeight="1" spans="1:10">
      <c r="A17" s="49"/>
      <c r="B17" s="44" t="s">
        <v>191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 t="shared" ref="I21:I24" si="0">H21*F21*D21</f>
        <v>400</v>
      </c>
      <c r="J21" s="92" t="s">
        <v>80</v>
      </c>
    </row>
    <row r="22" s="2" customFormat="1" ht="24" customHeight="1" spans="1:10">
      <c r="A22" s="49"/>
      <c r="B22" s="37" t="s">
        <v>85</v>
      </c>
      <c r="C22" s="38"/>
      <c r="D22" s="50">
        <v>10</v>
      </c>
      <c r="E22" s="50" t="s">
        <v>73</v>
      </c>
      <c r="F22" s="50">
        <v>1</v>
      </c>
      <c r="G22" s="50" t="s">
        <v>60</v>
      </c>
      <c r="H22" s="51">
        <v>100</v>
      </c>
      <c r="I22" s="30">
        <f t="shared" si="0"/>
        <v>1000</v>
      </c>
      <c r="J22" s="92" t="s">
        <v>86</v>
      </c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f t="shared" si="0"/>
        <v>100</v>
      </c>
      <c r="J23" s="92"/>
    </row>
    <row r="24" s="2" customFormat="1" ht="24" customHeight="1" spans="1:10">
      <c r="A24" s="49"/>
      <c r="B24" s="37" t="s">
        <v>81</v>
      </c>
      <c r="C24" s="38"/>
      <c r="D24" s="50">
        <v>2</v>
      </c>
      <c r="E24" s="50" t="s">
        <v>82</v>
      </c>
      <c r="F24" s="50">
        <v>1</v>
      </c>
      <c r="G24" s="50" t="s">
        <v>60</v>
      </c>
      <c r="H24" s="51">
        <v>50</v>
      </c>
      <c r="I24" s="30">
        <f t="shared" si="0"/>
        <v>100</v>
      </c>
      <c r="J24" s="92"/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33558</v>
      </c>
      <c r="J34" s="96"/>
    </row>
    <row r="35" s="2" customFormat="1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2995</v>
      </c>
      <c r="J35" s="98"/>
    </row>
    <row r="36" s="2" customFormat="1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2193.18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38746.18</v>
      </c>
      <c r="J37" s="100"/>
    </row>
    <row r="38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Sheet1</vt:lpstr>
      <vt:lpstr>华山国际酒店二区报价 </vt:lpstr>
      <vt:lpstr>总价</vt:lpstr>
      <vt:lpstr>总费用</vt:lpstr>
      <vt:lpstr>17年武汉配件会议 </vt:lpstr>
      <vt:lpstr>17年上海workshop会议</vt:lpstr>
      <vt:lpstr>17年配件会议重庆站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hilary</cp:lastModifiedBy>
  <dcterms:created xsi:type="dcterms:W3CDTF">2002-04-12T02:22:00Z</dcterms:created>
  <cp:lastPrinted>2016-03-28T03:10:00Z</cp:lastPrinted>
  <dcterms:modified xsi:type="dcterms:W3CDTF">2017-08-11T07:49:16Z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