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5.12无锡王长闽流程号PUR2305026\"/>
    </mc:Choice>
  </mc:AlternateContent>
  <xr:revisionPtr revIDLastSave="0" documentId="13_ncr:1_{6F8C0D49-7556-478D-A65E-3035E6C7DF02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'结算-地接社'!$A$1:$M$28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21" i="18" l="1"/>
  <c r="H17" i="18"/>
  <c r="H16" i="18"/>
  <c r="H20" i="18"/>
  <c r="H19" i="18"/>
  <c r="H14" i="18"/>
  <c r="L14" i="18" s="1"/>
  <c r="L19" i="18"/>
  <c r="H12" i="18"/>
  <c r="L12" i="18" s="1"/>
  <c r="H13" i="18"/>
  <c r="L13" i="18" s="1"/>
  <c r="H23" i="18" l="1"/>
  <c r="H26" i="18" s="1"/>
  <c r="H27" i="18" s="1"/>
  <c r="H28" i="18" s="1"/>
  <c r="H11" i="18"/>
  <c r="G20" i="18"/>
  <c r="G19" i="18"/>
  <c r="G11" i="18"/>
  <c r="G16" i="18" s="1"/>
  <c r="H24" i="18" l="1"/>
  <c r="L11" i="18"/>
  <c r="G21" i="18"/>
  <c r="L20" i="18" l="1"/>
  <c r="H15" i="18" l="1"/>
  <c r="G15" i="18"/>
  <c r="G17" i="18" s="1"/>
  <c r="L24" i="19"/>
  <c r="G20" i="19"/>
  <c r="G11" i="19"/>
  <c r="G12" i="19"/>
  <c r="G24" i="19"/>
  <c r="L15" i="18" l="1"/>
  <c r="G23" i="18"/>
  <c r="G24" i="18" s="1"/>
  <c r="G26" i="18" l="1"/>
  <c r="G27" i="18" s="1"/>
  <c r="G28" i="18" s="1"/>
</calcChain>
</file>

<file path=xl/sharedStrings.xml><?xml version="1.0" encoding="utf-8"?>
<sst xmlns="http://schemas.openxmlformats.org/spreadsheetml/2006/main" count="90" uniqueCount="73">
  <si>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</si>
  <si>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</si>
  <si>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</si>
  <si>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</si>
  <si>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</si>
  <si>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</si>
  <si>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</si>
  <si>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</si>
  <si>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</si>
  <si>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</si>
  <si>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</si>
  <si>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</si>
  <si>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</si>
  <si>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</si>
  <si>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</si>
  <si>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</si>
  <si>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</si>
  <si>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</si>
  <si>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</si>
  <si>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</si>
  <si>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</si>
  <si>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</si>
  <si>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</si>
  <si>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</si>
  <si>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</si>
  <si>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</si>
  <si>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</si>
  <si>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</si>
  <si>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</si>
  <si>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</si>
  <si>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</si>
  <si>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</si>
  <si>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</si>
  <si>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</si>
  <si>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</si>
  <si>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</si>
  <si>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</si>
  <si>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</si>
  <si>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</si>
  <si>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</si>
  <si>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</si>
  <si>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</si>
  <si>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</si>
  <si>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</si>
  <si>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</si>
  <si>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</si>
  <si>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</si>
  <si>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</si>
  <si>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</si>
  <si>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</si>
  <si>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</si>
  <si>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</si>
  <si>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t>5.12无锡王长闽 PUR2305026</t>
    <phoneticPr fontId="6" type="noConversion"/>
  </si>
  <si>
    <t>无锡 宜兴</t>
    <phoneticPr fontId="6" type="noConversion"/>
  </si>
  <si>
    <r>
      <rPr>
        <sz val="9"/>
        <rFont val="宋体"/>
        <family val="3"/>
        <charset val="134"/>
      </rPr>
      <t>交通</t>
    </r>
    <phoneticPr fontId="6" type="noConversion"/>
  </si>
  <si>
    <r>
      <rPr>
        <sz val="9"/>
        <rFont val="宋体"/>
        <family val="3"/>
        <charset val="134"/>
      </rPr>
      <t>无锡机场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宜兴陶都半岛酒店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帕萨特接送机</t>
    </r>
    <phoneticPr fontId="6" type="noConversion"/>
  </si>
  <si>
    <r>
      <rPr>
        <sz val="9"/>
        <rFont val="宋体"/>
        <family val="3"/>
        <charset val="134"/>
      </rPr>
      <t>单程</t>
    </r>
    <r>
      <rPr>
        <sz val="9"/>
        <rFont val="Arial"/>
        <family val="2"/>
      </rPr>
      <t>60</t>
    </r>
    <r>
      <rPr>
        <sz val="9"/>
        <rFont val="宋体"/>
        <family val="3"/>
        <charset val="134"/>
      </rPr>
      <t>公里；按实际产生结算</t>
    </r>
    <phoneticPr fontId="6" type="noConversion"/>
  </si>
  <si>
    <r>
      <rPr>
        <b/>
        <sz val="9"/>
        <rFont val="宋体"/>
        <family val="3"/>
        <charset val="134"/>
      </rPr>
      <t>小车合计</t>
    </r>
    <phoneticPr fontId="1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</si>
  <si>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</si>
  <si>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住宿</t>
    </r>
    <phoneticPr fontId="6" type="noConversion"/>
  </si>
  <si>
    <r>
      <t>5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12-14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含双早</t>
    </r>
    <phoneticPr fontId="6" type="noConversion"/>
  </si>
  <si>
    <r>
      <rPr>
        <sz val="9"/>
        <rFont val="宋体"/>
        <family val="3"/>
        <charset val="134"/>
      </rPr>
      <t>按实际结算</t>
    </r>
  </si>
  <si>
    <r>
      <rPr>
        <sz val="9"/>
        <rFont val="宋体"/>
        <family val="3"/>
        <charset val="134"/>
      </rPr>
      <t>信息服务（前期信息收集</t>
    </r>
    <r>
      <rPr>
        <sz val="9"/>
        <rFont val="Arial"/>
        <family val="2"/>
      </rPr>
      <t>+</t>
    </r>
    <r>
      <rPr>
        <sz val="9"/>
        <rFont val="宋体"/>
        <family val="3"/>
        <charset val="134"/>
      </rPr>
      <t>酒店落实对接）</t>
    </r>
    <phoneticPr fontId="14" type="noConversion"/>
  </si>
  <si>
    <r>
      <rPr>
        <sz val="9"/>
        <rFont val="宋体"/>
        <family val="3"/>
        <charset val="134"/>
      </rPr>
      <t>按实际结算</t>
    </r>
    <phoneticPr fontId="6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</si>
  <si>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</si>
  <si>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</si>
  <si>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</si>
  <si>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</si>
  <si>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r>
      <rPr>
        <sz val="9"/>
        <rFont val="Arial"/>
        <family val="3"/>
      </rPr>
      <t>5</t>
    </r>
    <r>
      <rPr>
        <sz val="9"/>
        <rFont val="宋体"/>
        <family val="3"/>
        <charset val="134"/>
      </rPr>
      <t>月</t>
    </r>
    <r>
      <rPr>
        <sz val="9"/>
        <rFont val="Arial"/>
        <family val="3"/>
      </rPr>
      <t>13</t>
    </r>
    <r>
      <rPr>
        <sz val="9"/>
        <rFont val="宋体"/>
        <family val="3"/>
        <charset val="134"/>
      </rPr>
      <t>日：宜兴酒店</t>
    </r>
    <r>
      <rPr>
        <sz val="9"/>
        <rFont val="Arial"/>
        <family val="3"/>
        <charset val="134"/>
      </rPr>
      <t>-</t>
    </r>
    <r>
      <rPr>
        <sz val="9"/>
        <rFont val="宋体"/>
        <family val="3"/>
        <charset val="134"/>
      </rPr>
      <t>宜兴站，小车，客人：张文，</t>
    </r>
    <r>
      <rPr>
        <sz val="9"/>
        <rFont val="Arial"/>
        <family val="3"/>
        <charset val="134"/>
      </rPr>
      <t xml:space="preserve">
5</t>
    </r>
    <r>
      <rPr>
        <sz val="9"/>
        <rFont val="宋体"/>
        <family val="3"/>
        <charset val="134"/>
      </rPr>
      <t>折结算</t>
    </r>
    <phoneticPr fontId="6" type="noConversion"/>
  </si>
  <si>
    <r>
      <rPr>
        <sz val="9"/>
        <rFont val="Arial"/>
        <family val="3"/>
      </rPr>
      <t>5</t>
    </r>
    <r>
      <rPr>
        <sz val="9"/>
        <rFont val="宋体"/>
        <family val="3"/>
        <charset val="134"/>
      </rPr>
      <t>月</t>
    </r>
    <r>
      <rPr>
        <sz val="9"/>
        <rFont val="Arial"/>
        <family val="3"/>
      </rPr>
      <t>13</t>
    </r>
    <r>
      <rPr>
        <sz val="9"/>
        <rFont val="宋体"/>
        <family val="3"/>
        <charset val="134"/>
      </rPr>
      <t>日：宜兴酒店先接销售</t>
    </r>
    <r>
      <rPr>
        <sz val="9"/>
        <rFont val="Arial"/>
        <family val="3"/>
        <charset val="134"/>
      </rPr>
      <t>-</t>
    </r>
    <r>
      <rPr>
        <sz val="9"/>
        <rFont val="宋体"/>
        <family val="3"/>
        <charset val="134"/>
      </rPr>
      <t>宜兴站</t>
    </r>
    <r>
      <rPr>
        <sz val="9"/>
        <rFont val="Arial"/>
        <family val="3"/>
        <charset val="134"/>
      </rPr>
      <t>-</t>
    </r>
    <r>
      <rPr>
        <sz val="9"/>
        <rFont val="宋体"/>
        <family val="3"/>
        <charset val="134"/>
      </rPr>
      <t>在送回宜兴酒店，小车，客人：史晓飞，宋雅琳</t>
    </r>
    <phoneticPr fontId="6" type="noConversion"/>
  </si>
  <si>
    <r>
      <rPr>
        <sz val="9"/>
        <rFont val="Arial"/>
        <family val="3"/>
      </rPr>
      <t>5</t>
    </r>
    <r>
      <rPr>
        <sz val="9"/>
        <rFont val="宋体"/>
        <family val="3"/>
        <charset val="134"/>
      </rPr>
      <t>月</t>
    </r>
    <r>
      <rPr>
        <sz val="9"/>
        <rFont val="Arial"/>
        <family val="3"/>
      </rPr>
      <t>14</t>
    </r>
    <r>
      <rPr>
        <sz val="9"/>
        <rFont val="宋体"/>
        <family val="3"/>
        <charset val="134"/>
      </rPr>
      <t>日：宜兴酒店</t>
    </r>
    <r>
      <rPr>
        <sz val="9"/>
        <rFont val="Arial"/>
        <family val="3"/>
        <charset val="134"/>
      </rPr>
      <t>-</t>
    </r>
    <r>
      <rPr>
        <sz val="9"/>
        <rFont val="宋体"/>
        <family val="3"/>
        <charset val="134"/>
      </rPr>
      <t>宜兴站，小车，客人：史晓飞，宋雅琳</t>
    </r>
    <phoneticPr fontId="6" type="noConversion"/>
  </si>
  <si>
    <r>
      <t>5</t>
    </r>
    <r>
      <rPr>
        <sz val="9"/>
        <rFont val="宋体"/>
        <family val="3"/>
        <charset val="134"/>
      </rPr>
      <t>月12日：无锡机场</t>
    </r>
    <r>
      <rPr>
        <sz val="9"/>
        <rFont val="Arial"/>
        <family val="3"/>
        <charset val="134"/>
      </rPr>
      <t>-</t>
    </r>
    <r>
      <rPr>
        <sz val="9"/>
        <rFont val="宋体"/>
        <family val="3"/>
        <charset val="134"/>
      </rPr>
      <t>宜兴酒店，小车，客人：张文</t>
    </r>
    <phoneticPr fontId="6" type="noConversion"/>
  </si>
  <si>
    <t>宜兴陶都半岛酒店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</si>
</sst>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7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Arial"/>
      <family val="3"/>
      <charset val="134"/>
    </font>
    <font>
      <sz val="9"/>
      <name val="宋体"/>
      <family val="2"/>
      <charset val="134"/>
    </font>
    <font>
      <sz val="9"/>
      <name val="Arial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08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0" xfId="0" applyBorder="1"/>
    <xf numFmtId="0" fontId="15" fillId="10" borderId="40" xfId="0" applyFont="1" applyFill="1" applyBorder="1" applyAlignment="1">
      <alignment horizontal="center" vertical="center"/>
    </xf>
    <xf numFmtId="14" fontId="16" fillId="10" borderId="40" xfId="0" applyNumberFormat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40" xfId="0" applyFont="1" applyBorder="1" applyAlignment="1">
      <alignment horizontal="left"/>
    </xf>
    <xf numFmtId="0" fontId="17" fillId="0" borderId="40" xfId="0" applyFont="1" applyBorder="1" applyAlignment="1">
      <alignment horizontal="center" vertical="center"/>
    </xf>
    <xf numFmtId="58" fontId="17" fillId="0" borderId="40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 vertical="center" wrapText="1"/>
    </xf>
    <xf numFmtId="179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/>
    <xf numFmtId="0" fontId="18" fillId="0" borderId="40" xfId="0" applyFont="1" applyBorder="1" applyAlignment="1">
      <alignment horizontal="left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40" xfId="0" applyFont="1" applyBorder="1" applyAlignment="1">
      <alignment horizontal="left"/>
    </xf>
    <xf numFmtId="0" fontId="20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wrapText="1"/>
    </xf>
    <xf numFmtId="49" fontId="20" fillId="0" borderId="40" xfId="0" applyNumberFormat="1" applyFont="1" applyBorder="1" applyAlignment="1">
      <alignment horizontal="left"/>
    </xf>
    <xf numFmtId="49" fontId="18" fillId="0" borderId="40" xfId="0" applyNumberFormat="1" applyFont="1" applyBorder="1" applyAlignment="1">
      <alignment horizontal="left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left"/>
    </xf>
    <xf numFmtId="179" fontId="18" fillId="0" borderId="40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8" fontId="18" fillId="0" borderId="4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179" fontId="24" fillId="0" borderId="4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/>
    </xf>
    <xf numFmtId="58" fontId="28" fillId="9" borderId="40" xfId="0" applyNumberFormat="1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8" fillId="0" borderId="40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58" fontId="29" fillId="9" borderId="40" xfId="0" applyNumberFormat="1" applyFont="1" applyFill="1" applyBorder="1" applyAlignment="1">
      <alignment horizontal="center" vertical="center"/>
    </xf>
    <xf numFmtId="0" fontId="29" fillId="9" borderId="40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79" fontId="25" fillId="0" borderId="4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30" fillId="5" borderId="17" xfId="0" applyFont="1" applyFill="1" applyBorder="1" applyAlignment="1">
      <alignment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3" xfId="1" applyNumberFormat="1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58" fontId="33" fillId="2" borderId="0" xfId="0" applyNumberFormat="1" applyFont="1" applyFill="1" applyAlignment="1">
      <alignment horizontal="left" vertical="top"/>
    </xf>
    <xf numFmtId="4" fontId="5" fillId="0" borderId="23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78" fontId="5" fillId="2" borderId="22" xfId="0" applyNumberFormat="1" applyFont="1" applyFill="1" applyBorder="1" applyAlignment="1">
      <alignment horizontal="center" vertical="center"/>
    </xf>
    <xf numFmtId="177" fontId="4" fillId="3" borderId="50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6" fontId="5" fillId="0" borderId="53" xfId="0" applyNumberFormat="1" applyFont="1" applyBorder="1" applyAlignment="1">
      <alignment horizontal="center" vertical="center"/>
    </xf>
    <xf numFmtId="177" fontId="4" fillId="3" borderId="54" xfId="0" applyNumberFormat="1" applyFont="1" applyFill="1" applyBorder="1" applyAlignment="1">
      <alignment horizontal="center" vertical="center"/>
    </xf>
    <xf numFmtId="2" fontId="5" fillId="2" borderId="53" xfId="0" applyNumberFormat="1" applyFont="1" applyFill="1" applyBorder="1" applyAlignment="1">
      <alignment horizontal="center" vertical="center"/>
    </xf>
    <xf numFmtId="176" fontId="4" fillId="5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1" fontId="4" fillId="2" borderId="58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1" fontId="4" fillId="2" borderId="5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 wrapText="1"/>
    </xf>
    <xf numFmtId="2" fontId="4" fillId="5" borderId="51" xfId="0" applyNumberFormat="1" applyFont="1" applyFill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58" fontId="34" fillId="0" borderId="39" xfId="0" applyNumberFormat="1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1" fillId="11" borderId="46" xfId="0" applyFont="1" applyFill="1" applyBorder="1" applyAlignment="1">
      <alignment horizontal="center" vertical="center"/>
    </xf>
    <xf numFmtId="0" fontId="31" fillId="11" borderId="4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1103780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674346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1"/>
  <sheetViews>
    <sheetView tabSelected="1" topLeftCell="A8" zoomScale="85" zoomScaleNormal="85" workbookViewId="0">
      <selection activeCell="J19" sqref="J19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4.6875" style="4" bestFit="1" customWidth="1"/>
    <col min="5" max="6" width="5.25" style="4" bestFit="1" customWidth="1"/>
    <col min="7" max="7" width="8.75" style="4" bestFit="1" customWidth="1"/>
    <col min="8" max="8" width="7.5625" style="4" bestFit="1" customWidth="1"/>
    <col min="9" max="9" width="8.75" style="3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39.875" style="3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8" t="s">
        <v>40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5" customFormat="1" ht="17.25" customHeight="1">
      <c r="A4" s="162" t="s">
        <v>50</v>
      </c>
      <c r="B4" s="162"/>
      <c r="C4" s="105" t="s">
        <v>52</v>
      </c>
      <c r="H4" s="28" t="s">
        <v>35</v>
      </c>
      <c r="I4" s="28" t="s">
        <v>42</v>
      </c>
      <c r="J4" s="28"/>
      <c r="K4" s="28"/>
    </row>
    <row r="5" spans="1:13" s="5" customFormat="1" ht="17.25" customHeight="1">
      <c r="A5" s="159" t="s">
        <v>47</v>
      </c>
      <c r="B5" s="159"/>
      <c r="C5" s="111">
        <v>45058</v>
      </c>
      <c r="H5" s="28" t="s">
        <v>36</v>
      </c>
      <c r="I5" s="28" t="s">
        <v>43</v>
      </c>
      <c r="J5" s="28"/>
      <c r="K5" s="28"/>
    </row>
    <row r="6" spans="1:13" s="5" customFormat="1" ht="17.25" customHeight="1">
      <c r="A6" s="159" t="s">
        <v>48</v>
      </c>
      <c r="B6" s="159"/>
      <c r="C6" s="105" t="s">
        <v>53</v>
      </c>
      <c r="H6" s="28" t="s">
        <v>37</v>
      </c>
      <c r="I6" s="103" t="s">
        <v>45</v>
      </c>
      <c r="J6" s="28"/>
      <c r="K6" s="28"/>
    </row>
    <row r="7" spans="1:13" s="5" customFormat="1" ht="17.25" customHeight="1">
      <c r="A7" s="159" t="s">
        <v>51</v>
      </c>
      <c r="B7" s="159"/>
      <c r="C7" s="159">
        <v>32</v>
      </c>
      <c r="D7" s="159"/>
      <c r="H7" s="94" t="s">
        <v>38</v>
      </c>
      <c r="I7" s="28" t="s">
        <v>44</v>
      </c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60" t="s">
        <v>0</v>
      </c>
      <c r="B9" s="161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44" t="s">
        <v>9</v>
      </c>
      <c r="B10" s="145"/>
      <c r="C10" s="145"/>
      <c r="D10" s="145"/>
      <c r="E10" s="145"/>
      <c r="F10" s="145"/>
      <c r="G10" s="146"/>
      <c r="H10" s="144"/>
      <c r="I10" s="145"/>
      <c r="J10" s="145"/>
      <c r="K10" s="145"/>
      <c r="L10" s="145"/>
      <c r="M10" s="147"/>
    </row>
    <row r="11" spans="1:13" s="5" customFormat="1" ht="28.9" customHeight="1">
      <c r="A11" s="127" t="s">
        <v>54</v>
      </c>
      <c r="B11" s="128" t="s">
        <v>55</v>
      </c>
      <c r="C11" s="127" t="s">
        <v>56</v>
      </c>
      <c r="D11" s="129">
        <v>620</v>
      </c>
      <c r="E11" s="130">
        <v>2</v>
      </c>
      <c r="F11" s="130">
        <v>2</v>
      </c>
      <c r="G11" s="122">
        <f>D11*E11*F11</f>
        <v>2480</v>
      </c>
      <c r="H11" s="104">
        <f t="shared" ref="H11:H14" si="0">I11*J11*K11</f>
        <v>620</v>
      </c>
      <c r="I11" s="129">
        <v>620</v>
      </c>
      <c r="J11" s="130">
        <v>1</v>
      </c>
      <c r="K11" s="130">
        <v>1</v>
      </c>
      <c r="L11" s="129">
        <f>G11-H11</f>
        <v>1860</v>
      </c>
      <c r="M11" s="142" t="s">
        <v>71</v>
      </c>
    </row>
    <row r="12" spans="1:13" s="5" customFormat="1" ht="28.9" customHeight="1">
      <c r="A12" s="127"/>
      <c r="B12" s="128"/>
      <c r="C12" s="131"/>
      <c r="D12" s="129"/>
      <c r="E12" s="130"/>
      <c r="F12" s="130"/>
      <c r="G12" s="132"/>
      <c r="H12" s="104">
        <f t="shared" si="0"/>
        <v>100</v>
      </c>
      <c r="I12" s="129">
        <v>200</v>
      </c>
      <c r="J12" s="130">
        <v>1</v>
      </c>
      <c r="K12" s="130">
        <v>0.5</v>
      </c>
      <c r="L12" s="129">
        <f t="shared" ref="L12:L14" si="1">G12-H12</f>
        <v>-100</v>
      </c>
      <c r="M12" s="141" t="s">
        <v>68</v>
      </c>
    </row>
    <row r="13" spans="1:13" s="5" customFormat="1" ht="28.9" customHeight="1">
      <c r="A13" s="127"/>
      <c r="B13" s="128"/>
      <c r="C13" s="131"/>
      <c r="D13" s="129"/>
      <c r="E13" s="130"/>
      <c r="F13" s="130"/>
      <c r="G13" s="132"/>
      <c r="H13" s="104">
        <f t="shared" si="0"/>
        <v>260</v>
      </c>
      <c r="I13" s="129">
        <v>260</v>
      </c>
      <c r="J13" s="130">
        <v>1</v>
      </c>
      <c r="K13" s="130">
        <v>1</v>
      </c>
      <c r="L13" s="129">
        <f t="shared" si="1"/>
        <v>-260</v>
      </c>
      <c r="M13" s="141" t="s">
        <v>69</v>
      </c>
    </row>
    <row r="14" spans="1:13" s="5" customFormat="1" ht="28.9" customHeight="1">
      <c r="A14" s="127"/>
      <c r="B14" s="128"/>
      <c r="C14" s="131"/>
      <c r="D14" s="129"/>
      <c r="E14" s="130"/>
      <c r="F14" s="130"/>
      <c r="G14" s="132"/>
      <c r="H14" s="104">
        <f t="shared" si="0"/>
        <v>200</v>
      </c>
      <c r="I14" s="129">
        <v>200</v>
      </c>
      <c r="J14" s="130">
        <v>1</v>
      </c>
      <c r="K14" s="130">
        <v>1</v>
      </c>
      <c r="L14" s="129">
        <f t="shared" si="1"/>
        <v>-200</v>
      </c>
      <c r="M14" s="141" t="s">
        <v>70</v>
      </c>
    </row>
    <row r="15" spans="1:13" s="5" customFormat="1" ht="12" thickBot="1">
      <c r="A15" s="130"/>
      <c r="B15" s="133"/>
      <c r="C15" s="133"/>
      <c r="D15" s="130"/>
      <c r="E15" s="130"/>
      <c r="F15" s="130"/>
      <c r="G15" s="124">
        <f t="shared" ref="G15" si="2">D15*E15*F15</f>
        <v>0</v>
      </c>
      <c r="H15" s="107">
        <f t="shared" ref="H15" si="3">I15*J15*K15</f>
        <v>0</v>
      </c>
      <c r="I15" s="134"/>
      <c r="J15" s="130"/>
      <c r="K15" s="130"/>
      <c r="L15" s="106">
        <f t="shared" ref="L15" si="4">G15-H15</f>
        <v>0</v>
      </c>
      <c r="M15" s="135"/>
    </row>
    <row r="16" spans="1:13" s="5" customFormat="1" ht="17.25" customHeight="1">
      <c r="A16" s="148" t="s">
        <v>57</v>
      </c>
      <c r="B16" s="149"/>
      <c r="C16" s="149"/>
      <c r="D16" s="149"/>
      <c r="E16" s="149"/>
      <c r="F16" s="150"/>
      <c r="G16" s="125">
        <f>SUM(G11:G11)</f>
        <v>2480</v>
      </c>
      <c r="H16" s="108">
        <f>SUM(H11:H14)</f>
        <v>1180</v>
      </c>
      <c r="I16" s="151"/>
      <c r="J16" s="152"/>
      <c r="K16" s="152"/>
      <c r="L16" s="152"/>
      <c r="M16" s="153"/>
    </row>
    <row r="17" spans="1:14" s="5" customFormat="1" ht="17.25" customHeight="1">
      <c r="A17" s="154" t="s">
        <v>58</v>
      </c>
      <c r="B17" s="155"/>
      <c r="C17" s="155"/>
      <c r="D17" s="155"/>
      <c r="E17" s="155"/>
      <c r="F17" s="155"/>
      <c r="G17" s="126">
        <f>SUM(G11:G15)</f>
        <v>2480</v>
      </c>
      <c r="H17" s="109">
        <f>SUM(H11:H15)</f>
        <v>1180</v>
      </c>
      <c r="I17" s="156"/>
      <c r="J17" s="157"/>
      <c r="K17" s="157"/>
      <c r="L17" s="157"/>
      <c r="M17" s="157"/>
      <c r="N17" s="23"/>
    </row>
    <row r="18" spans="1:14" s="7" customFormat="1" ht="17.25" customHeight="1">
      <c r="A18" s="144" t="s">
        <v>10</v>
      </c>
      <c r="B18" s="145"/>
      <c r="C18" s="145"/>
      <c r="D18" s="145"/>
      <c r="E18" s="145"/>
      <c r="F18" s="145"/>
      <c r="G18" s="145"/>
      <c r="H18" s="144"/>
      <c r="I18" s="145"/>
      <c r="J18" s="145"/>
      <c r="K18" s="145"/>
      <c r="L18" s="145"/>
      <c r="M18" s="147"/>
    </row>
    <row r="19" spans="1:14" s="5" customFormat="1" ht="18.399999999999999" customHeight="1">
      <c r="A19" s="136" t="s">
        <v>59</v>
      </c>
      <c r="B19" s="137" t="s">
        <v>60</v>
      </c>
      <c r="C19" s="127" t="s">
        <v>61</v>
      </c>
      <c r="D19" s="10">
        <v>430</v>
      </c>
      <c r="E19" s="10">
        <v>16</v>
      </c>
      <c r="F19" s="10">
        <v>2</v>
      </c>
      <c r="G19" s="122">
        <f>D19*E19*F19</f>
        <v>13760</v>
      </c>
      <c r="H19" s="117">
        <f>I19*J19*K19</f>
        <v>13760</v>
      </c>
      <c r="I19" s="10">
        <v>430</v>
      </c>
      <c r="J19" s="10">
        <v>16</v>
      </c>
      <c r="K19" s="10">
        <v>2</v>
      </c>
      <c r="L19" s="10">
        <f>G19-H19</f>
        <v>0</v>
      </c>
      <c r="M19" s="143" t="s">
        <v>72</v>
      </c>
    </row>
    <row r="20" spans="1:14" s="5" customFormat="1" ht="17.100000000000001" customHeight="1">
      <c r="A20" s="183" t="s">
        <v>62</v>
      </c>
      <c r="B20" s="184"/>
      <c r="C20" s="139" t="s">
        <v>63</v>
      </c>
      <c r="D20" s="112">
        <v>20</v>
      </c>
      <c r="E20" s="113">
        <v>35</v>
      </c>
      <c r="F20" s="10">
        <v>1</v>
      </c>
      <c r="G20" s="122">
        <f>D20*E20*F20</f>
        <v>700</v>
      </c>
      <c r="H20" s="117">
        <f>I20*J20*K20</f>
        <v>640</v>
      </c>
      <c r="I20" s="10">
        <v>20</v>
      </c>
      <c r="J20" s="10">
        <v>32</v>
      </c>
      <c r="K20" s="10">
        <v>1</v>
      </c>
      <c r="L20" s="10">
        <f t="shared" ref="L20" si="5">G20-H20</f>
        <v>60</v>
      </c>
      <c r="M20" s="138"/>
    </row>
    <row r="21" spans="1:14" s="5" customFormat="1" ht="17.25" customHeight="1">
      <c r="A21" s="154" t="s">
        <v>64</v>
      </c>
      <c r="B21" s="155"/>
      <c r="C21" s="155"/>
      <c r="D21" s="155"/>
      <c r="E21" s="155"/>
      <c r="F21" s="155"/>
      <c r="G21" s="123">
        <f>SUM(G19:G20)</f>
        <v>14460</v>
      </c>
      <c r="H21" s="110">
        <f>SUM(H19:H20)</f>
        <v>14400</v>
      </c>
      <c r="I21" s="157"/>
      <c r="J21" s="157"/>
      <c r="K21" s="157"/>
      <c r="L21" s="157"/>
      <c r="M21" s="177"/>
    </row>
    <row r="22" spans="1:14" s="7" customFormat="1" ht="17.25" customHeight="1">
      <c r="A22" s="144" t="s">
        <v>11</v>
      </c>
      <c r="B22" s="145"/>
      <c r="C22" s="145"/>
      <c r="D22" s="145"/>
      <c r="E22" s="145"/>
      <c r="F22" s="145"/>
      <c r="G22" s="146"/>
      <c r="H22" s="144"/>
      <c r="I22" s="145"/>
      <c r="J22" s="145"/>
      <c r="K22" s="145"/>
      <c r="L22" s="145"/>
      <c r="M22" s="147"/>
    </row>
    <row r="23" spans="1:14" s="5" customFormat="1" ht="17.25" customHeight="1">
      <c r="A23" s="178" t="s">
        <v>65</v>
      </c>
      <c r="B23" s="179"/>
      <c r="C23" s="180">
        <v>0.06</v>
      </c>
      <c r="D23" s="181"/>
      <c r="E23" s="181"/>
      <c r="F23" s="182"/>
      <c r="G23" s="120">
        <f>(G17+G21)*C23</f>
        <v>1016.4</v>
      </c>
      <c r="H23" s="116">
        <f>(H21+H17)*C23</f>
        <v>934.8</v>
      </c>
      <c r="M23" s="24"/>
    </row>
    <row r="24" spans="1:14" s="5" customFormat="1" ht="17.25" customHeight="1">
      <c r="A24" s="175" t="s">
        <v>66</v>
      </c>
      <c r="B24" s="176"/>
      <c r="C24" s="176"/>
      <c r="D24" s="176"/>
      <c r="E24" s="176"/>
      <c r="F24" s="176"/>
      <c r="G24" s="121">
        <f>G17+G21+G23</f>
        <v>17956.400000000001</v>
      </c>
      <c r="H24" s="140">
        <f>H23+H21+H17</f>
        <v>16514.8</v>
      </c>
      <c r="I24" s="25"/>
      <c r="J24" s="25"/>
      <c r="K24" s="25"/>
      <c r="L24" s="25"/>
      <c r="M24" s="26"/>
    </row>
    <row r="25" spans="1:14" s="7" customFormat="1" ht="17.25" customHeight="1">
      <c r="A25" s="164" t="s">
        <v>12</v>
      </c>
      <c r="B25" s="165"/>
      <c r="C25" s="165"/>
      <c r="D25" s="165"/>
      <c r="E25" s="165"/>
      <c r="F25" s="165"/>
      <c r="G25" s="166"/>
      <c r="H25" s="164"/>
      <c r="I25" s="165"/>
      <c r="J25" s="165"/>
      <c r="K25" s="165"/>
      <c r="L25" s="165"/>
      <c r="M25" s="167"/>
    </row>
    <row r="26" spans="1:14" s="5" customFormat="1" ht="17.25" customHeight="1">
      <c r="A26" s="168" t="s">
        <v>67</v>
      </c>
      <c r="B26" s="169"/>
      <c r="C26" s="170">
        <v>0.06</v>
      </c>
      <c r="D26" s="171"/>
      <c r="E26" s="171"/>
      <c r="F26" s="172"/>
      <c r="G26" s="118">
        <f>G24*C26</f>
        <v>1077.384</v>
      </c>
      <c r="H26" s="114">
        <f>(H23+H21+H17)*C26</f>
        <v>990.88799999999992</v>
      </c>
      <c r="I26" s="173"/>
      <c r="J26" s="173"/>
      <c r="K26" s="173"/>
      <c r="L26" s="173"/>
      <c r="M26" s="174"/>
    </row>
    <row r="27" spans="1:14" s="5" customFormat="1" ht="17.25" customHeight="1" thickBot="1">
      <c r="A27" s="175" t="s">
        <v>14</v>
      </c>
      <c r="B27" s="176"/>
      <c r="C27" s="176"/>
      <c r="D27" s="176"/>
      <c r="E27" s="176"/>
      <c r="F27" s="176"/>
      <c r="G27" s="119">
        <f>G24+G26</f>
        <v>19033.784</v>
      </c>
      <c r="H27" s="115">
        <f>H26+H23+H21+H17</f>
        <v>17505.688000000002</v>
      </c>
      <c r="I27" s="25"/>
      <c r="J27" s="25"/>
      <c r="K27" s="25"/>
      <c r="L27" s="25"/>
      <c r="M27" s="25"/>
    </row>
    <row r="28" spans="1:14" s="5" customFormat="1" ht="17.25" customHeight="1" thickBot="1">
      <c r="A28" s="175" t="s">
        <v>39</v>
      </c>
      <c r="B28" s="176"/>
      <c r="C28" s="176"/>
      <c r="D28" s="176"/>
      <c r="E28" s="176"/>
      <c r="F28" s="176"/>
      <c r="G28" s="119">
        <f>G27/C7</f>
        <v>594.80574999999999</v>
      </c>
      <c r="H28" s="115">
        <f>H27/C7</f>
        <v>547.05275000000006</v>
      </c>
      <c r="I28" s="25"/>
      <c r="J28" s="25"/>
      <c r="K28" s="25"/>
      <c r="L28" s="25"/>
      <c r="M28" s="25"/>
    </row>
    <row r="29" spans="1:14" s="5" customFormat="1">
      <c r="A29" s="3"/>
      <c r="B29" s="3"/>
      <c r="C29" s="3"/>
      <c r="D29" s="3"/>
      <c r="E29" s="3"/>
      <c r="F29" s="3"/>
      <c r="G29" s="3"/>
      <c r="H29" s="4"/>
      <c r="I29" s="3"/>
      <c r="J29" s="3"/>
      <c r="K29" s="3"/>
      <c r="L29" s="3"/>
      <c r="M29" s="3"/>
    </row>
    <row r="30" spans="1:14" s="5" customFormat="1" ht="12.75" customHeight="1">
      <c r="A30" s="163"/>
      <c r="B30" s="163"/>
      <c r="C30" s="163"/>
      <c r="D30" s="163"/>
      <c r="E30" s="163"/>
      <c r="F30" s="163"/>
      <c r="G30" s="163"/>
      <c r="H30" s="6"/>
    </row>
    <row r="31" spans="1:14" s="5" customFormat="1" ht="11.65">
      <c r="A31" s="163"/>
      <c r="B31" s="163"/>
      <c r="C31" s="163"/>
      <c r="D31" s="163"/>
      <c r="E31" s="163"/>
      <c r="F31" s="163"/>
      <c r="G31" s="163"/>
      <c r="H31" s="6"/>
    </row>
  </sheetData>
  <mergeCells count="31">
    <mergeCell ref="A18:G18"/>
    <mergeCell ref="H18:M18"/>
    <mergeCell ref="A24:F24"/>
    <mergeCell ref="A21:F21"/>
    <mergeCell ref="I21:M21"/>
    <mergeCell ref="A22:G22"/>
    <mergeCell ref="H22:M22"/>
    <mergeCell ref="A23:B23"/>
    <mergeCell ref="C23:F23"/>
    <mergeCell ref="A20:B20"/>
    <mergeCell ref="A30:G31"/>
    <mergeCell ref="A25:G25"/>
    <mergeCell ref="H25:M25"/>
    <mergeCell ref="A26:B26"/>
    <mergeCell ref="C26:F26"/>
    <mergeCell ref="I26:M26"/>
    <mergeCell ref="A27:F27"/>
    <mergeCell ref="A28:F28"/>
    <mergeCell ref="A3:M3"/>
    <mergeCell ref="A6:B6"/>
    <mergeCell ref="A7:B7"/>
    <mergeCell ref="A9:B9"/>
    <mergeCell ref="C7:D7"/>
    <mergeCell ref="A4:B4"/>
    <mergeCell ref="A5:B5"/>
    <mergeCell ref="A10:G10"/>
    <mergeCell ref="H10:M10"/>
    <mergeCell ref="A16:F16"/>
    <mergeCell ref="I16:M16"/>
    <mergeCell ref="A17:F17"/>
    <mergeCell ref="I17:M17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8" t="s">
        <v>41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5" customFormat="1" ht="17.25" customHeight="1">
      <c r="A4" s="195" t="s">
        <v>46</v>
      </c>
      <c r="B4" s="195"/>
      <c r="C4" s="15"/>
      <c r="H4" s="28"/>
      <c r="I4" s="28"/>
      <c r="J4" s="28"/>
      <c r="K4" s="28"/>
    </row>
    <row r="5" spans="1:13" s="5" customFormat="1" ht="17.25" customHeight="1">
      <c r="A5" s="195" t="s">
        <v>47</v>
      </c>
      <c r="B5" s="195"/>
      <c r="C5" s="16"/>
      <c r="H5" s="28"/>
      <c r="I5" s="28"/>
      <c r="J5" s="28"/>
      <c r="K5" s="28"/>
    </row>
    <row r="6" spans="1:13" s="5" customFormat="1" ht="17.25" customHeight="1">
      <c r="A6" s="195" t="s">
        <v>48</v>
      </c>
      <c r="B6" s="195"/>
      <c r="C6" s="9"/>
      <c r="H6" s="28"/>
      <c r="I6" s="28"/>
      <c r="J6" s="28"/>
      <c r="K6" s="28"/>
    </row>
    <row r="7" spans="1:13" s="5" customFormat="1" ht="17.25" customHeight="1">
      <c r="A7" s="195" t="s">
        <v>49</v>
      </c>
      <c r="B7" s="195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60" t="s">
        <v>0</v>
      </c>
      <c r="B9" s="161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96" t="s">
        <v>8</v>
      </c>
      <c r="B10" s="197"/>
      <c r="C10" s="197"/>
      <c r="D10" s="197"/>
      <c r="E10" s="197"/>
      <c r="F10" s="197"/>
      <c r="G10" s="198"/>
      <c r="H10" s="196"/>
      <c r="I10" s="197"/>
      <c r="J10" s="197"/>
      <c r="K10" s="197"/>
      <c r="L10" s="197"/>
      <c r="M10" s="199"/>
    </row>
    <row r="11" spans="1:13" s="5" customFormat="1" ht="18.600000000000001" customHeight="1">
      <c r="A11" s="191" t="s">
        <v>4</v>
      </c>
      <c r="B11" s="188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92"/>
      <c r="B12" s="189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92"/>
      <c r="B13" s="189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92"/>
      <c r="B14" s="189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92"/>
      <c r="B15" s="189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90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87" t="s">
        <v>6</v>
      </c>
      <c r="B17" s="188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87"/>
      <c r="B18" s="189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87"/>
      <c r="B19" s="190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91" t="s">
        <v>7</v>
      </c>
      <c r="B20" s="188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92"/>
      <c r="B21" s="189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85"/>
    </row>
    <row r="22" spans="1:13" ht="14.25" customHeight="1">
      <c r="A22" s="192"/>
      <c r="B22" s="190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86"/>
    </row>
    <row r="23" spans="1:13">
      <c r="A23" s="192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93" t="s">
        <v>13</v>
      </c>
      <c r="B24" s="194"/>
      <c r="C24" s="194"/>
      <c r="D24" s="194"/>
      <c r="E24" s="194"/>
      <c r="F24" s="194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02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03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04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04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05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06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02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07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02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07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0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01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02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07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02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07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02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07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02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07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03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07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03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07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03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03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2023-05-17T09:19:23Z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