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86134\Desktop\"/>
    </mc:Choice>
  </mc:AlternateContent>
  <xr:revisionPtr revIDLastSave="0" documentId="13_ncr:1_{B3FD1893-9552-4ADD-A48D-DF413A604644}" xr6:coauthVersionLast="47" xr6:coauthVersionMax="47" xr10:uidLastSave="{00000000-0000-0000-0000-000000000000}"/>
  <bookViews>
    <workbookView xWindow="-108" yWindow="-108" windowWidth="23256" windowHeight="12576" xr2:uid="{00000000-000D-0000-FFFF-FFFF00000000}"/>
  </bookViews>
  <sheets>
    <sheet name="结算单" sheetId="1" r:id="rId1"/>
    <sheet name="机票&amp;火车票明细" sheetId="3" r:id="rId2"/>
    <sheet name="房间明细"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0" i="3" l="1"/>
  <c r="H17" i="3"/>
  <c r="K27" i="1"/>
  <c r="K33" i="1"/>
  <c r="K32" i="1"/>
  <c r="K31" i="1"/>
  <c r="K28" i="1"/>
  <c r="K26" i="1"/>
  <c r="K29" i="1" s="1"/>
  <c r="K8" i="1"/>
  <c r="K9" i="1"/>
  <c r="K10" i="1"/>
  <c r="K7" i="1"/>
  <c r="K11" i="1" s="1"/>
  <c r="K23" i="1"/>
  <c r="K14" i="1"/>
  <c r="K15" i="1"/>
  <c r="K16" i="1"/>
  <c r="K17" i="1"/>
  <c r="K18" i="1"/>
  <c r="K19" i="1"/>
  <c r="K20" i="1"/>
  <c r="K21" i="1"/>
  <c r="K22" i="1"/>
  <c r="K13" i="1"/>
  <c r="K24" i="1" l="1"/>
  <c r="K34" i="1" s="1"/>
  <c r="K35" i="1" l="1"/>
  <c r="K36" i="1" s="1"/>
  <c r="K38" i="1" s="1"/>
  <c r="K39" i="1" s="1"/>
</calcChain>
</file>

<file path=xl/sharedStrings.xml><?xml version="1.0" encoding="utf-8"?>
<sst xmlns="http://schemas.openxmlformats.org/spreadsheetml/2006/main" count="291" uniqueCount="178">
  <si>
    <t>结算单</t>
  </si>
  <si>
    <t>报价公司（必填）：</t>
  </si>
  <si>
    <t>康辉集团北京国际会议展览有限公司</t>
  </si>
  <si>
    <t>甲方名称（必填）：</t>
  </si>
  <si>
    <t>字节跳动</t>
  </si>
  <si>
    <t>报价人（姓名/联系方式）：</t>
  </si>
  <si>
    <t>活动名称：</t>
  </si>
  <si>
    <t>活动时间：</t>
  </si>
  <si>
    <t>活动人数：</t>
  </si>
  <si>
    <t>结算日期</t>
  </si>
  <si>
    <t xml:space="preserve">项目 </t>
  </si>
  <si>
    <t>项目明细</t>
  </si>
  <si>
    <t>数量</t>
  </si>
  <si>
    <t>单位</t>
  </si>
  <si>
    <t>单价</t>
  </si>
  <si>
    <t>小计</t>
  </si>
  <si>
    <t>备注</t>
  </si>
  <si>
    <t>往返城市</t>
  </si>
  <si>
    <t>航班</t>
  </si>
  <si>
    <t>舱等</t>
  </si>
  <si>
    <t>以实时查询机票价格填写报价，以实际预订价格为准</t>
  </si>
  <si>
    <t>各地-北京</t>
  </si>
  <si>
    <t>机票</t>
  </si>
  <si>
    <t>经济</t>
  </si>
  <si>
    <t>项</t>
  </si>
  <si>
    <t>往返</t>
  </si>
  <si>
    <t>元</t>
  </si>
  <si>
    <t>火车票</t>
  </si>
  <si>
    <t>二等座</t>
  </si>
  <si>
    <t>2-酒店</t>
  </si>
  <si>
    <t>酒店名称</t>
  </si>
  <si>
    <t>间夜</t>
  </si>
  <si>
    <t>晚</t>
  </si>
  <si>
    <t>以酒店实际费用为准</t>
  </si>
  <si>
    <t>间</t>
  </si>
  <si>
    <t>酒店住费用合计</t>
  </si>
  <si>
    <t>天</t>
  </si>
  <si>
    <t>人</t>
  </si>
  <si>
    <t>次</t>
  </si>
  <si>
    <t>费用类别</t>
  </si>
  <si>
    <t>其他费用合计</t>
  </si>
  <si>
    <t>人员类别</t>
  </si>
  <si>
    <t>工作人员</t>
  </si>
  <si>
    <t>餐补</t>
  </si>
  <si>
    <t>乙方人员费用合计</t>
  </si>
  <si>
    <t>项目合计</t>
  </si>
  <si>
    <t>代付类项目5%服务费比例</t>
  </si>
  <si>
    <t>发票类型（增值税普票/免税普票/增值税专票）</t>
  </si>
  <si>
    <t>增值税专票</t>
  </si>
  <si>
    <t>6%发票税率（纸质发票税率）</t>
  </si>
  <si>
    <t>总计</t>
  </si>
  <si>
    <t>备注： 
1） 为避免疑义，本报价需求仅作为我公司询价之目的，并非公开招标或邀请招标，亦不构成招标邀请函，不适用于《中华人民共同国招标投标法》的相关规定。供应商之报价并不代表取得我公司订单，但将视为甄选供应商的依据。
2） 为免争议，贵公司不得在未经我公司采购部授权之前，以任何形式提供服务或交付货物，对于未经授权所提供的服务或交付的货物亦不承担任何责任。
3） 我公司有权对供应商报价进行议价，且有权进一步要求供应商提供财务报表、商业资信报告等纳入评比范畴。同时，贵我双方同意我公司将不承担供应商在准备报价过程中由于成本投入而产生的成本费用。
4）对该报价产品及价格信息予以保密。</t>
  </si>
  <si>
    <t>何方玉 13439154252</t>
    <phoneticPr fontId="14" type="noConversion"/>
  </si>
  <si>
    <t>2022.4.19-21</t>
    <phoneticPr fontId="14" type="noConversion"/>
  </si>
  <si>
    <t>2022.4.25</t>
    <phoneticPr fontId="14" type="noConversion"/>
  </si>
  <si>
    <t>1-机票&amp;火车票</t>
    <phoneticPr fontId="14" type="noConversion"/>
  </si>
  <si>
    <t>机票&amp;火车票费用合计</t>
    <phoneticPr fontId="14" type="noConversion"/>
  </si>
  <si>
    <t>北京西南华邑酒店</t>
    <phoneticPr fontId="14" type="noConversion"/>
  </si>
  <si>
    <t>项目</t>
    <phoneticPr fontId="14" type="noConversion"/>
  </si>
  <si>
    <t>项目说明</t>
    <phoneticPr fontId="14" type="noConversion"/>
  </si>
  <si>
    <t>房间</t>
    <phoneticPr fontId="14" type="noConversion"/>
  </si>
  <si>
    <t>大床房含单早</t>
    <phoneticPr fontId="14" type="noConversion"/>
  </si>
  <si>
    <t>会场</t>
    <phoneticPr fontId="14" type="noConversion"/>
  </si>
  <si>
    <t>2F宴会厅贰650平米（搭建日）4.19-4.20</t>
    <phoneticPr fontId="14" type="noConversion"/>
  </si>
  <si>
    <t>2F宴会厅贰650平米（活动日）4.21全天</t>
    <phoneticPr fontId="14" type="noConversion"/>
  </si>
  <si>
    <t>1F大堂搭建（4月19日-21日）</t>
    <phoneticPr fontId="14" type="noConversion"/>
  </si>
  <si>
    <t>2F中餐厅大厅（监管休息室）</t>
    <phoneticPr fontId="14" type="noConversion"/>
  </si>
  <si>
    <t>3F会议室1+2（工作间）各129平米</t>
    <phoneticPr fontId="14" type="noConversion"/>
  </si>
  <si>
    <t>2F新娘房+贵宾厅（赠送）各50平米左右</t>
    <phoneticPr fontId="14" type="noConversion"/>
  </si>
  <si>
    <t>站立式（ 宴会厅壹贰序厅）21日上午</t>
    <phoneticPr fontId="14" type="noConversion"/>
  </si>
  <si>
    <t>茶歇</t>
    <phoneticPr fontId="14" type="noConversion"/>
  </si>
  <si>
    <t>午餐</t>
    <phoneticPr fontId="14" type="noConversion"/>
  </si>
  <si>
    <t>午餐零点酒水</t>
    <phoneticPr fontId="14" type="noConversion"/>
  </si>
  <si>
    <t>天</t>
    <phoneticPr fontId="14" type="noConversion"/>
  </si>
  <si>
    <t>人</t>
    <phoneticPr fontId="14" type="noConversion"/>
  </si>
  <si>
    <t>次</t>
    <phoneticPr fontId="14" type="noConversion"/>
  </si>
  <si>
    <t>餐</t>
    <phoneticPr fontId="14" type="noConversion"/>
  </si>
  <si>
    <t>项</t>
    <phoneticPr fontId="14" type="noConversion"/>
  </si>
  <si>
    <t>序号</t>
  </si>
  <si>
    <t>姓名</t>
  </si>
  <si>
    <t>身份证号</t>
  </si>
  <si>
    <t>手机号</t>
  </si>
  <si>
    <t>入住时间</t>
  </si>
  <si>
    <t>退房时间</t>
  </si>
  <si>
    <t>房型</t>
  </si>
  <si>
    <t>确认号</t>
  </si>
  <si>
    <t>房号</t>
    <phoneticPr fontId="14" type="noConversion"/>
  </si>
  <si>
    <t>出发地</t>
  </si>
  <si>
    <t>价格</t>
  </si>
  <si>
    <t>是否自付</t>
  </si>
  <si>
    <t>蒲明镜</t>
  </si>
  <si>
    <t>500101199801049519</t>
  </si>
  <si>
    <t>大床含单早</t>
  </si>
  <si>
    <t>重庆</t>
  </si>
  <si>
    <t>否</t>
  </si>
  <si>
    <t>张贵杰</t>
  </si>
  <si>
    <t>371325198712020558</t>
  </si>
  <si>
    <t>山东信阳</t>
    <phoneticPr fontId="14" type="noConversion"/>
  </si>
  <si>
    <t>雷彬艺</t>
  </si>
  <si>
    <t>430725198108090012</t>
  </si>
  <si>
    <t>杭州</t>
  </si>
  <si>
    <t>张亮</t>
  </si>
  <si>
    <t>411502198408058710</t>
  </si>
  <si>
    <t>河南信阳</t>
  </si>
  <si>
    <t>王坤宇</t>
    <phoneticPr fontId="14" type="noConversion"/>
  </si>
  <si>
    <t>130721199604011617</t>
    <phoneticPr fontId="14" type="noConversion"/>
  </si>
  <si>
    <t>北京朝阳区</t>
    <phoneticPr fontId="14" type="noConversion"/>
  </si>
  <si>
    <t xml:space="preserve">     </t>
  </si>
  <si>
    <t>价格（每间）</t>
    <phoneticPr fontId="14" type="noConversion"/>
  </si>
  <si>
    <t>5间房，3间1晚，2间2晚，共7间夜</t>
    <phoneticPr fontId="14" type="noConversion"/>
  </si>
  <si>
    <t>赠送</t>
    <phoneticPr fontId="14" type="noConversion"/>
  </si>
  <si>
    <t>两桌，朱雀厅14人，百灵厅6人</t>
    <phoneticPr fontId="14" type="noConversion"/>
  </si>
  <si>
    <t>瓶</t>
    <phoneticPr fontId="14" type="noConversion"/>
  </si>
  <si>
    <t>杂费</t>
    <phoneticPr fontId="14" type="noConversion"/>
  </si>
  <si>
    <t>房间挂账餐费</t>
    <phoneticPr fontId="14" type="noConversion"/>
  </si>
  <si>
    <t>5依云水+1饮料</t>
    <phoneticPr fontId="14" type="noConversion"/>
  </si>
  <si>
    <t>出行日期</t>
  </si>
  <si>
    <t>航班或高铁</t>
    <phoneticPr fontId="14" type="noConversion"/>
  </si>
  <si>
    <t>机票号</t>
    <phoneticPr fontId="14" type="noConversion"/>
  </si>
  <si>
    <t>手续费</t>
  </si>
  <si>
    <t>改期</t>
  </si>
  <si>
    <t>是否退票</t>
  </si>
  <si>
    <t>重庆-北京</t>
  </si>
  <si>
    <t xml:space="preserve">CZ2801   CKGPKX  时间：0800   1035 </t>
    <phoneticPr fontId="14" type="noConversion"/>
  </si>
  <si>
    <t>784-1936762925</t>
    <phoneticPr fontId="14" type="noConversion"/>
  </si>
  <si>
    <t>北京-重庆</t>
  </si>
  <si>
    <t>MU6689   PKXCKG 时间：2000   2310</t>
    <phoneticPr fontId="14" type="noConversion"/>
  </si>
  <si>
    <t>781-1936762926</t>
    <phoneticPr fontId="14" type="noConversion"/>
  </si>
  <si>
    <t>784-1936762924</t>
    <phoneticPr fontId="14" type="noConversion"/>
  </si>
  <si>
    <t>张亮</t>
    <phoneticPr fontId="14" type="noConversion"/>
  </si>
  <si>
    <t>411502198408058710</t>
    <phoneticPr fontId="14" type="noConversion"/>
  </si>
  <si>
    <t>北京西-信阳东</t>
    <phoneticPr fontId="14" type="noConversion"/>
  </si>
  <si>
    <t>高铁：G65  时间：10：33-15：11（订单号：EA08363377）</t>
    <phoneticPr fontId="14" type="noConversion"/>
  </si>
  <si>
    <t>杭州-北京</t>
  </si>
  <si>
    <t>CA1711 时间： 0900 1115 公务舱</t>
    <phoneticPr fontId="14" type="noConversion"/>
  </si>
  <si>
    <t>999-5876825665</t>
    <phoneticPr fontId="14" type="noConversion"/>
  </si>
  <si>
    <t>北京-杭州</t>
  </si>
  <si>
    <t xml:space="preserve">CA1716 K    PEKHGH HK1  时间： 1430 1645  </t>
    <phoneticPr fontId="14" type="noConversion"/>
  </si>
  <si>
    <t>999-5876825666</t>
    <phoneticPr fontId="14" type="noConversion"/>
  </si>
  <si>
    <t>出行时间</t>
  </si>
  <si>
    <t>订单号</t>
  </si>
  <si>
    <t>坐席</t>
    <phoneticPr fontId="14" type="noConversion"/>
  </si>
  <si>
    <t>是否改期</t>
  </si>
  <si>
    <t>曲阜东-济南西-北京南</t>
    <phoneticPr fontId="14" type="noConversion"/>
  </si>
  <si>
    <t>EA74816703</t>
    <phoneticPr fontId="14" type="noConversion"/>
  </si>
  <si>
    <t>二等座</t>
    <phoneticPr fontId="14" type="noConversion"/>
  </si>
  <si>
    <t>EA65787367</t>
    <phoneticPr fontId="14" type="noConversion"/>
  </si>
  <si>
    <t>已退票</t>
    <phoneticPr fontId="14" type="noConversion"/>
  </si>
  <si>
    <t>单趟</t>
    <phoneticPr fontId="14" type="noConversion"/>
  </si>
  <si>
    <t>北京南-济南西</t>
    <phoneticPr fontId="14" type="noConversion"/>
  </si>
  <si>
    <r>
      <rPr>
        <sz val="11"/>
        <color theme="9"/>
        <rFont val="等线"/>
        <family val="3"/>
        <charset val="134"/>
        <scheme val="minor"/>
      </rPr>
      <t>高铁：信阳东-汉口</t>
    </r>
    <r>
      <rPr>
        <sz val="11"/>
        <color theme="1"/>
        <rFont val="等线"/>
        <family val="3"/>
        <charset val="134"/>
        <scheme val="minor"/>
      </rPr>
      <t xml:space="preserve">
飞机：汉口-北京</t>
    </r>
    <phoneticPr fontId="14" type="noConversion"/>
  </si>
  <si>
    <r>
      <rPr>
        <sz val="11"/>
        <color theme="9"/>
        <rFont val="等线"/>
        <family val="3"/>
        <charset val="134"/>
        <scheme val="minor"/>
      </rPr>
      <t>高铁：G1793 时间：0903-0945（订单号：EA37588700）</t>
    </r>
    <r>
      <rPr>
        <sz val="11"/>
        <color theme="1"/>
        <rFont val="等线"/>
        <family val="3"/>
        <charset val="134"/>
        <scheme val="minor"/>
      </rPr>
      <t xml:space="preserve">
武汉中转
飞机： CZ8832 N     WUHPKX HK1 时间： 1300 1505   </t>
    </r>
    <phoneticPr fontId="14" type="noConversion"/>
  </si>
  <si>
    <t>否</t>
    <phoneticPr fontId="14" type="noConversion"/>
  </si>
  <si>
    <t>信阳东-汉口</t>
    <phoneticPr fontId="14" type="noConversion"/>
  </si>
  <si>
    <r>
      <rPr>
        <sz val="11"/>
        <color theme="9"/>
        <rFont val="等线"/>
        <family val="3"/>
        <charset val="134"/>
        <scheme val="minor"/>
      </rPr>
      <t>高铁：G1793 时间：0903-0945（订单号：EA37588700）</t>
    </r>
    <r>
      <rPr>
        <sz val="11"/>
        <color theme="1"/>
        <rFont val="等线"/>
        <family val="3"/>
        <charset val="134"/>
        <scheme val="minor"/>
      </rPr>
      <t xml:space="preserve">
 </t>
    </r>
    <phoneticPr fontId="14" type="noConversion"/>
  </si>
  <si>
    <t>市内交通</t>
    <phoneticPr fontId="14" type="noConversion"/>
  </si>
  <si>
    <t>打车</t>
    <phoneticPr fontId="14" type="noConversion"/>
  </si>
  <si>
    <t>2022/4/21活动</t>
    <phoneticPr fontId="14" type="noConversion"/>
  </si>
  <si>
    <t>执行工作人员 4.20-21日</t>
    <phoneticPr fontId="14" type="noConversion"/>
  </si>
  <si>
    <t>3-其他项目</t>
    <phoneticPr fontId="14" type="noConversion"/>
  </si>
  <si>
    <t>4-乙方人员</t>
    <phoneticPr fontId="14" type="noConversion"/>
  </si>
  <si>
    <t>1-4项合计</t>
    <phoneticPr fontId="14" type="noConversion"/>
  </si>
  <si>
    <t>不含税总计</t>
    <phoneticPr fontId="14" type="noConversion"/>
  </si>
  <si>
    <t>92.08+56.1</t>
    <phoneticPr fontId="14" type="noConversion"/>
  </si>
  <si>
    <t>2022抖音行业大会</t>
    <phoneticPr fontId="14" type="noConversion"/>
  </si>
  <si>
    <t>2022.4.20-21日</t>
    <phoneticPr fontId="14" type="noConversion"/>
  </si>
  <si>
    <t>中式午餐（2F中餐厅包间2个，不含酒水）</t>
    <phoneticPr fontId="14" type="noConversion"/>
  </si>
  <si>
    <t>3月4日西南华邑酒店踩点</t>
    <phoneticPr fontId="14" type="noConversion"/>
  </si>
  <si>
    <t>26.32+58.3</t>
    <phoneticPr fontId="14" type="noConversion"/>
  </si>
  <si>
    <t>2月25日酒店踩点</t>
    <phoneticPr fontId="14" type="noConversion"/>
  </si>
  <si>
    <t>22日同航班改签至23日</t>
    <phoneticPr fontId="14" type="noConversion"/>
  </si>
  <si>
    <t>23日同航班改签至26日</t>
    <phoneticPr fontId="14" type="noConversion"/>
  </si>
  <si>
    <t xml:space="preserve">999-5876825683 </t>
    <phoneticPr fontId="14" type="noConversion"/>
  </si>
  <si>
    <t>999-5876825683</t>
    <phoneticPr fontId="14" type="noConversion"/>
  </si>
  <si>
    <t>费用总计</t>
    <phoneticPr fontId="14" type="noConversion"/>
  </si>
  <si>
    <t>费用说明</t>
    <phoneticPr fontId="14" type="noConversion"/>
  </si>
  <si>
    <t>工作内容（本次活动所负责的内容）</t>
    <phoneticPr fontId="14" type="noConversion"/>
  </si>
  <si>
    <t>166.02+113.83</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</si>
</sst>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 #,##0_ ;_ * \-#,##0_ ;_ * &quot;-&quot;??_ ;_ @_ "/>
    <numFmt numFmtId="177" formatCode="#,##0_ "/>
    <numFmt numFmtId="178" formatCode="yyyy\-mm\-dd;@"/>
    <numFmt numFmtId="179" formatCode="0_);[Red]\(0\)"/>
    <numFmt numFmtId="180" formatCode="#,##0.00_ "/>
  </numFmts>
  <fonts count="20" x14ac:knownFonts="1">
    <font>
      <sz val="11"/>
      <color theme="1"/>
      <name val="等线"/>
      <family val="2"/>
      <scheme val="minor"/>
    </font>
    <font>
      <sz val="11"/>
      <color rgb="FF000000"/>
      <name val="微软雅黑"/>
      <family val="2"/>
      <charset val="134"/>
    </font>
    <font>
      <sz val="12"/>
      <color rgb="FF000000"/>
      <name val="宋体"/>
      <family val="3"/>
      <charset val="134"/>
    </font>
    <font>
      <b/>
      <sz val="18"/>
      <color rgb="FF000000"/>
      <name val="微软雅黑"/>
      <family val="2"/>
      <charset val="134"/>
    </font>
    <font>
      <b/>
      <sz val="12"/>
      <color rgb="FF000000"/>
      <name val="微软雅黑"/>
      <family val="2"/>
      <charset val="134"/>
    </font>
    <font>
      <sz val="12"/>
      <color rgb="FF000000"/>
      <name val="微软雅黑"/>
      <family val="2"/>
      <charset val="134"/>
    </font>
    <font>
      <b/>
      <sz val="14"/>
      <color rgb="FF000000"/>
      <name val="微软雅黑"/>
      <family val="2"/>
      <charset val="134"/>
    </font>
    <font>
      <sz val="11"/>
      <color rgb="FFFF0000"/>
      <name val="微软雅黑"/>
      <family val="2"/>
      <charset val="134"/>
    </font>
    <font>
      <b/>
      <sz val="11"/>
      <color rgb="FFC00000"/>
      <name val="微软雅黑"/>
      <family val="2"/>
      <charset val="134"/>
    </font>
    <font>
      <sz val="11"/>
      <color rgb="FFCC3300"/>
      <name val="微软雅黑"/>
      <family val="2"/>
      <charset val="134"/>
    </font>
    <font>
      <sz val="10"/>
      <color rgb="FF000000"/>
      <name val="微软雅黑"/>
      <family val="2"/>
      <charset val="134"/>
    </font>
    <font>
      <b/>
      <sz val="11"/>
      <color rgb="FF000000"/>
      <name val="微软雅黑"/>
      <family val="2"/>
      <charset val="134"/>
    </font>
    <font>
      <b/>
      <sz val="12"/>
      <color rgb="FFC00000"/>
      <name val="微软雅黑"/>
      <family val="2"/>
      <charset val="134"/>
    </font>
    <font>
      <sz val="9"/>
      <color rgb="FF000000"/>
      <name val="微软雅黑"/>
      <family val="2"/>
      <charset val="134"/>
    </font>
    <font>
      <sz val="9"/>
      <name val="等线"/>
      <family val="3"/>
      <charset val="134"/>
      <scheme val="minor"/>
    </font>
    <font>
      <b/>
      <sz val="11"/>
      <color theme="0"/>
      <name val="等线"/>
      <family val="3"/>
      <charset val="134"/>
      <scheme val="minor"/>
    </font>
    <font>
      <sz val="11"/>
      <color theme="1"/>
      <name val="等线"/>
      <family val="3"/>
      <charset val="134"/>
      <scheme val="minor"/>
    </font>
    <font>
      <sz val="11"/>
      <color theme="9"/>
      <name val="等线"/>
      <family val="3"/>
      <charset val="134"/>
      <scheme val="minor"/>
    </font>
    <font>
      <sz val="11"/>
      <color theme="1"/>
      <name val="微软雅黑"/>
      <family val="2"/>
      <charset val="134"/>
    </font>
    <font>
      <b/>
      <sz val="11"/>
      <color theme="1"/>
      <name val="等线"/>
      <family val="3"/>
      <charset val="134"/>
      <scheme val="minor"/>
    </font>
  </fonts>
  <fills count="9">
    <fill>
      <patternFill patternType="none"/>
    </fill>
    <fill>
      <patternFill patternType="gray125"/>
    </fill>
    <fill>
      <patternFill patternType="solid">
        <fgColor rgb="FFFFFFFF"/>
        <bgColor indexed="64"/>
      </patternFill>
    </fill>
    <fill>
      <patternFill patternType="solid">
        <fgColor rgb="FFDDEBF7"/>
        <bgColor indexed="64"/>
      </patternFill>
    </fill>
    <fill>
      <patternFill patternType="solid">
        <fgColor rgb="FFFCE4D6"/>
        <bgColor indexed="64"/>
      </patternFill>
    </fill>
    <fill>
      <patternFill patternType="solid">
        <fgColor rgb="FFF8CBAD"/>
        <bgColor indexed="64"/>
      </patternFill>
    </fill>
    <fill>
      <patternFill patternType="solid">
        <fgColor theme="1" tint="0.34998626667073579"/>
        <bgColor indexed="64"/>
      </patternFill>
    </fill>
    <fill>
      <patternFill patternType="solid">
        <fgColor theme="4"/>
        <bgColor indexed="64"/>
      </patternFill>
    </fill>
    <fill>
      <patternFill patternType="solid">
        <fgColor theme="9"/>
        <bgColor indexed="64"/>
      </patternFill>
    </fill>
  </fills>
  <borders count="43">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medium">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rgb="FF000000"/>
      </left>
      <right/>
      <top/>
      <bottom style="thin">
        <color rgb="FF000000"/>
      </bottom>
      <diagonal/>
    </border>
    <border>
      <left style="thin">
        <color rgb="FF000000"/>
      </left>
      <right style="thin">
        <color rgb="FF000000"/>
      </right>
      <top/>
      <bottom/>
      <diagonal/>
    </border>
  </borders>
  <cellStyleXfs count="1">
    <xf numFmtId="0" fontId="0" fillId="0" borderId="0"/>
  </cellStyleXfs>
  <cellXfs count="144">
    <xf numFmtId="0" fontId="0" fillId="0" borderId="0" xfId="0"/>
    <xf numFmtId="0" fontId="2" fillId="0" borderId="0" xfId="0" applyFont="1" applyAlignment="1">
      <alignment vertical="center"/>
    </xf>
    <xf numFmtId="176" fontId="4" fillId="0" borderId="6" xfId="0" applyNumberFormat="1"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2" borderId="9" xfId="0" applyFont="1" applyFill="1" applyBorder="1" applyAlignment="1">
      <alignment horizontal="right" vertical="center" wrapText="1"/>
    </xf>
    <xf numFmtId="0" fontId="5" fillId="2"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176" fontId="6" fillId="3" borderId="9" xfId="0" applyNumberFormat="1" applyFont="1" applyFill="1" applyBorder="1" applyAlignment="1">
      <alignment horizontal="center" vertical="center" wrapText="1"/>
    </xf>
    <xf numFmtId="0" fontId="6" fillId="3" borderId="1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7" fillId="0" borderId="12" xfId="0" applyFont="1" applyBorder="1" applyAlignment="1">
      <alignment vertical="center" wrapText="1"/>
    </xf>
    <xf numFmtId="0" fontId="1" fillId="2" borderId="9" xfId="0" applyFont="1" applyFill="1" applyBorder="1" applyAlignment="1">
      <alignment horizontal="center" vertical="center" wrapText="1"/>
    </xf>
    <xf numFmtId="43" fontId="1" fillId="2" borderId="9" xfId="0" applyNumberFormat="1" applyFont="1" applyFill="1" applyBorder="1" applyAlignment="1">
      <alignment horizontal="center" vertical="center" wrapText="1"/>
    </xf>
    <xf numFmtId="177" fontId="1" fillId="2" borderId="9" xfId="0" applyNumberFormat="1" applyFont="1" applyFill="1" applyBorder="1" applyAlignment="1">
      <alignment horizontal="center" vertical="center" wrapText="1"/>
    </xf>
    <xf numFmtId="176" fontId="1" fillId="2" borderId="9" xfId="0" applyNumberFormat="1" applyFont="1" applyFill="1" applyBorder="1" applyAlignment="1">
      <alignment horizontal="center" vertical="center" wrapText="1"/>
    </xf>
    <xf numFmtId="43" fontId="8" fillId="4" borderId="9" xfId="0" applyNumberFormat="1" applyFont="1" applyFill="1" applyBorder="1" applyAlignment="1">
      <alignment vertical="center" wrapText="1"/>
    </xf>
    <xf numFmtId="0" fontId="9" fillId="4" borderId="12" xfId="0" applyFont="1" applyFill="1" applyBorder="1" applyAlignment="1">
      <alignment vertical="center" wrapText="1"/>
    </xf>
    <xf numFmtId="0" fontId="7" fillId="0" borderId="17" xfId="0" applyFont="1" applyBorder="1" applyAlignment="1">
      <alignment vertical="center" wrapText="1"/>
    </xf>
    <xf numFmtId="43" fontId="1" fillId="0" borderId="9" xfId="0" applyNumberFormat="1"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1" fillId="2" borderId="12" xfId="0" applyFont="1" applyFill="1" applyBorder="1" applyAlignment="1">
      <alignment horizontal="left" vertical="center" wrapText="1"/>
    </xf>
    <xf numFmtId="43" fontId="11" fillId="5" borderId="9" xfId="0" applyNumberFormat="1" applyFont="1" applyFill="1" applyBorder="1" applyAlignment="1">
      <alignment horizontal="center" vertical="center" wrapText="1"/>
    </xf>
    <xf numFmtId="0" fontId="11" fillId="5" borderId="12" xfId="0" applyFont="1" applyFill="1" applyBorder="1" applyAlignment="1">
      <alignment horizontal="center" vertical="center" wrapText="1"/>
    </xf>
    <xf numFmtId="9" fontId="11" fillId="5" borderId="12" xfId="0" applyNumberFormat="1" applyFont="1" applyFill="1" applyBorder="1" applyAlignment="1">
      <alignment horizontal="center" vertical="center" wrapText="1"/>
    </xf>
    <xf numFmtId="43" fontId="11" fillId="5" borderId="9" xfId="0" applyNumberFormat="1" applyFont="1" applyFill="1" applyBorder="1" applyAlignment="1">
      <alignment horizontal="right" vertical="center" wrapText="1"/>
    </xf>
    <xf numFmtId="0" fontId="1" fillId="5" borderId="12" xfId="0" applyFont="1" applyFill="1" applyBorder="1" applyAlignment="1">
      <alignment horizontal="center" vertical="center" wrapText="1"/>
    </xf>
    <xf numFmtId="43" fontId="12" fillId="5" borderId="25" xfId="0" applyNumberFormat="1" applyFont="1" applyFill="1" applyBorder="1" applyAlignment="1">
      <alignment horizontal="left" vertical="center" wrapText="1"/>
    </xf>
    <xf numFmtId="0" fontId="4" fillId="5" borderId="26" xfId="0" applyFont="1" applyFill="1" applyBorder="1" applyAlignment="1">
      <alignment horizontal="center" vertical="center" wrapText="1"/>
    </xf>
    <xf numFmtId="0" fontId="11" fillId="2" borderId="28" xfId="0" applyFont="1" applyFill="1" applyBorder="1" applyAlignment="1">
      <alignment vertical="center" wrapText="1"/>
    </xf>
    <xf numFmtId="0" fontId="11" fillId="2" borderId="0" xfId="0" applyFont="1" applyFill="1" applyAlignment="1">
      <alignment vertical="center" wrapText="1"/>
    </xf>
    <xf numFmtId="176" fontId="11" fillId="2" borderId="0" xfId="0" applyNumberFormat="1" applyFont="1" applyFill="1" applyAlignment="1">
      <alignment vertical="center" wrapText="1"/>
    </xf>
    <xf numFmtId="176"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177" fontId="1" fillId="2" borderId="11"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43" fontId="1" fillId="2" borderId="18" xfId="0" applyNumberFormat="1" applyFont="1" applyFill="1" applyBorder="1" applyAlignment="1">
      <alignment horizontal="center" vertical="center" wrapText="1"/>
    </xf>
    <xf numFmtId="177" fontId="1" fillId="2" borderId="18"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43" fontId="1" fillId="2" borderId="33" xfId="0" applyNumberFormat="1" applyFont="1" applyFill="1" applyBorder="1" applyAlignment="1">
      <alignment horizontal="center" vertical="center" wrapText="1"/>
    </xf>
    <xf numFmtId="177" fontId="1" fillId="2" borderId="33" xfId="0" applyNumberFormat="1" applyFont="1" applyFill="1" applyBorder="1" applyAlignment="1">
      <alignment horizontal="center" vertical="center" wrapText="1"/>
    </xf>
    <xf numFmtId="176" fontId="1" fillId="2" borderId="33" xfId="0" applyNumberFormat="1" applyFont="1" applyFill="1" applyBorder="1" applyAlignment="1">
      <alignment horizontal="center" vertical="center" wrapText="1"/>
    </xf>
    <xf numFmtId="0" fontId="7" fillId="0" borderId="35" xfId="0" applyFont="1" applyBorder="1" applyAlignment="1">
      <alignment vertical="center" wrapText="1"/>
    </xf>
    <xf numFmtId="0" fontId="1" fillId="2" borderId="36" xfId="0" applyFont="1" applyFill="1" applyBorder="1" applyAlignment="1">
      <alignment horizontal="center" vertical="center" wrapText="1"/>
    </xf>
    <xf numFmtId="43" fontId="1" fillId="2" borderId="36" xfId="0" applyNumberFormat="1" applyFont="1" applyFill="1" applyBorder="1" applyAlignment="1">
      <alignment horizontal="center" vertical="center" wrapText="1"/>
    </xf>
    <xf numFmtId="177" fontId="1" fillId="2" borderId="36" xfId="0" applyNumberFormat="1" applyFont="1" applyFill="1" applyBorder="1" applyAlignment="1">
      <alignment horizontal="center" vertical="center" wrapText="1"/>
    </xf>
    <xf numFmtId="176" fontId="1" fillId="2" borderId="36" xfId="0" applyNumberFormat="1" applyFont="1" applyFill="1" applyBorder="1" applyAlignment="1">
      <alignment horizontal="center" vertical="center" wrapText="1"/>
    </xf>
    <xf numFmtId="43" fontId="8" fillId="4" borderId="19" xfId="0" applyNumberFormat="1" applyFont="1" applyFill="1" applyBorder="1" applyAlignment="1">
      <alignment vertical="center" wrapText="1"/>
    </xf>
    <xf numFmtId="0" fontId="0" fillId="0" borderId="0" xfId="0" applyAlignment="1">
      <alignment horizontal="center"/>
    </xf>
    <xf numFmtId="179" fontId="0" fillId="0" borderId="0" xfId="0" applyNumberFormat="1" applyAlignment="1">
      <alignment horizontal="center"/>
    </xf>
    <xf numFmtId="0" fontId="1" fillId="2" borderId="9" xfId="0" applyNumberFormat="1" applyFont="1" applyFill="1" applyBorder="1" applyAlignment="1">
      <alignment horizontal="center" vertical="center" wrapText="1"/>
    </xf>
    <xf numFmtId="43" fontId="1" fillId="0" borderId="34" xfId="0" applyNumberFormat="1" applyFont="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58" fontId="1" fillId="2" borderId="9" xfId="0" applyNumberFormat="1" applyFont="1" applyFill="1" applyBorder="1" applyAlignment="1">
      <alignment horizontal="center" vertical="center" wrapText="1"/>
    </xf>
    <xf numFmtId="0" fontId="15" fillId="6" borderId="33" xfId="0" applyFont="1" applyFill="1" applyBorder="1" applyAlignment="1">
      <alignment horizontal="center"/>
    </xf>
    <xf numFmtId="179" fontId="15" fillId="6" borderId="33" xfId="0" applyNumberFormat="1" applyFont="1" applyFill="1" applyBorder="1" applyAlignment="1">
      <alignment horizontal="center"/>
    </xf>
    <xf numFmtId="0" fontId="0" fillId="0" borderId="33" xfId="0" applyBorder="1" applyAlignment="1">
      <alignment horizontal="center"/>
    </xf>
    <xf numFmtId="0" fontId="0" fillId="0" borderId="33" xfId="0" quotePrefix="1" applyBorder="1" applyAlignment="1">
      <alignment horizontal="center"/>
    </xf>
    <xf numFmtId="58" fontId="0" fillId="0" borderId="33" xfId="0" applyNumberFormat="1" applyBorder="1" applyAlignment="1">
      <alignment horizontal="center"/>
    </xf>
    <xf numFmtId="179" fontId="0" fillId="0" borderId="33" xfId="0" applyNumberFormat="1" applyBorder="1" applyAlignment="1">
      <alignment horizontal="center"/>
    </xf>
    <xf numFmtId="0" fontId="16" fillId="0" borderId="33" xfId="0" applyFont="1" applyBorder="1" applyAlignment="1">
      <alignment horizontal="center"/>
    </xf>
    <xf numFmtId="0" fontId="16" fillId="0" borderId="33" xfId="0" quotePrefix="1" applyFont="1" applyBorder="1" applyAlignment="1">
      <alignment horizontal="center"/>
    </xf>
    <xf numFmtId="0" fontId="15" fillId="7" borderId="33" xfId="0" applyFont="1" applyFill="1" applyBorder="1" applyAlignment="1">
      <alignment horizontal="center"/>
    </xf>
    <xf numFmtId="0" fontId="0" fillId="0" borderId="33" xfId="0" applyBorder="1" applyAlignment="1">
      <alignment horizontal="center" vertical="center"/>
    </xf>
    <xf numFmtId="0" fontId="0" fillId="0" borderId="33" xfId="0" quotePrefix="1" applyBorder="1" applyAlignment="1">
      <alignment horizontal="center" vertical="center"/>
    </xf>
    <xf numFmtId="58" fontId="0" fillId="0" borderId="33" xfId="0" applyNumberFormat="1" applyBorder="1" applyAlignment="1">
      <alignment horizontal="center" vertical="center"/>
    </xf>
    <xf numFmtId="0" fontId="16" fillId="0" borderId="33" xfId="0" applyFont="1" applyBorder="1" applyAlignment="1">
      <alignment horizontal="center" vertical="center" wrapText="1"/>
    </xf>
    <xf numFmtId="0" fontId="0" fillId="0" borderId="33" xfId="0" applyBorder="1" applyAlignment="1">
      <alignment horizontal="center" vertical="center" wrapText="1"/>
    </xf>
    <xf numFmtId="0" fontId="16" fillId="0" borderId="33" xfId="0" applyFont="1" applyBorder="1" applyAlignment="1">
      <alignment horizontal="center" vertical="center"/>
    </xf>
    <xf numFmtId="0" fontId="15" fillId="8" borderId="33" xfId="0" applyFont="1" applyFill="1" applyBorder="1" applyAlignment="1">
      <alignment horizontal="center"/>
    </xf>
    <xf numFmtId="0" fontId="16" fillId="0" borderId="33" xfId="0" quotePrefix="1" applyFont="1" applyBorder="1" applyAlignment="1">
      <alignment horizontal="center" vertical="center"/>
    </xf>
    <xf numFmtId="180" fontId="1" fillId="2" borderId="9" xfId="0" applyNumberFormat="1" applyFont="1" applyFill="1" applyBorder="1" applyAlignment="1">
      <alignment vertical="center" wrapText="1"/>
    </xf>
    <xf numFmtId="180" fontId="1" fillId="2" borderId="11" xfId="0" applyNumberFormat="1" applyFont="1" applyFill="1" applyBorder="1" applyAlignment="1">
      <alignment vertical="center" wrapText="1"/>
    </xf>
    <xf numFmtId="180" fontId="1" fillId="2" borderId="18" xfId="0" applyNumberFormat="1" applyFont="1" applyFill="1" applyBorder="1" applyAlignment="1">
      <alignment vertical="center" wrapText="1"/>
    </xf>
    <xf numFmtId="180" fontId="1" fillId="2" borderId="33" xfId="0" applyNumberFormat="1" applyFont="1" applyFill="1" applyBorder="1" applyAlignment="1">
      <alignment vertical="center" wrapText="1"/>
    </xf>
    <xf numFmtId="180" fontId="1" fillId="2" borderId="36" xfId="0" applyNumberFormat="1" applyFont="1" applyFill="1" applyBorder="1" applyAlignment="1">
      <alignment vertical="center" wrapText="1"/>
    </xf>
    <xf numFmtId="180" fontId="1" fillId="2" borderId="9" xfId="0" applyNumberFormat="1" applyFont="1" applyFill="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176" fontId="4" fillId="0" borderId="10" xfId="0" applyNumberFormat="1" applyFont="1" applyBorder="1" applyAlignment="1">
      <alignment horizontal="right" vertical="center" wrapText="1"/>
    </xf>
    <xf numFmtId="176" fontId="4" fillId="0" borderId="11" xfId="0" applyNumberFormat="1" applyFont="1" applyBorder="1" applyAlignment="1">
      <alignment horizontal="right" vertical="center" wrapText="1"/>
    </xf>
    <xf numFmtId="176" fontId="4" fillId="0" borderId="8" xfId="0" applyNumberFormat="1" applyFont="1" applyBorder="1" applyAlignment="1">
      <alignment horizontal="right" vertical="center" wrapText="1"/>
    </xf>
    <xf numFmtId="176" fontId="5" fillId="0" borderId="10"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176" fontId="5" fillId="0" borderId="13"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76" fontId="4" fillId="0" borderId="3" xfId="0" applyNumberFormat="1" applyFont="1" applyBorder="1" applyAlignment="1">
      <alignment horizontal="right" vertical="center" wrapText="1"/>
    </xf>
    <xf numFmtId="176" fontId="4" fillId="0" borderId="4" xfId="0" applyNumberFormat="1" applyFont="1" applyBorder="1" applyAlignment="1">
      <alignment horizontal="right" vertical="center" wrapText="1"/>
    </xf>
    <xf numFmtId="176" fontId="4" fillId="0" borderId="2" xfId="0" applyNumberFormat="1" applyFont="1" applyBorder="1" applyAlignment="1">
      <alignment horizontal="right" vertical="center" wrapText="1"/>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8" fillId="4" borderId="7" xfId="0" applyFont="1" applyFill="1" applyBorder="1" applyAlignment="1">
      <alignment horizontal="right" vertical="center" wrapText="1"/>
    </xf>
    <xf numFmtId="0" fontId="8" fillId="4" borderId="32" xfId="0" applyFont="1" applyFill="1" applyBorder="1" applyAlignment="1">
      <alignment horizontal="right" vertical="center" wrapText="1"/>
    </xf>
    <xf numFmtId="0" fontId="8" fillId="4" borderId="34" xfId="0" applyFont="1" applyFill="1" applyBorder="1" applyAlignment="1">
      <alignment horizontal="right" vertical="center" wrapText="1"/>
    </xf>
    <xf numFmtId="0" fontId="6" fillId="3" borderId="1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8" fillId="4" borderId="11" xfId="0" applyFont="1" applyFill="1" applyBorder="1" applyAlignment="1">
      <alignment horizontal="right" vertical="center" wrapText="1"/>
    </xf>
    <xf numFmtId="0" fontId="8" fillId="4" borderId="8" xfId="0" applyFont="1" applyFill="1" applyBorder="1" applyAlignment="1">
      <alignment horizontal="right" vertical="center" wrapText="1"/>
    </xf>
    <xf numFmtId="0" fontId="18" fillId="2" borderId="1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1" fillId="5" borderId="7" xfId="0" applyFont="1" applyFill="1" applyBorder="1" applyAlignment="1">
      <alignment horizontal="right" vertical="center" wrapText="1"/>
    </xf>
    <xf numFmtId="0" fontId="11" fillId="5" borderId="11" xfId="0" applyFont="1" applyFill="1" applyBorder="1" applyAlignment="1">
      <alignment horizontal="right" vertical="center" wrapText="1"/>
    </xf>
    <xf numFmtId="0" fontId="11" fillId="5" borderId="8" xfId="0" applyFont="1" applyFill="1" applyBorder="1" applyAlignment="1">
      <alignment horizontal="right"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2" borderId="29"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178" fontId="1" fillId="2" borderId="33"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9" fillId="0" borderId="33" xfId="0" applyFont="1" applyBorder="1" applyAlignment="1">
      <alignment horizontal="right"/>
    </xf>
    <xf numFmtId="0" fontId="19" fillId="0" borderId="33" xfId="0" applyFont="1" applyBorder="1" applyAlignment="1">
      <alignment horizontal="center"/>
    </xf>
    <xf numFmtId="0" fontId="19" fillId="0" borderId="33" xfId="0" applyFont="1" applyBorder="1" applyAlignment="1">
      <alignment horizontal="right" vertical="center"/>
    </xf>
    <xf numFmtId="0" fontId="19" fillId="0" borderId="3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2"/>
  <sheetViews>
    <sheetView tabSelected="1" topLeftCell="A14" zoomScale="80" zoomScaleNormal="80" workbookViewId="0">
      <selection activeCell="L28" sqref="L28"/>
    </sheetView>
  </sheetViews>
  <sheetFormatPr defaultRowHeight="13.8" x14ac:dyDescent="0.25"/>
  <cols>
    <col min="1" max="1" width="15.77734375" customWidth="1"/>
    <col min="2" max="2" width="19.109375" customWidth="1"/>
    <col min="3" max="3" width="15.77734375" customWidth="1"/>
    <col min="4" max="4" width="51.5546875" customWidth="1"/>
    <col min="5" max="11" width="15.77734375" customWidth="1"/>
    <col min="12" max="12" width="36.5546875" customWidth="1"/>
  </cols>
  <sheetData>
    <row r="1" spans="1:256" ht="26.4" thickBot="1" x14ac:dyDescent="0.3">
      <c r="A1" s="95" t="s">
        <v>0</v>
      </c>
      <c r="B1" s="95"/>
      <c r="C1" s="95"/>
      <c r="D1" s="95"/>
      <c r="E1" s="95"/>
      <c r="F1" s="95"/>
      <c r="G1" s="95"/>
      <c r="H1" s="95"/>
      <c r="I1" s="95"/>
      <c r="J1" s="95"/>
      <c r="K1" s="95"/>
      <c r="L1" s="9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52.2" customHeight="1" x14ac:dyDescent="0.25">
      <c r="A2" s="96" t="s">
        <v>1</v>
      </c>
      <c r="B2" s="97"/>
      <c r="C2" s="98" t="s">
        <v>2</v>
      </c>
      <c r="D2" s="99"/>
      <c r="E2" s="100" t="s">
        <v>3</v>
      </c>
      <c r="F2" s="101"/>
      <c r="G2" s="102"/>
      <c r="H2" s="103" t="s">
        <v>4</v>
      </c>
      <c r="I2" s="104"/>
      <c r="J2" s="104"/>
      <c r="K2" s="104"/>
      <c r="L2" s="105"/>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34.799999999999997" customHeight="1" x14ac:dyDescent="0.25">
      <c r="A3" s="85" t="s">
        <v>5</v>
      </c>
      <c r="B3" s="86"/>
      <c r="C3" s="87" t="s">
        <v>52</v>
      </c>
      <c r="D3" s="88"/>
      <c r="E3" s="89" t="s">
        <v>6</v>
      </c>
      <c r="F3" s="90"/>
      <c r="G3" s="91"/>
      <c r="H3" s="92" t="s">
        <v>164</v>
      </c>
      <c r="I3" s="93"/>
      <c r="J3" s="93"/>
      <c r="K3" s="93"/>
      <c r="L3" s="94"/>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17.399999999999999" x14ac:dyDescent="0.25">
      <c r="A4" s="2" t="s">
        <v>7</v>
      </c>
      <c r="B4" s="3" t="s">
        <v>53</v>
      </c>
      <c r="C4" s="4" t="s">
        <v>8</v>
      </c>
      <c r="D4" s="5">
        <v>100</v>
      </c>
      <c r="E4" s="89" t="s">
        <v>9</v>
      </c>
      <c r="F4" s="90"/>
      <c r="G4" s="91"/>
      <c r="H4" s="92" t="s">
        <v>54</v>
      </c>
      <c r="I4" s="93"/>
      <c r="J4" s="93"/>
      <c r="K4" s="93"/>
      <c r="L4" s="94"/>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20.399999999999999" x14ac:dyDescent="0.25">
      <c r="A5" s="6" t="s">
        <v>10</v>
      </c>
      <c r="B5" s="7" t="s">
        <v>11</v>
      </c>
      <c r="C5" s="112"/>
      <c r="D5" s="113"/>
      <c r="E5" s="8" t="s">
        <v>12</v>
      </c>
      <c r="F5" s="8" t="s">
        <v>13</v>
      </c>
      <c r="G5" s="8" t="s">
        <v>12</v>
      </c>
      <c r="H5" s="8" t="s">
        <v>13</v>
      </c>
      <c r="I5" s="8" t="s">
        <v>14</v>
      </c>
      <c r="J5" s="7" t="s">
        <v>13</v>
      </c>
      <c r="K5" s="8" t="s">
        <v>15</v>
      </c>
      <c r="L5" s="9" t="s">
        <v>16</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33" customHeight="1" x14ac:dyDescent="0.25">
      <c r="A6" s="106" t="s">
        <v>55</v>
      </c>
      <c r="B6" s="10" t="s">
        <v>17</v>
      </c>
      <c r="C6" s="10" t="s">
        <v>18</v>
      </c>
      <c r="D6" s="10" t="s">
        <v>19</v>
      </c>
      <c r="E6" s="114"/>
      <c r="F6" s="115"/>
      <c r="G6" s="115"/>
      <c r="H6" s="115"/>
      <c r="I6" s="115"/>
      <c r="J6" s="115"/>
      <c r="K6" s="116"/>
      <c r="L6" s="11" t="s">
        <v>20</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15.6" x14ac:dyDescent="0.25">
      <c r="A7" s="107"/>
      <c r="B7" s="12" t="s">
        <v>21</v>
      </c>
      <c r="C7" s="12" t="s">
        <v>22</v>
      </c>
      <c r="D7" s="13" t="s">
        <v>23</v>
      </c>
      <c r="E7" s="12">
        <v>1</v>
      </c>
      <c r="F7" s="13" t="s">
        <v>24</v>
      </c>
      <c r="G7" s="14">
        <v>1</v>
      </c>
      <c r="H7" s="15" t="s">
        <v>25</v>
      </c>
      <c r="I7" s="79">
        <v>13411</v>
      </c>
      <c r="J7" s="12" t="s">
        <v>26</v>
      </c>
      <c r="K7" s="13">
        <f>E7*G7*I7</f>
        <v>13411</v>
      </c>
      <c r="L7" s="1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ht="15.6" x14ac:dyDescent="0.25">
      <c r="A8" s="107"/>
      <c r="B8" s="12" t="s">
        <v>21</v>
      </c>
      <c r="C8" s="12" t="s">
        <v>27</v>
      </c>
      <c r="D8" s="13" t="s">
        <v>28</v>
      </c>
      <c r="E8" s="12">
        <v>1</v>
      </c>
      <c r="F8" s="13" t="s">
        <v>24</v>
      </c>
      <c r="G8" s="14">
        <v>1</v>
      </c>
      <c r="H8" s="15" t="s">
        <v>148</v>
      </c>
      <c r="I8" s="79">
        <v>245</v>
      </c>
      <c r="J8" s="12" t="s">
        <v>26</v>
      </c>
      <c r="K8" s="13">
        <f t="shared" ref="K8:K10" si="0">E8*G8*I8</f>
        <v>245</v>
      </c>
      <c r="L8" s="11" t="s">
        <v>143</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15.6" x14ac:dyDescent="0.25">
      <c r="A9" s="107"/>
      <c r="B9" s="12" t="s">
        <v>21</v>
      </c>
      <c r="C9" s="12" t="s">
        <v>27</v>
      </c>
      <c r="D9" s="13" t="s">
        <v>28</v>
      </c>
      <c r="E9" s="36">
        <v>1</v>
      </c>
      <c r="F9" s="13" t="s">
        <v>24</v>
      </c>
      <c r="G9" s="37">
        <v>1</v>
      </c>
      <c r="H9" s="15" t="s">
        <v>148</v>
      </c>
      <c r="I9" s="80">
        <v>186</v>
      </c>
      <c r="J9" s="12" t="s">
        <v>26</v>
      </c>
      <c r="K9" s="13">
        <f t="shared" si="0"/>
        <v>186</v>
      </c>
      <c r="L9" s="11" t="s">
        <v>149</v>
      </c>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15.6" x14ac:dyDescent="0.25">
      <c r="A10" s="108"/>
      <c r="B10" s="12" t="s">
        <v>21</v>
      </c>
      <c r="C10" s="12" t="s">
        <v>27</v>
      </c>
      <c r="D10" s="13" t="s">
        <v>28</v>
      </c>
      <c r="E10" s="36">
        <v>1</v>
      </c>
      <c r="F10" s="13" t="s">
        <v>24</v>
      </c>
      <c r="G10" s="37">
        <v>1</v>
      </c>
      <c r="H10" s="15" t="s">
        <v>148</v>
      </c>
      <c r="I10" s="80">
        <v>91</v>
      </c>
      <c r="J10" s="12" t="s">
        <v>26</v>
      </c>
      <c r="K10" s="13">
        <f t="shared" si="0"/>
        <v>91</v>
      </c>
      <c r="L10" s="11" t="s">
        <v>153</v>
      </c>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16.2" customHeight="1" x14ac:dyDescent="0.25">
      <c r="A11" s="109" t="s">
        <v>56</v>
      </c>
      <c r="B11" s="117"/>
      <c r="C11" s="117"/>
      <c r="D11" s="117"/>
      <c r="E11" s="117"/>
      <c r="F11" s="117"/>
      <c r="G11" s="117"/>
      <c r="H11" s="117"/>
      <c r="I11" s="117"/>
      <c r="J11" s="118"/>
      <c r="K11" s="16">
        <f>K7+K8+K9+K10</f>
        <v>13933</v>
      </c>
      <c r="L11" s="17"/>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0.399999999999999" customHeight="1" x14ac:dyDescent="0.25">
      <c r="A12" s="134" t="s">
        <v>29</v>
      </c>
      <c r="B12" s="58" t="s">
        <v>30</v>
      </c>
      <c r="C12" s="10" t="s">
        <v>58</v>
      </c>
      <c r="D12" s="10" t="s">
        <v>59</v>
      </c>
      <c r="E12" s="10"/>
      <c r="F12" s="10"/>
      <c r="G12" s="10"/>
      <c r="H12" s="10"/>
      <c r="I12" s="10"/>
      <c r="J12" s="10"/>
      <c r="K12" s="10"/>
      <c r="L12" s="18" t="s">
        <v>33</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14.4" customHeight="1" x14ac:dyDescent="0.25">
      <c r="A13" s="135"/>
      <c r="B13" s="133" t="s">
        <v>57</v>
      </c>
      <c r="C13" s="55" t="s">
        <v>60</v>
      </c>
      <c r="D13" s="12" t="s">
        <v>61</v>
      </c>
      <c r="E13" s="12">
        <v>7</v>
      </c>
      <c r="F13" s="13" t="s">
        <v>34</v>
      </c>
      <c r="G13" s="14">
        <v>1</v>
      </c>
      <c r="H13" s="15" t="s">
        <v>32</v>
      </c>
      <c r="I13" s="79">
        <v>800</v>
      </c>
      <c r="J13" s="12" t="s">
        <v>26</v>
      </c>
      <c r="K13" s="19">
        <f>E13*G13*I13</f>
        <v>5600</v>
      </c>
      <c r="L13" s="18" t="s">
        <v>109</v>
      </c>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5.6" x14ac:dyDescent="0.25">
      <c r="A14" s="135"/>
      <c r="B14" s="133"/>
      <c r="C14" s="130" t="s">
        <v>62</v>
      </c>
      <c r="D14" s="38" t="s">
        <v>63</v>
      </c>
      <c r="E14" s="12">
        <v>1</v>
      </c>
      <c r="F14" s="13" t="s">
        <v>34</v>
      </c>
      <c r="G14" s="14">
        <v>2</v>
      </c>
      <c r="H14" s="15" t="s">
        <v>73</v>
      </c>
      <c r="I14" s="79">
        <v>120000</v>
      </c>
      <c r="J14" s="12" t="s">
        <v>26</v>
      </c>
      <c r="K14" s="19">
        <f t="shared" ref="K14:K23" si="1">E14*G14*I14</f>
        <v>240000</v>
      </c>
      <c r="L14" s="18"/>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15.6" x14ac:dyDescent="0.25">
      <c r="A15" s="135"/>
      <c r="B15" s="133"/>
      <c r="C15" s="130"/>
      <c r="D15" s="38" t="s">
        <v>64</v>
      </c>
      <c r="E15" s="12">
        <v>1</v>
      </c>
      <c r="F15" s="13" t="s">
        <v>34</v>
      </c>
      <c r="G15" s="14">
        <v>1</v>
      </c>
      <c r="H15" s="15" t="s">
        <v>73</v>
      </c>
      <c r="I15" s="79">
        <v>230000</v>
      </c>
      <c r="J15" s="12" t="s">
        <v>26</v>
      </c>
      <c r="K15" s="19">
        <f t="shared" si="1"/>
        <v>230000</v>
      </c>
      <c r="L15" s="18"/>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5.6" x14ac:dyDescent="0.25">
      <c r="A16" s="135"/>
      <c r="B16" s="133"/>
      <c r="C16" s="130"/>
      <c r="D16" s="38" t="s">
        <v>65</v>
      </c>
      <c r="E16" s="12">
        <v>1</v>
      </c>
      <c r="F16" s="13" t="s">
        <v>34</v>
      </c>
      <c r="G16" s="53">
        <v>2.5</v>
      </c>
      <c r="H16" s="15" t="s">
        <v>73</v>
      </c>
      <c r="I16" s="79">
        <v>8000</v>
      </c>
      <c r="J16" s="12" t="s">
        <v>26</v>
      </c>
      <c r="K16" s="19">
        <f t="shared" si="1"/>
        <v>20000</v>
      </c>
      <c r="L16" s="18"/>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15.6" x14ac:dyDescent="0.25">
      <c r="A17" s="135"/>
      <c r="B17" s="133"/>
      <c r="C17" s="130"/>
      <c r="D17" s="55" t="s">
        <v>66</v>
      </c>
      <c r="E17" s="20">
        <v>1</v>
      </c>
      <c r="F17" s="39" t="s">
        <v>34</v>
      </c>
      <c r="G17" s="40">
        <v>3</v>
      </c>
      <c r="H17" s="15" t="s">
        <v>73</v>
      </c>
      <c r="I17" s="81">
        <v>10000</v>
      </c>
      <c r="J17" s="20" t="s">
        <v>26</v>
      </c>
      <c r="K17" s="19">
        <f t="shared" si="1"/>
        <v>30000</v>
      </c>
      <c r="L17" s="18"/>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15.6" x14ac:dyDescent="0.25">
      <c r="A18" s="135"/>
      <c r="B18" s="133"/>
      <c r="C18" s="130"/>
      <c r="D18" s="56" t="s">
        <v>67</v>
      </c>
      <c r="E18" s="41">
        <v>2</v>
      </c>
      <c r="F18" s="39" t="s">
        <v>34</v>
      </c>
      <c r="G18" s="43">
        <v>4</v>
      </c>
      <c r="H18" s="15" t="s">
        <v>73</v>
      </c>
      <c r="I18" s="82">
        <v>10000</v>
      </c>
      <c r="J18" s="20" t="s">
        <v>26</v>
      </c>
      <c r="K18" s="19">
        <f t="shared" si="1"/>
        <v>80000</v>
      </c>
      <c r="L18" s="18"/>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5.6" x14ac:dyDescent="0.25">
      <c r="A19" s="135"/>
      <c r="B19" s="133"/>
      <c r="C19" s="130"/>
      <c r="D19" s="56" t="s">
        <v>68</v>
      </c>
      <c r="E19" s="41">
        <v>2</v>
      </c>
      <c r="F19" s="39" t="s">
        <v>34</v>
      </c>
      <c r="G19" s="43">
        <v>4</v>
      </c>
      <c r="H19" s="15" t="s">
        <v>73</v>
      </c>
      <c r="I19" s="82">
        <v>0</v>
      </c>
      <c r="J19" s="20" t="s">
        <v>26</v>
      </c>
      <c r="K19" s="19">
        <f t="shared" si="1"/>
        <v>0</v>
      </c>
      <c r="L19" s="18" t="s">
        <v>110</v>
      </c>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5.6" x14ac:dyDescent="0.25">
      <c r="A20" s="135"/>
      <c r="B20" s="133"/>
      <c r="C20" s="57" t="s">
        <v>70</v>
      </c>
      <c r="D20" s="46" t="s">
        <v>69</v>
      </c>
      <c r="E20" s="46">
        <v>60</v>
      </c>
      <c r="F20" s="47" t="s">
        <v>74</v>
      </c>
      <c r="G20" s="48">
        <v>1</v>
      </c>
      <c r="H20" s="49" t="s">
        <v>75</v>
      </c>
      <c r="I20" s="83">
        <v>198</v>
      </c>
      <c r="J20" s="20" t="s">
        <v>26</v>
      </c>
      <c r="K20" s="19">
        <f t="shared" si="1"/>
        <v>11880</v>
      </c>
      <c r="L20" s="18"/>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15.6" x14ac:dyDescent="0.25">
      <c r="A21" s="135"/>
      <c r="B21" s="133"/>
      <c r="C21" s="131" t="s">
        <v>71</v>
      </c>
      <c r="D21" s="41" t="s">
        <v>166</v>
      </c>
      <c r="E21" s="41">
        <v>20</v>
      </c>
      <c r="F21" s="42" t="s">
        <v>74</v>
      </c>
      <c r="G21" s="43">
        <v>1</v>
      </c>
      <c r="H21" s="44" t="s">
        <v>76</v>
      </c>
      <c r="I21" s="82">
        <v>400</v>
      </c>
      <c r="J21" s="20" t="s">
        <v>26</v>
      </c>
      <c r="K21" s="19">
        <f t="shared" si="1"/>
        <v>8000</v>
      </c>
      <c r="L21" s="45" t="s">
        <v>111</v>
      </c>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5.6" x14ac:dyDescent="0.25">
      <c r="A22" s="135"/>
      <c r="B22" s="133"/>
      <c r="C22" s="132"/>
      <c r="D22" s="46" t="s">
        <v>72</v>
      </c>
      <c r="E22" s="46">
        <v>6</v>
      </c>
      <c r="F22" s="47" t="s">
        <v>112</v>
      </c>
      <c r="G22" s="48">
        <v>1</v>
      </c>
      <c r="H22" s="49" t="s">
        <v>76</v>
      </c>
      <c r="I22" s="83">
        <v>58</v>
      </c>
      <c r="J22" s="20" t="s">
        <v>26</v>
      </c>
      <c r="K22" s="19">
        <f t="shared" si="1"/>
        <v>348</v>
      </c>
      <c r="L22" s="45" t="s">
        <v>115</v>
      </c>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ht="15.6" x14ac:dyDescent="0.25">
      <c r="A23" s="136"/>
      <c r="B23" s="133"/>
      <c r="C23" s="56" t="s">
        <v>113</v>
      </c>
      <c r="D23" s="41" t="s">
        <v>114</v>
      </c>
      <c r="E23" s="41">
        <v>1</v>
      </c>
      <c r="F23" s="42" t="s">
        <v>77</v>
      </c>
      <c r="G23" s="43">
        <v>1</v>
      </c>
      <c r="H23" s="44" t="s">
        <v>75</v>
      </c>
      <c r="I23" s="82">
        <v>388.8</v>
      </c>
      <c r="J23" s="41" t="s">
        <v>26</v>
      </c>
      <c r="K23" s="54">
        <f t="shared" si="1"/>
        <v>388.8</v>
      </c>
      <c r="L23" s="45"/>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ht="16.2" customHeight="1" x14ac:dyDescent="0.25">
      <c r="A24" s="109" t="s">
        <v>35</v>
      </c>
      <c r="B24" s="110"/>
      <c r="C24" s="110"/>
      <c r="D24" s="110"/>
      <c r="E24" s="110"/>
      <c r="F24" s="110"/>
      <c r="G24" s="110"/>
      <c r="H24" s="110"/>
      <c r="I24" s="110"/>
      <c r="J24" s="111"/>
      <c r="K24" s="50">
        <f>SUM(K13:K23)</f>
        <v>626216.80000000005</v>
      </c>
      <c r="L24" s="17"/>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ht="15.6" x14ac:dyDescent="0.25">
      <c r="A25" s="106" t="s">
        <v>159</v>
      </c>
      <c r="B25" s="10" t="s">
        <v>39</v>
      </c>
      <c r="C25" s="114" t="s">
        <v>175</v>
      </c>
      <c r="D25" s="116"/>
      <c r="E25" s="114"/>
      <c r="F25" s="115"/>
      <c r="G25" s="115"/>
      <c r="H25" s="115"/>
      <c r="I25" s="115"/>
      <c r="J25" s="115"/>
      <c r="K25" s="116"/>
      <c r="L25" s="2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5.6" x14ac:dyDescent="0.25">
      <c r="A26" s="107"/>
      <c r="B26" s="137" t="s">
        <v>155</v>
      </c>
      <c r="C26" s="137" t="s">
        <v>156</v>
      </c>
      <c r="D26" s="12" t="s">
        <v>167</v>
      </c>
      <c r="E26" s="14">
        <v>1</v>
      </c>
      <c r="F26" s="13" t="s">
        <v>77</v>
      </c>
      <c r="G26" s="14">
        <v>1</v>
      </c>
      <c r="H26" s="15" t="s">
        <v>38</v>
      </c>
      <c r="I26" s="84">
        <v>279.85000000000002</v>
      </c>
      <c r="J26" s="12" t="s">
        <v>26</v>
      </c>
      <c r="K26" s="13">
        <f>E26*G26*I26</f>
        <v>279.85000000000002</v>
      </c>
      <c r="L26" s="21" t="s">
        <v>177</v>
      </c>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ht="15.6" x14ac:dyDescent="0.25">
      <c r="A27" s="107"/>
      <c r="B27" s="138"/>
      <c r="C27" s="138"/>
      <c r="D27" s="12" t="s">
        <v>169</v>
      </c>
      <c r="E27" s="14">
        <v>1</v>
      </c>
      <c r="F27" s="13" t="s">
        <v>77</v>
      </c>
      <c r="G27" s="14">
        <v>1</v>
      </c>
      <c r="H27" s="15" t="s">
        <v>38</v>
      </c>
      <c r="I27" s="84">
        <v>84.62</v>
      </c>
      <c r="J27" s="12" t="s">
        <v>26</v>
      </c>
      <c r="K27" s="13">
        <f>E27*G27*I27</f>
        <v>84.62</v>
      </c>
      <c r="L27" s="21" t="s">
        <v>168</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5.6" x14ac:dyDescent="0.25">
      <c r="A28" s="108"/>
      <c r="B28" s="139"/>
      <c r="C28" s="139"/>
      <c r="D28" s="61" t="s">
        <v>157</v>
      </c>
      <c r="E28" s="14">
        <v>1</v>
      </c>
      <c r="F28" s="13" t="s">
        <v>77</v>
      </c>
      <c r="G28" s="14">
        <v>1</v>
      </c>
      <c r="H28" s="15" t="s">
        <v>38</v>
      </c>
      <c r="I28" s="84">
        <v>148.18</v>
      </c>
      <c r="J28" s="12" t="s">
        <v>26</v>
      </c>
      <c r="K28" s="13">
        <f>E28*G28*I28</f>
        <v>148.18</v>
      </c>
      <c r="L28" s="21" t="s">
        <v>163</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6.2" customHeight="1" x14ac:dyDescent="0.25">
      <c r="A29" s="109" t="s">
        <v>40</v>
      </c>
      <c r="B29" s="117"/>
      <c r="C29" s="117"/>
      <c r="D29" s="117"/>
      <c r="E29" s="117"/>
      <c r="F29" s="117"/>
      <c r="G29" s="117"/>
      <c r="H29" s="117"/>
      <c r="I29" s="117"/>
      <c r="J29" s="118"/>
      <c r="K29" s="16">
        <f>K26+K27+K28</f>
        <v>512.65000000000009</v>
      </c>
      <c r="L29" s="17"/>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17.399999999999999" customHeight="1" x14ac:dyDescent="0.25">
      <c r="A30" s="106" t="s">
        <v>160</v>
      </c>
      <c r="B30" s="10" t="s">
        <v>41</v>
      </c>
      <c r="C30" s="114" t="s">
        <v>176</v>
      </c>
      <c r="D30" s="116"/>
      <c r="E30" s="114"/>
      <c r="F30" s="115"/>
      <c r="G30" s="115"/>
      <c r="H30" s="115"/>
      <c r="I30" s="115"/>
      <c r="J30" s="115"/>
      <c r="K30" s="116"/>
      <c r="L30" s="23"/>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5.6" x14ac:dyDescent="0.25">
      <c r="A31" s="107"/>
      <c r="B31" s="12" t="s">
        <v>42</v>
      </c>
      <c r="C31" s="119" t="s">
        <v>158</v>
      </c>
      <c r="D31" s="120"/>
      <c r="E31" s="12">
        <v>2</v>
      </c>
      <c r="F31" s="13" t="s">
        <v>37</v>
      </c>
      <c r="G31" s="14">
        <v>2</v>
      </c>
      <c r="H31" s="15" t="s">
        <v>36</v>
      </c>
      <c r="I31" s="79">
        <v>600</v>
      </c>
      <c r="J31" s="13" t="s">
        <v>26</v>
      </c>
      <c r="K31" s="13">
        <f>E31*G31*I31</f>
        <v>2400</v>
      </c>
      <c r="L31" s="22"/>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16.2" customHeight="1" x14ac:dyDescent="0.25">
      <c r="A32" s="108"/>
      <c r="B32" s="12" t="s">
        <v>43</v>
      </c>
      <c r="C32" s="119" t="s">
        <v>165</v>
      </c>
      <c r="D32" s="120"/>
      <c r="E32" s="12">
        <v>2</v>
      </c>
      <c r="F32" s="13" t="s">
        <v>37</v>
      </c>
      <c r="G32" s="14">
        <v>2</v>
      </c>
      <c r="H32" s="15" t="s">
        <v>36</v>
      </c>
      <c r="I32" s="79">
        <v>100</v>
      </c>
      <c r="J32" s="12" t="s">
        <v>26</v>
      </c>
      <c r="K32" s="13">
        <f>E32*G32*I32</f>
        <v>400</v>
      </c>
      <c r="L32" s="22"/>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16.2" customHeight="1" x14ac:dyDescent="0.25">
      <c r="A33" s="109" t="s">
        <v>44</v>
      </c>
      <c r="B33" s="117"/>
      <c r="C33" s="117"/>
      <c r="D33" s="117"/>
      <c r="E33" s="117"/>
      <c r="F33" s="117"/>
      <c r="G33" s="117"/>
      <c r="H33" s="117"/>
      <c r="I33" s="117"/>
      <c r="J33" s="118"/>
      <c r="K33" s="16">
        <f>K31+K32</f>
        <v>2800</v>
      </c>
      <c r="L33" s="17"/>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16.2" x14ac:dyDescent="0.25">
      <c r="A34" s="121" t="s">
        <v>45</v>
      </c>
      <c r="B34" s="122"/>
      <c r="C34" s="122"/>
      <c r="D34" s="122"/>
      <c r="E34" s="122"/>
      <c r="F34" s="122"/>
      <c r="G34" s="122"/>
      <c r="H34" s="122"/>
      <c r="I34" s="122"/>
      <c r="J34" s="123"/>
      <c r="K34" s="24">
        <f>K33+K29+K24+K11</f>
        <v>643462.45000000007</v>
      </c>
      <c r="L34" s="25" t="s">
        <v>161</v>
      </c>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16.2" customHeight="1" x14ac:dyDescent="0.25">
      <c r="A35" s="121" t="s">
        <v>46</v>
      </c>
      <c r="B35" s="122"/>
      <c r="C35" s="122"/>
      <c r="D35" s="122"/>
      <c r="E35" s="122"/>
      <c r="F35" s="122"/>
      <c r="G35" s="122"/>
      <c r="H35" s="122"/>
      <c r="I35" s="122"/>
      <c r="J35" s="123"/>
      <c r="K35" s="24">
        <f>K34*0.05</f>
        <v>32173.122500000005</v>
      </c>
      <c r="L35" s="26"/>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6.2" customHeight="1" x14ac:dyDescent="0.25">
      <c r="A36" s="121" t="s">
        <v>162</v>
      </c>
      <c r="B36" s="122"/>
      <c r="C36" s="122"/>
      <c r="D36" s="122"/>
      <c r="E36" s="122"/>
      <c r="F36" s="122"/>
      <c r="G36" s="122"/>
      <c r="H36" s="122"/>
      <c r="I36" s="122"/>
      <c r="J36" s="123"/>
      <c r="K36" s="24">
        <f>K34+K35</f>
        <v>675635.57250000013</v>
      </c>
      <c r="L36" s="26"/>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6.2" x14ac:dyDescent="0.25">
      <c r="A37" s="121" t="s">
        <v>47</v>
      </c>
      <c r="B37" s="122"/>
      <c r="C37" s="122"/>
      <c r="D37" s="122"/>
      <c r="E37" s="122"/>
      <c r="F37" s="122"/>
      <c r="G37" s="122"/>
      <c r="H37" s="122"/>
      <c r="I37" s="122"/>
      <c r="J37" s="123"/>
      <c r="K37" s="27" t="s">
        <v>48</v>
      </c>
      <c r="L37" s="28"/>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ht="16.2" customHeight="1" x14ac:dyDescent="0.25">
      <c r="A38" s="121" t="s">
        <v>49</v>
      </c>
      <c r="B38" s="122"/>
      <c r="C38" s="122"/>
      <c r="D38" s="122"/>
      <c r="E38" s="122"/>
      <c r="F38" s="122"/>
      <c r="G38" s="122"/>
      <c r="H38" s="122"/>
      <c r="I38" s="122"/>
      <c r="J38" s="123"/>
      <c r="K38" s="24">
        <f>K36*0.06</f>
        <v>40538.134350000008</v>
      </c>
      <c r="L38" s="26"/>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ht="18" thickBot="1" x14ac:dyDescent="0.3">
      <c r="A39" s="124" t="s">
        <v>50</v>
      </c>
      <c r="B39" s="125"/>
      <c r="C39" s="125"/>
      <c r="D39" s="125"/>
      <c r="E39" s="125"/>
      <c r="F39" s="125"/>
      <c r="G39" s="125"/>
      <c r="H39" s="125"/>
      <c r="I39" s="125"/>
      <c r="J39" s="126"/>
      <c r="K39" s="29">
        <f>K38+K36</f>
        <v>716173.70685000019</v>
      </c>
      <c r="L39" s="30"/>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05.6" customHeight="1" thickBot="1" x14ac:dyDescent="0.3">
      <c r="A40" s="127" t="s">
        <v>51</v>
      </c>
      <c r="B40" s="128"/>
      <c r="C40" s="128"/>
      <c r="D40" s="128"/>
      <c r="E40" s="128"/>
      <c r="F40" s="128"/>
      <c r="G40" s="128"/>
      <c r="H40" s="128"/>
      <c r="I40" s="128"/>
      <c r="J40" s="128"/>
      <c r="K40" s="128"/>
      <c r="L40" s="129"/>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6.2" x14ac:dyDescent="0.25">
      <c r="A41" s="31"/>
      <c r="B41" s="32"/>
      <c r="C41" s="32"/>
      <c r="D41" s="32"/>
      <c r="E41" s="33"/>
      <c r="F41" s="33"/>
      <c r="G41" s="34"/>
      <c r="H41" s="33"/>
      <c r="I41" s="33"/>
      <c r="J41" s="32"/>
      <c r="K41" s="33"/>
      <c r="L41" s="35"/>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ht="16.2" x14ac:dyDescent="0.25">
      <c r="A42" s="31"/>
      <c r="B42" s="32"/>
      <c r="C42" s="32"/>
      <c r="D42" s="32"/>
      <c r="E42" s="33"/>
      <c r="F42" s="33"/>
      <c r="G42" s="34"/>
      <c r="H42" s="33"/>
      <c r="I42" s="33"/>
      <c r="J42" s="32"/>
      <c r="K42" s="33"/>
      <c r="L42" s="35"/>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1:256" ht="16.2" x14ac:dyDescent="0.25">
      <c r="A43" s="31"/>
      <c r="B43" s="32"/>
      <c r="C43" s="32"/>
      <c r="D43" s="32"/>
      <c r="E43" s="33"/>
      <c r="F43" s="33"/>
      <c r="G43" s="34"/>
      <c r="H43" s="33"/>
      <c r="I43" s="33"/>
      <c r="J43" s="32"/>
      <c r="K43" s="33"/>
      <c r="L43" s="35"/>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1:256" ht="16.2" x14ac:dyDescent="0.25">
      <c r="A44" s="31"/>
      <c r="B44" s="32"/>
      <c r="C44" s="32"/>
      <c r="D44" s="32"/>
      <c r="E44" s="33"/>
      <c r="F44" s="33"/>
      <c r="G44" s="34"/>
      <c r="H44" s="33"/>
      <c r="I44" s="33"/>
      <c r="J44" s="32"/>
      <c r="K44" s="33"/>
      <c r="L44" s="35"/>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1:256" ht="16.2" x14ac:dyDescent="0.25">
      <c r="A45" s="31"/>
      <c r="B45" s="32"/>
      <c r="C45" s="32"/>
      <c r="D45" s="32"/>
      <c r="E45" s="33"/>
      <c r="F45" s="33"/>
      <c r="G45" s="34"/>
      <c r="H45" s="33"/>
      <c r="I45" s="33"/>
      <c r="J45" s="32"/>
      <c r="K45" s="33"/>
      <c r="L45" s="35"/>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1:256" ht="16.2" x14ac:dyDescent="0.25">
      <c r="A46" s="31"/>
      <c r="B46" s="32"/>
      <c r="C46" s="32"/>
      <c r="D46" s="32"/>
      <c r="E46" s="33"/>
      <c r="F46" s="33"/>
      <c r="G46" s="34"/>
      <c r="H46" s="33"/>
      <c r="I46" s="33"/>
      <c r="J46" s="32"/>
      <c r="K46" s="33"/>
      <c r="L46" s="35"/>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row>
    <row r="47" spans="1:256" ht="16.2" x14ac:dyDescent="0.25">
      <c r="A47" s="31"/>
      <c r="B47" s="32"/>
      <c r="C47" s="32"/>
      <c r="D47" s="32"/>
      <c r="E47" s="33"/>
      <c r="F47" s="33"/>
      <c r="G47" s="34"/>
      <c r="H47" s="33"/>
      <c r="I47" s="33"/>
      <c r="J47" s="32"/>
      <c r="K47" s="33"/>
      <c r="L47" s="35"/>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1:256" ht="16.2" x14ac:dyDescent="0.25">
      <c r="A48" s="31"/>
      <c r="B48" s="32"/>
      <c r="C48" s="32"/>
      <c r="D48" s="32"/>
      <c r="E48" s="33"/>
      <c r="F48" s="33"/>
      <c r="G48" s="34"/>
      <c r="H48" s="33"/>
      <c r="I48" s="33"/>
      <c r="J48" s="32"/>
      <c r="K48" s="33"/>
      <c r="L48" s="35"/>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1:256" ht="16.2" x14ac:dyDescent="0.25">
      <c r="A49" s="32"/>
      <c r="B49" s="32"/>
      <c r="C49" s="32"/>
      <c r="D49" s="32"/>
      <c r="E49" s="33"/>
      <c r="F49" s="33"/>
      <c r="G49" s="34"/>
      <c r="H49" s="33"/>
      <c r="I49" s="33"/>
      <c r="J49" s="32"/>
      <c r="K49" s="33"/>
      <c r="L49" s="35"/>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pans="1:256" ht="16.2" x14ac:dyDescent="0.25">
      <c r="A50" s="32"/>
      <c r="B50" s="32"/>
      <c r="C50" s="32"/>
      <c r="D50" s="32"/>
      <c r="E50" s="33"/>
      <c r="F50" s="33"/>
      <c r="G50" s="34"/>
      <c r="H50" s="33"/>
      <c r="I50" s="33"/>
      <c r="J50" s="32"/>
      <c r="K50" s="33"/>
      <c r="L50" s="35"/>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1:256" ht="16.2" x14ac:dyDescent="0.25">
      <c r="A51" s="32"/>
      <c r="B51" s="32"/>
      <c r="C51" s="32"/>
      <c r="D51" s="32"/>
      <c r="E51" s="33"/>
      <c r="F51" s="33"/>
      <c r="G51" s="34"/>
      <c r="H51" s="33"/>
      <c r="I51" s="33"/>
      <c r="J51" s="32"/>
      <c r="K51" s="33"/>
      <c r="L51" s="35"/>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1:256" ht="16.2" x14ac:dyDescent="0.25">
      <c r="A52" s="32"/>
      <c r="B52" s="32"/>
      <c r="C52" s="32"/>
      <c r="D52" s="32"/>
      <c r="E52" s="33"/>
      <c r="F52" s="33"/>
      <c r="G52" s="34"/>
      <c r="H52" s="33"/>
      <c r="I52" s="33"/>
      <c r="J52" s="32"/>
      <c r="K52" s="33"/>
      <c r="L52" s="35"/>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sheetData>
  <mergeCells count="39">
    <mergeCell ref="A37:J37"/>
    <mergeCell ref="A38:J38"/>
    <mergeCell ref="A39:J39"/>
    <mergeCell ref="A40:L40"/>
    <mergeCell ref="C14:C19"/>
    <mergeCell ref="C21:C22"/>
    <mergeCell ref="B13:B23"/>
    <mergeCell ref="A12:A23"/>
    <mergeCell ref="B26:B28"/>
    <mergeCell ref="C26:C28"/>
    <mergeCell ref="A33:J33"/>
    <mergeCell ref="A34:J34"/>
    <mergeCell ref="A35:J35"/>
    <mergeCell ref="A36:J36"/>
    <mergeCell ref="A29:J29"/>
    <mergeCell ref="C30:D30"/>
    <mergeCell ref="A25:A28"/>
    <mergeCell ref="A30:A32"/>
    <mergeCell ref="A24:J24"/>
    <mergeCell ref="A6:A10"/>
    <mergeCell ref="E4:G4"/>
    <mergeCell ref="H4:L4"/>
    <mergeCell ref="C5:D5"/>
    <mergeCell ref="E6:K6"/>
    <mergeCell ref="A11:J11"/>
    <mergeCell ref="E30:K30"/>
    <mergeCell ref="C31:D31"/>
    <mergeCell ref="C32:D32"/>
    <mergeCell ref="C25:D25"/>
    <mergeCell ref="E25:K25"/>
    <mergeCell ref="A3:B3"/>
    <mergeCell ref="C3:D3"/>
    <mergeCell ref="E3:G3"/>
    <mergeCell ref="H3:L3"/>
    <mergeCell ref="A1:L1"/>
    <mergeCell ref="A2:B2"/>
    <mergeCell ref="C2:D2"/>
    <mergeCell ref="E2:G2"/>
    <mergeCell ref="H2:L2"/>
  </mergeCells>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E40A-CD28-4BE9-99B0-0A688C050276}">
  <dimension ref="A2:N17"/>
  <sheetViews>
    <sheetView workbookViewId="0">
      <selection activeCell="G20" sqref="G20"/>
    </sheetView>
  </sheetViews>
  <sheetFormatPr defaultColWidth="9" defaultRowHeight="13.8" x14ac:dyDescent="0.25"/>
  <cols>
    <col min="1" max="1" width="6" style="51" customWidth="1"/>
    <col min="2" max="2" width="9.88671875" style="51" customWidth="1"/>
    <col min="3" max="3" width="22.109375" style="51" customWidth="1"/>
    <col min="4" max="4" width="16.109375" style="51" customWidth="1"/>
    <col min="5" max="5" width="11.44140625" style="51" customWidth="1"/>
    <col min="6" max="6" width="19.88671875" style="51" customWidth="1"/>
    <col min="7" max="7" width="52.5546875" style="51" customWidth="1"/>
    <col min="8" max="8" width="17.44140625" style="51" customWidth="1"/>
    <col min="9" max="9" width="10.88671875" style="51" customWidth="1"/>
    <col min="10" max="10" width="8.88671875" style="51" customWidth="1"/>
    <col min="11" max="11" width="20.88671875" style="51" customWidth="1"/>
    <col min="12" max="14" width="9" style="51"/>
  </cols>
  <sheetData>
    <row r="2" spans="1:14" x14ac:dyDescent="0.25">
      <c r="A2" s="70" t="s">
        <v>78</v>
      </c>
      <c r="B2" s="70" t="s">
        <v>79</v>
      </c>
      <c r="C2" s="70" t="s">
        <v>80</v>
      </c>
      <c r="D2" s="70" t="s">
        <v>81</v>
      </c>
      <c r="E2" s="70" t="s">
        <v>116</v>
      </c>
      <c r="F2" s="70" t="s">
        <v>17</v>
      </c>
      <c r="G2" s="70" t="s">
        <v>117</v>
      </c>
      <c r="H2" s="70" t="s">
        <v>118</v>
      </c>
      <c r="I2" s="70" t="s">
        <v>88</v>
      </c>
      <c r="J2" s="70" t="s">
        <v>119</v>
      </c>
      <c r="K2" s="70" t="s">
        <v>120</v>
      </c>
      <c r="L2" s="70" t="s">
        <v>121</v>
      </c>
    </row>
    <row r="3" spans="1:14" s="60" customFormat="1" x14ac:dyDescent="0.25">
      <c r="A3" s="71">
        <v>1</v>
      </c>
      <c r="B3" s="71" t="s">
        <v>90</v>
      </c>
      <c r="C3" s="72" t="s">
        <v>91</v>
      </c>
      <c r="D3" s="71">
        <v>18315042628</v>
      </c>
      <c r="E3" s="73">
        <v>44671</v>
      </c>
      <c r="F3" s="71" t="s">
        <v>122</v>
      </c>
      <c r="G3" s="74" t="s">
        <v>123</v>
      </c>
      <c r="H3" s="74" t="s">
        <v>124</v>
      </c>
      <c r="I3" s="74">
        <v>870</v>
      </c>
      <c r="J3" s="74">
        <v>15</v>
      </c>
      <c r="K3" s="71"/>
      <c r="L3" s="71" t="s">
        <v>152</v>
      </c>
      <c r="M3" s="59"/>
      <c r="N3" s="59"/>
    </row>
    <row r="4" spans="1:14" s="60" customFormat="1" x14ac:dyDescent="0.25">
      <c r="A4" s="71">
        <v>1</v>
      </c>
      <c r="B4" s="71" t="s">
        <v>90</v>
      </c>
      <c r="C4" s="72" t="s">
        <v>91</v>
      </c>
      <c r="D4" s="71">
        <v>18315042628</v>
      </c>
      <c r="E4" s="73">
        <v>44672</v>
      </c>
      <c r="F4" s="73" t="s">
        <v>125</v>
      </c>
      <c r="G4" s="74" t="s">
        <v>126</v>
      </c>
      <c r="H4" s="74" t="s">
        <v>127</v>
      </c>
      <c r="I4" s="74">
        <v>481</v>
      </c>
      <c r="J4" s="75">
        <v>15</v>
      </c>
      <c r="K4" s="71"/>
      <c r="L4" s="71" t="s">
        <v>152</v>
      </c>
      <c r="M4" s="59"/>
      <c r="N4" s="59"/>
    </row>
    <row r="5" spans="1:14" s="60" customFormat="1" ht="41.4" x14ac:dyDescent="0.25">
      <c r="A5" s="71">
        <v>2</v>
      </c>
      <c r="B5" s="71" t="s">
        <v>101</v>
      </c>
      <c r="C5" s="72" t="s">
        <v>102</v>
      </c>
      <c r="D5" s="71">
        <v>17337668000</v>
      </c>
      <c r="E5" s="73">
        <v>44671</v>
      </c>
      <c r="F5" s="74" t="s">
        <v>150</v>
      </c>
      <c r="G5" s="74" t="s">
        <v>151</v>
      </c>
      <c r="H5" s="74" t="s">
        <v>128</v>
      </c>
      <c r="I5" s="74">
        <v>720</v>
      </c>
      <c r="J5" s="71">
        <v>15</v>
      </c>
      <c r="K5" s="71"/>
      <c r="L5" s="71" t="s">
        <v>152</v>
      </c>
      <c r="M5" s="59"/>
      <c r="N5" s="59"/>
    </row>
    <row r="6" spans="1:14" s="60" customFormat="1" x14ac:dyDescent="0.25">
      <c r="A6" s="71">
        <v>3</v>
      </c>
      <c r="B6" s="71" t="s">
        <v>98</v>
      </c>
      <c r="C6" s="72" t="s">
        <v>99</v>
      </c>
      <c r="D6" s="71">
        <v>18611172977</v>
      </c>
      <c r="E6" s="73">
        <v>44671</v>
      </c>
      <c r="F6" s="71" t="s">
        <v>133</v>
      </c>
      <c r="G6" s="76" t="s">
        <v>134</v>
      </c>
      <c r="H6" s="76" t="s">
        <v>135</v>
      </c>
      <c r="I6" s="71">
        <v>10370</v>
      </c>
      <c r="J6" s="71">
        <v>15</v>
      </c>
      <c r="K6" s="71"/>
      <c r="L6" s="71"/>
      <c r="M6" s="59"/>
      <c r="N6" s="59"/>
    </row>
    <row r="7" spans="1:14" s="60" customFormat="1" x14ac:dyDescent="0.25">
      <c r="A7" s="71">
        <v>3</v>
      </c>
      <c r="B7" s="71" t="s">
        <v>98</v>
      </c>
      <c r="C7" s="72" t="s">
        <v>99</v>
      </c>
      <c r="D7" s="71">
        <v>18611172977</v>
      </c>
      <c r="E7" s="73">
        <v>44673</v>
      </c>
      <c r="F7" s="71" t="s">
        <v>136</v>
      </c>
      <c r="G7" s="76" t="s">
        <v>137</v>
      </c>
      <c r="H7" s="76" t="s">
        <v>138</v>
      </c>
      <c r="I7" s="71">
        <v>700</v>
      </c>
      <c r="J7" s="71">
        <v>15</v>
      </c>
      <c r="K7" s="71"/>
      <c r="L7" s="71" t="s">
        <v>152</v>
      </c>
      <c r="M7" s="59"/>
      <c r="N7" s="59"/>
    </row>
    <row r="8" spans="1:14" s="60" customFormat="1" x14ac:dyDescent="0.25">
      <c r="A8" s="71">
        <v>3</v>
      </c>
      <c r="B8" s="71" t="s">
        <v>98</v>
      </c>
      <c r="C8" s="72" t="s">
        <v>99</v>
      </c>
      <c r="D8" s="71">
        <v>18611172977</v>
      </c>
      <c r="E8" s="73">
        <v>44674</v>
      </c>
      <c r="F8" s="71" t="s">
        <v>136</v>
      </c>
      <c r="G8" s="76" t="s">
        <v>137</v>
      </c>
      <c r="H8" s="76" t="s">
        <v>172</v>
      </c>
      <c r="I8" s="71">
        <v>165</v>
      </c>
      <c r="J8" s="71">
        <v>15</v>
      </c>
      <c r="K8" s="71" t="s">
        <v>170</v>
      </c>
      <c r="L8" s="71" t="s">
        <v>152</v>
      </c>
      <c r="M8" s="59"/>
      <c r="N8" s="59"/>
    </row>
    <row r="9" spans="1:14" s="60" customFormat="1" x14ac:dyDescent="0.25">
      <c r="A9" s="71">
        <v>3</v>
      </c>
      <c r="B9" s="71" t="s">
        <v>98</v>
      </c>
      <c r="C9" s="72" t="s">
        <v>99</v>
      </c>
      <c r="D9" s="71">
        <v>18611172977</v>
      </c>
      <c r="E9" s="73">
        <v>44677</v>
      </c>
      <c r="F9" s="71" t="s">
        <v>136</v>
      </c>
      <c r="G9" s="76" t="s">
        <v>137</v>
      </c>
      <c r="H9" s="76" t="s">
        <v>173</v>
      </c>
      <c r="I9" s="71">
        <v>0</v>
      </c>
      <c r="J9" s="71">
        <v>15</v>
      </c>
      <c r="K9" s="71" t="s">
        <v>171</v>
      </c>
      <c r="L9" s="71" t="s">
        <v>152</v>
      </c>
      <c r="M9" s="59"/>
      <c r="N9" s="59"/>
    </row>
    <row r="10" spans="1:14" s="60" customFormat="1" x14ac:dyDescent="0.25">
      <c r="A10" s="142" t="s">
        <v>174</v>
      </c>
      <c r="B10" s="142"/>
      <c r="C10" s="142"/>
      <c r="D10" s="142"/>
      <c r="E10" s="142"/>
      <c r="F10" s="142"/>
      <c r="G10" s="142"/>
      <c r="H10" s="142"/>
      <c r="I10" s="143">
        <f>I3+I4+I5+I6+I7+I8+I9+J3+J4+J5+J6+J7+J8+J9</f>
        <v>13411</v>
      </c>
      <c r="J10" s="143"/>
      <c r="K10" s="143"/>
      <c r="L10" s="143"/>
      <c r="M10" s="59"/>
      <c r="N10" s="59"/>
    </row>
    <row r="11" spans="1:14" s="60" customFormat="1" x14ac:dyDescent="0.25">
      <c r="A11" s="59"/>
      <c r="B11" s="59"/>
      <c r="C11" s="59"/>
      <c r="D11" s="59"/>
      <c r="E11" s="59"/>
      <c r="F11" s="59"/>
      <c r="G11" s="59"/>
      <c r="H11" s="59"/>
      <c r="I11" s="59"/>
      <c r="J11" s="59"/>
      <c r="K11" s="59"/>
      <c r="L11" s="59"/>
      <c r="M11" s="59"/>
      <c r="N11" s="59"/>
    </row>
    <row r="12" spans="1:14" s="60" customFormat="1" x14ac:dyDescent="0.25">
      <c r="A12" s="77" t="s">
        <v>78</v>
      </c>
      <c r="B12" s="77" t="s">
        <v>79</v>
      </c>
      <c r="C12" s="77" t="s">
        <v>80</v>
      </c>
      <c r="D12" s="77" t="s">
        <v>81</v>
      </c>
      <c r="E12" s="77" t="s">
        <v>139</v>
      </c>
      <c r="F12" s="77" t="s">
        <v>17</v>
      </c>
      <c r="G12" s="77" t="s">
        <v>140</v>
      </c>
      <c r="H12" s="77" t="s">
        <v>88</v>
      </c>
      <c r="I12" s="77" t="s">
        <v>141</v>
      </c>
      <c r="J12" s="77" t="s">
        <v>142</v>
      </c>
      <c r="K12" s="59"/>
      <c r="L12" s="59"/>
      <c r="M12" s="59"/>
      <c r="N12" s="59"/>
    </row>
    <row r="13" spans="1:14" s="60" customFormat="1" ht="22.2" customHeight="1" x14ac:dyDescent="0.25">
      <c r="A13" s="71">
        <v>1</v>
      </c>
      <c r="B13" s="71" t="s">
        <v>95</v>
      </c>
      <c r="C13" s="72" t="s">
        <v>96</v>
      </c>
      <c r="D13" s="71">
        <v>18805495554</v>
      </c>
      <c r="E13" s="73">
        <v>44671</v>
      </c>
      <c r="F13" s="76" t="s">
        <v>143</v>
      </c>
      <c r="G13" s="76" t="s">
        <v>144</v>
      </c>
      <c r="H13" s="71">
        <v>245</v>
      </c>
      <c r="I13" s="76" t="s">
        <v>145</v>
      </c>
      <c r="J13" s="71" t="s">
        <v>152</v>
      </c>
      <c r="K13" s="59"/>
      <c r="L13" s="59"/>
      <c r="M13" s="59"/>
      <c r="N13" s="59"/>
    </row>
    <row r="14" spans="1:14" x14ac:dyDescent="0.25">
      <c r="A14" s="64">
        <v>1</v>
      </c>
      <c r="B14" s="64" t="s">
        <v>95</v>
      </c>
      <c r="C14" s="65" t="s">
        <v>96</v>
      </c>
      <c r="D14" s="64">
        <v>18805495554</v>
      </c>
      <c r="E14" s="66">
        <v>44672</v>
      </c>
      <c r="F14" s="64" t="s">
        <v>149</v>
      </c>
      <c r="G14" s="68" t="s">
        <v>146</v>
      </c>
      <c r="H14" s="64">
        <v>186</v>
      </c>
      <c r="I14" s="68" t="s">
        <v>145</v>
      </c>
      <c r="J14" s="71" t="s">
        <v>152</v>
      </c>
    </row>
    <row r="15" spans="1:14" s="60" customFormat="1" ht="27.6" x14ac:dyDescent="0.25">
      <c r="A15" s="71">
        <v>2</v>
      </c>
      <c r="B15" s="71" t="s">
        <v>129</v>
      </c>
      <c r="C15" s="72" t="s">
        <v>102</v>
      </c>
      <c r="D15" s="71">
        <v>17337668000</v>
      </c>
      <c r="E15" s="73">
        <v>44671</v>
      </c>
      <c r="F15" s="74" t="s">
        <v>150</v>
      </c>
      <c r="G15" s="74" t="s">
        <v>154</v>
      </c>
      <c r="H15" s="71">
        <v>91</v>
      </c>
      <c r="I15" s="68" t="s">
        <v>145</v>
      </c>
      <c r="J15" s="71" t="s">
        <v>152</v>
      </c>
      <c r="K15" s="59"/>
      <c r="L15" s="59"/>
      <c r="M15" s="59"/>
      <c r="N15" s="59"/>
    </row>
    <row r="16" spans="1:14" s="60" customFormat="1" x14ac:dyDescent="0.25">
      <c r="A16" s="71">
        <v>2</v>
      </c>
      <c r="B16" s="76" t="s">
        <v>129</v>
      </c>
      <c r="C16" s="78" t="s">
        <v>130</v>
      </c>
      <c r="D16" s="71">
        <v>17337668000</v>
      </c>
      <c r="E16" s="73">
        <v>44673</v>
      </c>
      <c r="F16" s="76" t="s">
        <v>131</v>
      </c>
      <c r="G16" s="76" t="s">
        <v>132</v>
      </c>
      <c r="H16" s="71">
        <v>446.5</v>
      </c>
      <c r="I16" s="68" t="s">
        <v>145</v>
      </c>
      <c r="J16" s="71" t="s">
        <v>147</v>
      </c>
      <c r="K16" s="59"/>
      <c r="L16" s="59"/>
      <c r="M16" s="59"/>
      <c r="N16" s="59"/>
    </row>
    <row r="17" spans="1:10" x14ac:dyDescent="0.25">
      <c r="A17" s="140" t="s">
        <v>174</v>
      </c>
      <c r="B17" s="140"/>
      <c r="C17" s="140"/>
      <c r="D17" s="140"/>
      <c r="E17" s="140"/>
      <c r="F17" s="140"/>
      <c r="G17" s="140"/>
      <c r="H17" s="141">
        <f>H13+H14+H15</f>
        <v>522</v>
      </c>
      <c r="I17" s="141"/>
      <c r="J17" s="141"/>
    </row>
  </sheetData>
  <mergeCells count="4">
    <mergeCell ref="A17:G17"/>
    <mergeCell ref="H17:J17"/>
    <mergeCell ref="A10:H10"/>
    <mergeCell ref="I10:L10"/>
  </mergeCells>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A95C9-03E5-47C2-9A4D-F88CF1FC36E8}">
  <dimension ref="A1:M15"/>
  <sheetViews>
    <sheetView workbookViewId="0">
      <selection activeCell="F16" sqref="F16"/>
    </sheetView>
  </sheetViews>
  <sheetFormatPr defaultColWidth="9" defaultRowHeight="13.8" x14ac:dyDescent="0.25"/>
  <cols>
    <col min="1" max="1" width="7.33203125" style="51" customWidth="1"/>
    <col min="2" max="2" width="16.5546875" style="51" customWidth="1"/>
    <col min="3" max="3" width="22.109375" style="51" customWidth="1"/>
    <col min="4" max="4" width="18.109375" style="51" customWidth="1"/>
    <col min="5" max="5" width="16.77734375" style="51" customWidth="1"/>
    <col min="6" max="6" width="16.88671875" style="51" customWidth="1"/>
    <col min="7" max="7" width="17.21875" style="51" customWidth="1"/>
    <col min="8" max="8" width="9.5546875" style="52" customWidth="1"/>
    <col min="9" max="9" width="14.33203125" style="52" customWidth="1"/>
    <col min="10" max="10" width="14.77734375" style="52" customWidth="1"/>
    <col min="11" max="11" width="18" style="51" customWidth="1"/>
    <col min="12" max="12" width="13.88671875" style="51" customWidth="1"/>
    <col min="13" max="13" width="12.109375" style="51" customWidth="1"/>
  </cols>
  <sheetData>
    <row r="1" spans="1:13" x14ac:dyDescent="0.25">
      <c r="A1" s="62" t="s">
        <v>78</v>
      </c>
      <c r="B1" s="62" t="s">
        <v>79</v>
      </c>
      <c r="C1" s="62" t="s">
        <v>80</v>
      </c>
      <c r="D1" s="62" t="s">
        <v>81</v>
      </c>
      <c r="E1" s="62" t="s">
        <v>82</v>
      </c>
      <c r="F1" s="62" t="s">
        <v>83</v>
      </c>
      <c r="G1" s="62" t="s">
        <v>84</v>
      </c>
      <c r="H1" s="63" t="s">
        <v>31</v>
      </c>
      <c r="I1" s="63" t="s">
        <v>85</v>
      </c>
      <c r="J1" s="63" t="s">
        <v>86</v>
      </c>
      <c r="K1" s="62" t="s">
        <v>87</v>
      </c>
      <c r="L1" s="62" t="s">
        <v>108</v>
      </c>
      <c r="M1" s="62" t="s">
        <v>89</v>
      </c>
    </row>
    <row r="2" spans="1:13" x14ac:dyDescent="0.25">
      <c r="A2" s="64">
        <v>1</v>
      </c>
      <c r="B2" s="64" t="s">
        <v>90</v>
      </c>
      <c r="C2" s="65" t="s">
        <v>91</v>
      </c>
      <c r="D2" s="64">
        <v>18315042628</v>
      </c>
      <c r="E2" s="66">
        <v>44671</v>
      </c>
      <c r="F2" s="66">
        <v>44672</v>
      </c>
      <c r="G2" s="66" t="s">
        <v>92</v>
      </c>
      <c r="H2" s="67">
        <v>1</v>
      </c>
      <c r="I2" s="67">
        <v>533805</v>
      </c>
      <c r="J2" s="67">
        <v>821</v>
      </c>
      <c r="K2" s="64" t="s">
        <v>93</v>
      </c>
      <c r="L2" s="64">
        <v>800</v>
      </c>
      <c r="M2" s="64" t="s">
        <v>94</v>
      </c>
    </row>
    <row r="3" spans="1:13" x14ac:dyDescent="0.25">
      <c r="A3" s="64">
        <v>2</v>
      </c>
      <c r="B3" s="64" t="s">
        <v>95</v>
      </c>
      <c r="C3" s="65" t="s">
        <v>96</v>
      </c>
      <c r="D3" s="64">
        <v>18805495554</v>
      </c>
      <c r="E3" s="66">
        <v>44671</v>
      </c>
      <c r="F3" s="66">
        <v>44672</v>
      </c>
      <c r="G3" s="66" t="s">
        <v>92</v>
      </c>
      <c r="H3" s="67">
        <v>1</v>
      </c>
      <c r="I3" s="67">
        <v>533805</v>
      </c>
      <c r="J3" s="67">
        <v>829</v>
      </c>
      <c r="K3" s="68" t="s">
        <v>97</v>
      </c>
      <c r="L3" s="64">
        <v>800</v>
      </c>
      <c r="M3" s="64" t="s">
        <v>94</v>
      </c>
    </row>
    <row r="4" spans="1:13" x14ac:dyDescent="0.25">
      <c r="A4" s="64">
        <v>3</v>
      </c>
      <c r="B4" s="64" t="s">
        <v>98</v>
      </c>
      <c r="C4" s="65" t="s">
        <v>99</v>
      </c>
      <c r="D4" s="64">
        <v>18611172977</v>
      </c>
      <c r="E4" s="66">
        <v>44671</v>
      </c>
      <c r="F4" s="66">
        <v>44674</v>
      </c>
      <c r="G4" s="66" t="s">
        <v>92</v>
      </c>
      <c r="H4" s="67">
        <v>2</v>
      </c>
      <c r="I4" s="67">
        <v>533805</v>
      </c>
      <c r="J4" s="67">
        <v>807</v>
      </c>
      <c r="K4" s="64" t="s">
        <v>100</v>
      </c>
      <c r="L4" s="64">
        <v>800</v>
      </c>
      <c r="M4" s="64" t="s">
        <v>94</v>
      </c>
    </row>
    <row r="5" spans="1:13" x14ac:dyDescent="0.25">
      <c r="A5" s="64">
        <v>4</v>
      </c>
      <c r="B5" s="64" t="s">
        <v>101</v>
      </c>
      <c r="C5" s="65" t="s">
        <v>102</v>
      </c>
      <c r="D5" s="64">
        <v>17337668000</v>
      </c>
      <c r="E5" s="66">
        <v>44671</v>
      </c>
      <c r="F5" s="66">
        <v>44673</v>
      </c>
      <c r="G5" s="66" t="s">
        <v>92</v>
      </c>
      <c r="H5" s="67">
        <v>2</v>
      </c>
      <c r="I5" s="67">
        <v>533805</v>
      </c>
      <c r="J5" s="67">
        <v>837</v>
      </c>
      <c r="K5" s="64" t="s">
        <v>103</v>
      </c>
      <c r="L5" s="64">
        <v>800</v>
      </c>
      <c r="M5" s="64" t="s">
        <v>94</v>
      </c>
    </row>
    <row r="6" spans="1:13" x14ac:dyDescent="0.25">
      <c r="A6" s="64">
        <v>5</v>
      </c>
      <c r="B6" s="68" t="s">
        <v>104</v>
      </c>
      <c r="C6" s="69" t="s">
        <v>105</v>
      </c>
      <c r="D6" s="64">
        <v>18230038583</v>
      </c>
      <c r="E6" s="66">
        <v>44671</v>
      </c>
      <c r="F6" s="66">
        <v>44672</v>
      </c>
      <c r="G6" s="66" t="s">
        <v>92</v>
      </c>
      <c r="H6" s="67">
        <v>1</v>
      </c>
      <c r="I6" s="67">
        <v>533805</v>
      </c>
      <c r="J6" s="67">
        <v>825</v>
      </c>
      <c r="K6" s="68" t="s">
        <v>106</v>
      </c>
      <c r="L6" s="64">
        <v>800</v>
      </c>
      <c r="M6" s="64" t="s">
        <v>94</v>
      </c>
    </row>
    <row r="15" spans="1:13" x14ac:dyDescent="0.25">
      <c r="H15" s="52" t="s">
        <v>107</v>
      </c>
    </row>
  </sheetData>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结算单</vt:lpstr>
      <vt:lpstr>机票&amp;火车票明细</vt:lpstr>
      <vt:lpstr>房间明细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86134</dc:creator>
  <cp:lastModifiedBy>86134</cp:lastModifiedBy>
  <dcterms:created xsi:type="dcterms:W3CDTF">2015-06-05T18:19:34Z</dcterms:created>
  <dcterms:modified xsi:type="dcterms:W3CDTF">2022-05-05T03:12:18Z</dcterms:modified>
</cp:coreProperties>
</file>