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大通上市" sheetId="5" r:id="rId1"/>
    <sheet name="专车明细" sheetId="7" r:id="rId2"/>
    <sheet name="日常拜访" sheetId="6" r:id="rId3"/>
    <sheet name="Hotel" sheetId="8" r:id="rId4"/>
  </sheets>
  <definedNames>
    <definedName name="_xlnm._FilterDatabase" localSheetId="1" hidden="1">专车明细!$A$1:$U$201</definedName>
    <definedName name="_xlnm.Print_Area" localSheetId="0">大通上市!$A$1:$H$46</definedName>
    <definedName name="_xlnm.Print_Area" localSheetId="2">日常拜访!$A$1:$H$26</definedName>
    <definedName name="_xlnm.Print_Titles" localSheetId="0">大通上市!$1:$8</definedName>
    <definedName name="_xlnm.Print_Titles" localSheetId="2">日常拜访!$1:$8</definedName>
  </definedNames>
  <calcPr calcId="114210" fullCalcOnLoad="1" concurrentCalc="0"/>
</workbook>
</file>

<file path=xl/calcChain.xml><?xml version="1.0" encoding="utf-8"?>
<calcChain xmlns="http://schemas.openxmlformats.org/spreadsheetml/2006/main">
  <c r="G23" i="6"/>
  <c r="G22"/>
  <c r="G21"/>
  <c r="G2" i="8"/>
  <c r="G3"/>
  <c r="G4"/>
  <c r="G5"/>
  <c r="G6"/>
  <c r="G7"/>
  <c r="G8"/>
  <c r="G9"/>
  <c r="G10"/>
  <c r="G11"/>
  <c r="G12"/>
  <c r="G13"/>
  <c r="G14"/>
  <c r="G15"/>
  <c r="G16"/>
  <c r="G17"/>
  <c r="D32" i="5"/>
  <c r="G32"/>
  <c r="U2" i="7"/>
  <c r="U3"/>
  <c r="U4"/>
  <c r="U5"/>
  <c r="U6"/>
  <c r="U8"/>
  <c r="U9"/>
  <c r="U10"/>
  <c r="U11"/>
  <c r="U12"/>
  <c r="U13"/>
  <c r="U14"/>
  <c r="U15"/>
  <c r="U16"/>
  <c r="U17"/>
  <c r="U18"/>
  <c r="U19"/>
  <c r="U20"/>
  <c r="U21"/>
  <c r="U7"/>
  <c r="U22"/>
  <c r="G15" i="6"/>
  <c r="G16"/>
  <c r="G17"/>
  <c r="G19"/>
  <c r="G20"/>
  <c r="G18"/>
  <c r="G11"/>
  <c r="G12"/>
  <c r="G13"/>
  <c r="G14"/>
  <c r="G31" i="5"/>
  <c r="G30"/>
  <c r="G24"/>
  <c r="G25"/>
  <c r="G26"/>
  <c r="G27"/>
  <c r="G28"/>
  <c r="G29"/>
  <c r="G39"/>
  <c r="G10"/>
  <c r="G11"/>
  <c r="G12"/>
  <c r="G13"/>
  <c r="G14"/>
  <c r="G17"/>
  <c r="G19"/>
  <c r="G20"/>
  <c r="G22"/>
  <c r="G37"/>
  <c r="G36"/>
  <c r="G21"/>
  <c r="G33"/>
  <c r="G15"/>
  <c r="G16"/>
  <c r="G18"/>
  <c r="G35"/>
  <c r="G38"/>
  <c r="G40"/>
  <c r="G41"/>
  <c r="G42"/>
  <c r="G43"/>
  <c r="G44"/>
  <c r="G45"/>
  <c r="G46"/>
  <c r="G24" i="6"/>
  <c r="G25"/>
  <c r="G26"/>
</calcChain>
</file>

<file path=xl/sharedStrings.xml><?xml version="1.0" encoding="utf-8"?>
<sst xmlns="http://schemas.openxmlformats.org/spreadsheetml/2006/main" count="387" uniqueCount="260">
  <si>
    <t xml:space="preserve">Event:                 </t>
  </si>
  <si>
    <t xml:space="preserve">Date:                  </t>
  </si>
  <si>
    <t xml:space="preserve">VENUE:                  </t>
  </si>
  <si>
    <t xml:space="preserve">Project No:               </t>
  </si>
  <si>
    <t xml:space="preserve">Number of person:       </t>
  </si>
  <si>
    <t>项目</t>
  </si>
  <si>
    <t>规格</t>
  </si>
  <si>
    <t>单价</t>
  </si>
  <si>
    <t>次数</t>
  </si>
  <si>
    <t>数量</t>
  </si>
  <si>
    <t>合计</t>
  </si>
  <si>
    <t>备注</t>
  </si>
  <si>
    <t>酒店相关：</t>
  </si>
  <si>
    <t>公付房费</t>
  </si>
  <si>
    <t>大巴需求（根据媒体具体航班调整需求）</t>
  </si>
  <si>
    <t>媒体及其他</t>
  </si>
  <si>
    <t>酒店</t>
  </si>
  <si>
    <t>餐饮
1、餐厅门口需放置与活动相关的指示牌，方便客人找寻。
2、酒店需事先准备自助晚餐券。酒店在媒体用餐后根据收集到的实际餐券与SGM结算费用。</t>
    <phoneticPr fontId="14" type="noConversion"/>
  </si>
  <si>
    <t>场地搭建
会议室门口媒体签到台，允许背板搭建，酒店提供签到桌、桌布座椅、鲜花，酒店大堂不允许有其他竞品的相关签到物品</t>
    <phoneticPr fontId="14" type="noConversion"/>
  </si>
  <si>
    <r>
      <t>总计（Net</t>
    </r>
    <r>
      <rPr>
        <sz val="12"/>
        <color indexed="8"/>
        <rFont val="宋体"/>
        <charset val="134"/>
      </rPr>
      <t>）</t>
    </r>
  </si>
  <si>
    <t>服务费</t>
    <phoneticPr fontId="14" type="noConversion"/>
  </si>
  <si>
    <t>欢迎水果</t>
    <phoneticPr fontId="14" type="noConversion"/>
  </si>
  <si>
    <t>媒体自助餐
需均含软饮畅饮</t>
    <phoneticPr fontId="14" type="noConversion"/>
  </si>
  <si>
    <t>打印机</t>
    <phoneticPr fontId="14" type="noConversion"/>
  </si>
  <si>
    <t>果盘</t>
    <phoneticPr fontId="14" type="noConversion"/>
  </si>
  <si>
    <t>上汽大通D90上市活动</t>
    <phoneticPr fontId="14" type="noConversion"/>
  </si>
  <si>
    <t>上海世博洲际酒店</t>
    <phoneticPr fontId="14" type="noConversion"/>
  </si>
  <si>
    <t>酒店要求:
我方不允许同时该酒店有其他场家、竞品举行活动.
如有,则应所有场地、食宿、交通由我方最优先挑选，并应提供我方所需要的最适宜方案客房要求：
1、电话：开通国内长途、关闭国际长途
2、网络：可宽带上网
3、关闭MINI BAR、洗衣服务、签单权以及房间内可能有的收费项目（如收费电视等）
4、早餐：均含早
5、环境：干净、舒适、安静.保证大床房，房型统一
6. 酒店电子水牌可以放活动主视觉</t>
    <phoneticPr fontId="14" type="noConversion"/>
  </si>
  <si>
    <t>8月5日-8月9日运中工作人员</t>
    <phoneticPr fontId="14" type="noConversion"/>
  </si>
  <si>
    <t>8月8日媒体行政大床房</t>
    <phoneticPr fontId="14" type="noConversion"/>
  </si>
  <si>
    <t>8月8日媒体大床房</t>
    <phoneticPr fontId="14" type="noConversion"/>
  </si>
  <si>
    <t>8月8号进场搭建</t>
    <phoneticPr fontId="14" type="noConversion"/>
  </si>
  <si>
    <t>8月8号自助午餐</t>
    <phoneticPr fontId="14" type="noConversion"/>
  </si>
  <si>
    <t>8月8号自助晚餐</t>
    <phoneticPr fontId="14" type="noConversion"/>
  </si>
  <si>
    <t>8月9日午餐</t>
    <phoneticPr fontId="14" type="noConversion"/>
  </si>
  <si>
    <t>工作人员</t>
    <phoneticPr fontId="14" type="noConversion"/>
  </si>
  <si>
    <t>往返交通费</t>
    <phoneticPr fontId="14" type="noConversion"/>
  </si>
  <si>
    <t>餐费</t>
    <phoneticPr fontId="14" type="noConversion"/>
  </si>
  <si>
    <t>茶歇</t>
    <phoneticPr fontId="14" type="noConversion"/>
  </si>
  <si>
    <t>增值税专用发票（6%可抵扣）</t>
    <phoneticPr fontId="14" type="noConversion"/>
  </si>
  <si>
    <t>总计（含增值税6%）</t>
    <phoneticPr fontId="14" type="noConversion"/>
  </si>
  <si>
    <t>机场help</t>
    <phoneticPr fontId="14" type="noConversion"/>
  </si>
  <si>
    <t>洲际1号厅3000元，华龙厅8000元上下午俩场</t>
    <phoneticPr fontId="14" type="noConversion"/>
  </si>
  <si>
    <t>会议室</t>
    <phoneticPr fontId="14" type="noConversion"/>
  </si>
  <si>
    <t>8月9号汤臣洲际会议室</t>
    <phoneticPr fontId="14" type="noConversion"/>
  </si>
  <si>
    <t>8月6号半天会议室</t>
    <phoneticPr fontId="14" type="noConversion"/>
  </si>
  <si>
    <t>90平，含投影</t>
    <phoneticPr fontId="14" type="noConversion"/>
  </si>
  <si>
    <t>8/8晚餐 宝莱纳</t>
    <phoneticPr fontId="14" type="noConversion"/>
  </si>
  <si>
    <t>8/9午餐</t>
    <phoneticPr fontId="14" type="noConversion"/>
  </si>
  <si>
    <t>办公用品等</t>
    <phoneticPr fontId="14" type="noConversion"/>
  </si>
  <si>
    <t>纸，硒鼓，文件夹等</t>
    <phoneticPr fontId="14" type="noConversion"/>
  </si>
  <si>
    <t xml:space="preserve">                        8月9日媒体住宿</t>
    <phoneticPr fontId="14" type="noConversion"/>
  </si>
  <si>
    <t>8月7日-8月9日上汽大通</t>
    <phoneticPr fontId="14" type="noConversion"/>
  </si>
  <si>
    <t>快递费</t>
    <phoneticPr fontId="14" type="noConversion"/>
  </si>
  <si>
    <t>媒体礼品等</t>
    <phoneticPr fontId="14" type="noConversion"/>
  </si>
  <si>
    <t>上汽大通D90上市活动</t>
    <phoneticPr fontId="14" type="noConversion"/>
  </si>
  <si>
    <t>上海世博洲际酒店</t>
    <phoneticPr fontId="14" type="noConversion"/>
  </si>
  <si>
    <t>服务费</t>
    <phoneticPr fontId="14" type="noConversion"/>
  </si>
  <si>
    <t>增值税专用发票（6%可抵扣）</t>
    <phoneticPr fontId="14" type="noConversion"/>
  </si>
  <si>
    <t>总计（含增值税6%）</t>
    <phoneticPr fontId="14" type="noConversion"/>
  </si>
  <si>
    <t>8月5日1间，8月6日4间标间  
8月7日、8日5间标间
8月9日1间标间</t>
    <phoneticPr fontId="14" type="noConversion"/>
  </si>
  <si>
    <t>8月7日酒店-船舶馆-汤臣-酒店</t>
    <phoneticPr fontId="14" type="noConversion"/>
  </si>
  <si>
    <t>33座</t>
    <phoneticPr fontId="14" type="noConversion"/>
  </si>
  <si>
    <t>33座</t>
    <phoneticPr fontId="14" type="noConversion"/>
  </si>
  <si>
    <t>8月8日接机</t>
    <phoneticPr fontId="14" type="noConversion"/>
  </si>
  <si>
    <t>考斯特</t>
    <phoneticPr fontId="14" type="noConversion"/>
  </si>
  <si>
    <t>大巴</t>
    <phoneticPr fontId="14" type="noConversion"/>
  </si>
  <si>
    <t>8月8日酒店-船舶馆-酒店</t>
    <phoneticPr fontId="14" type="noConversion"/>
  </si>
  <si>
    <t>8月8日酒店-船舶馆-酒店-宝莱纳-酒店</t>
    <phoneticPr fontId="14" type="noConversion"/>
  </si>
  <si>
    <t>8月9日酒店-汤臣-虹桥</t>
    <phoneticPr fontId="14" type="noConversion"/>
  </si>
  <si>
    <t>8月9日酒店-虹桥</t>
    <phoneticPr fontId="14" type="noConversion"/>
  </si>
  <si>
    <t>专车G10</t>
    <phoneticPr fontId="14" type="noConversion"/>
  </si>
  <si>
    <t>7月26日 8:20-21:00中关村假日酒店-金隅嘉品-白家大院-山外咖啡-新云南酒店-中关村假日酒店.13小时。</t>
    <phoneticPr fontId="14" type="noConversion"/>
  </si>
  <si>
    <t>7月27日 9:00-17:00中关村假日酒店-西单美爵酒店</t>
    <phoneticPr fontId="14" type="noConversion"/>
  </si>
  <si>
    <t>2017/7/28 9:30-21:30中关村假日酒店-启迪大厦-花家怡园-金宝街-王府井大董-机场T2.12小时</t>
    <phoneticPr fontId="14" type="noConversion"/>
  </si>
  <si>
    <t>2017/7/29   中关村假日酒店-新光天地</t>
    <phoneticPr fontId="14" type="noConversion"/>
  </si>
  <si>
    <t>7月24日 机场-粤海喜来登酒店</t>
    <phoneticPr fontId="14" type="noConversion"/>
  </si>
  <si>
    <t>7月25日 机场-中关村皇冠假日酒店</t>
    <phoneticPr fontId="14" type="noConversion"/>
  </si>
  <si>
    <t>7月25日 广州司机</t>
    <phoneticPr fontId="14" type="noConversion"/>
  </si>
  <si>
    <t>含餐费及过路费</t>
    <phoneticPr fontId="14" type="noConversion"/>
  </si>
  <si>
    <t>8月3日机场T2-马可孛罗酒店</t>
    <phoneticPr fontId="14" type="noConversion"/>
  </si>
  <si>
    <t>8月4日 马可孛罗酒店</t>
    <phoneticPr fontId="14" type="noConversion"/>
  </si>
  <si>
    <t>2017/8/5 马可孛罗酒店-机场T2-北京南站</t>
    <phoneticPr fontId="14" type="noConversion"/>
  </si>
  <si>
    <t>订单号</t>
  </si>
  <si>
    <t>预约车型</t>
  </si>
  <si>
    <t>实际车型</t>
  </si>
  <si>
    <t>车牌号</t>
  </si>
  <si>
    <t>预计上车时间</t>
  </si>
  <si>
    <t>预计上车地点</t>
  </si>
  <si>
    <t>预计下车时间</t>
  </si>
  <si>
    <t>预计下车地点</t>
  </si>
  <si>
    <t>上车时间</t>
  </si>
  <si>
    <t>上车地点</t>
  </si>
  <si>
    <t>下车时间</t>
  </si>
  <si>
    <t>总时长(分钟)</t>
  </si>
  <si>
    <t>总里程(公里)</t>
  </si>
  <si>
    <t>起步/套餐费（元）</t>
  </si>
  <si>
    <t>时长/超时费（元）</t>
  </si>
  <si>
    <t>里程/超里程（元）</t>
  </si>
  <si>
    <t>远途费（元）</t>
  </si>
  <si>
    <t>停车费（元）</t>
  </si>
  <si>
    <t>订单总计（元）</t>
  </si>
  <si>
    <t>30666072332457</t>
  </si>
  <si>
    <t>商务7座</t>
  </si>
  <si>
    <t>沪AXS982</t>
  </si>
  <si>
    <t/>
  </si>
  <si>
    <t>2017-08-08 09:40:00</t>
  </si>
  <si>
    <t>上海虹桥国际机场2号航站楼</t>
  </si>
  <si>
    <t>2017-08-08 13:40:00</t>
  </si>
  <si>
    <t>上海世博洲际酒店</t>
  </si>
  <si>
    <t>2017-08-08 10:19:00</t>
  </si>
  <si>
    <t>上海市闵行区申达一路1号</t>
  </si>
  <si>
    <t>2017-08-08 11:18:30</t>
  </si>
  <si>
    <t>上海市浦东新区雪野路1188号</t>
  </si>
  <si>
    <t>30666072332711</t>
  </si>
  <si>
    <t>沪AYC996</t>
  </si>
  <si>
    <t>2017-08-08 10:35:00</t>
  </si>
  <si>
    <t>2017-08-08 14:35:00</t>
  </si>
  <si>
    <t>2017-08-08 11:42:12</t>
  </si>
  <si>
    <t>2017-08-08 12:32:31</t>
  </si>
  <si>
    <t>上海市浦东新区南码头路34临</t>
  </si>
  <si>
    <t>30666072333334</t>
  </si>
  <si>
    <t>沪AXW136</t>
  </si>
  <si>
    <t>2017-08-08 11:00:00</t>
  </si>
  <si>
    <t>2017-08-08 15:00:00</t>
  </si>
  <si>
    <t>2017-08-08 12:15:53</t>
  </si>
  <si>
    <t>2017-08-08 13:07:25</t>
  </si>
  <si>
    <t>上海市浦东新区世博大道690号</t>
  </si>
  <si>
    <t>30666072333630</t>
  </si>
  <si>
    <t>沪AYY833</t>
  </si>
  <si>
    <t>2017-08-08 11:30:00</t>
  </si>
  <si>
    <t>2017-08-08 15:30:00</t>
  </si>
  <si>
    <t>2017-08-08 17:19:04</t>
  </si>
  <si>
    <t>2017-08-08 18:06:02</t>
  </si>
  <si>
    <t>上海市黄浦区半淞园路650-698号</t>
  </si>
  <si>
    <t>30666072335664</t>
  </si>
  <si>
    <t>沪AYK026</t>
  </si>
  <si>
    <t>2017-08-08 12:25:00</t>
  </si>
  <si>
    <t>上海浦东国际机场2号航站楼</t>
  </si>
  <si>
    <t>2017-08-08 16:25:00</t>
  </si>
  <si>
    <t>2017-08-08 18:20:00</t>
  </si>
  <si>
    <t>上海市浦东新区启航路300号</t>
  </si>
  <si>
    <t>2017-08-08 19:05:44</t>
  </si>
  <si>
    <t>30666072334071</t>
  </si>
  <si>
    <t>2017-08-08 13:00:00</t>
  </si>
  <si>
    <t>2017-08-08 17:00:00</t>
  </si>
  <si>
    <t>2017-08-08 16:21:27</t>
  </si>
  <si>
    <t>上海市闵行区申昆路1538号</t>
  </si>
  <si>
    <t>2017-08-08 18:27:34</t>
  </si>
  <si>
    <t>上海市杨浦区军工路3721号</t>
  </si>
  <si>
    <t>30666072336113</t>
  </si>
  <si>
    <t>沪AYY867</t>
  </si>
  <si>
    <t>2017-08-08 13:10:00</t>
  </si>
  <si>
    <t>2017-08-08 17:10:00</t>
  </si>
  <si>
    <t>2017-08-08 18:23:35</t>
  </si>
  <si>
    <t>2017-08-08 19:36:12</t>
  </si>
  <si>
    <t>上海市浦东新区雪野路928号</t>
  </si>
  <si>
    <t>30666072334675</t>
  </si>
  <si>
    <t>沪AYY702</t>
  </si>
  <si>
    <t>2017-08-08 13:30:00</t>
  </si>
  <si>
    <t>上海虹桥站</t>
  </si>
  <si>
    <t>2017-08-08 17:30:00</t>
  </si>
  <si>
    <t>2017-08-08 14:04:58</t>
  </si>
  <si>
    <t>上海市闵行区申贵路1500号</t>
  </si>
  <si>
    <t>2017-08-08 14:58:03</t>
  </si>
  <si>
    <t>上海市浦东新区世博村路300-7号楼</t>
  </si>
  <si>
    <t>30666072335167</t>
  </si>
  <si>
    <t>2017-08-08 14:20:00</t>
  </si>
  <si>
    <t>2017-08-08 14:54:22</t>
  </si>
  <si>
    <t>上海市静安区天目西路294号</t>
  </si>
  <si>
    <t>2017-08-08 15:26:14</t>
  </si>
  <si>
    <t>上海市浦东新区南码头路32-2号</t>
  </si>
  <si>
    <t>30666072334326</t>
  </si>
  <si>
    <t>2017-08-08 15:20:00</t>
  </si>
  <si>
    <t>2017-08-08 19:20:00</t>
  </si>
  <si>
    <t>2017-08-08 17:06:06</t>
  </si>
  <si>
    <t>2017-08-08 17:54:44</t>
  </si>
  <si>
    <t>30666072332125</t>
  </si>
  <si>
    <t>沪AYK375</t>
  </si>
  <si>
    <t>2017-08-08 23:30:00</t>
  </si>
  <si>
    <t>2017-08-08 14:55:24</t>
  </si>
  <si>
    <t>上海市闵行区申昆路311号</t>
  </si>
  <si>
    <t>2017-08-08 20:17:29</t>
  </si>
  <si>
    <t>上海市闵行区申昆路1500号</t>
  </si>
  <si>
    <t>30666141033257</t>
  </si>
  <si>
    <t>公务轿车</t>
  </si>
  <si>
    <t>沪AYK838</t>
  </si>
  <si>
    <t>2017-08-08 21:28:31</t>
  </si>
  <si>
    <t>2017-08-08 22:12:31</t>
  </si>
  <si>
    <t>2017-08-08 21:39:29</t>
  </si>
  <si>
    <t>上海市闵行区沪青平公路1183号</t>
  </si>
  <si>
    <t>2017-08-08 22:14:46</t>
  </si>
  <si>
    <t>上海市闵行区虹翔三路80号</t>
  </si>
  <si>
    <t>30666140756715</t>
  </si>
  <si>
    <t>沪AXQ039</t>
  </si>
  <si>
    <t>2017-08-08 21:38:00</t>
  </si>
  <si>
    <t>2017-08-08 22:18:00</t>
  </si>
  <si>
    <t>2017-08-08 21:34:14</t>
  </si>
  <si>
    <t>2017-08-08 22:16:50</t>
  </si>
  <si>
    <t>30666206215532</t>
  </si>
  <si>
    <t>沪FY3301</t>
  </si>
  <si>
    <t>2017-08-09 03:00:00</t>
  </si>
  <si>
    <t>2017-08-09 03:37:00</t>
  </si>
  <si>
    <t>2017-08-09 04:23:24</t>
  </si>
  <si>
    <t>2017-08-09 05:11:27</t>
  </si>
  <si>
    <t>30666140753716</t>
  </si>
  <si>
    <t>2017-08-09 05:30:00</t>
  </si>
  <si>
    <t>2017-08-09 09:30:00</t>
  </si>
  <si>
    <t>2017-08-09 05:34:52</t>
  </si>
  <si>
    <t>2017-08-09 06:19:41</t>
  </si>
  <si>
    <t>上海市徐汇区龙华西路480号</t>
  </si>
  <si>
    <t>30666072531706</t>
  </si>
  <si>
    <t>沪BBE537</t>
  </si>
  <si>
    <t>2017-08-09 08:00:00</t>
  </si>
  <si>
    <t>2017-08-09 16:00:00</t>
  </si>
  <si>
    <t>2017-08-09 08:03:11</t>
  </si>
  <si>
    <t>2017-08-09 12:51:24</t>
  </si>
  <si>
    <t>30666140755167</t>
  </si>
  <si>
    <t>沪AYV652</t>
  </si>
  <si>
    <t>2017-08-09 13:30:00</t>
  </si>
  <si>
    <t>30666140754221</t>
  </si>
  <si>
    <t>2017-08-09 09:40:50</t>
  </si>
  <si>
    <t>上海市浦东新区云台路60号</t>
  </si>
  <si>
    <t>2017-08-09 10:27:53</t>
  </si>
  <si>
    <t>上海市浦东新区启航路956号</t>
  </si>
  <si>
    <t>30666140754433</t>
  </si>
  <si>
    <t>沪AXW177</t>
  </si>
  <si>
    <t>2017-08-09 11:30:00</t>
  </si>
  <si>
    <t>2017-08-09 15:30:00</t>
  </si>
  <si>
    <t>2017-08-09 11:23:35</t>
  </si>
  <si>
    <t>2017-08-09 12:28:06</t>
  </si>
  <si>
    <t>上海市青浦区诸光路1079-4号楼</t>
  </si>
  <si>
    <t>30666206637424</t>
  </si>
  <si>
    <t>沪AYC619</t>
  </si>
  <si>
    <t>2017-08-09 15:15:29</t>
  </si>
  <si>
    <t>2017-08-09 15:40:29</t>
  </si>
  <si>
    <t>静安中华大厦</t>
  </si>
  <si>
    <t>2017-08-09 15:35:22</t>
  </si>
  <si>
    <t>2017-08-09 16:06:31</t>
  </si>
  <si>
    <t>上海市静安区北京西路1549号</t>
  </si>
  <si>
    <t>下车地点</t>
    <phoneticPr fontId="14" type="noConversion"/>
  </si>
  <si>
    <t>应付金额（元）</t>
    <phoneticPr fontId="14" type="noConversion"/>
  </si>
  <si>
    <t>见明细</t>
    <phoneticPr fontId="14" type="noConversion"/>
  </si>
  <si>
    <t>服务费10%（Service Fee 10%）</t>
  </si>
  <si>
    <t>Transportation/大巴需求（根据媒体具体航班调整需求）</t>
    <phoneticPr fontId="14" type="noConversion"/>
  </si>
  <si>
    <t>司机</t>
    <phoneticPr fontId="14" type="noConversion"/>
  </si>
  <si>
    <t>两天</t>
    <phoneticPr fontId="14" type="noConversion"/>
  </si>
  <si>
    <t>加油</t>
    <phoneticPr fontId="14" type="noConversion"/>
  </si>
  <si>
    <t>停车费</t>
    <phoneticPr fontId="14" type="noConversion"/>
  </si>
  <si>
    <t>洗车费</t>
    <phoneticPr fontId="14" type="noConversion"/>
  </si>
  <si>
    <t>司机餐补&amp;住宿补</t>
    <phoneticPr fontId="14" type="noConversion"/>
  </si>
  <si>
    <t>过路费</t>
    <phoneticPr fontId="14" type="noConversion"/>
  </si>
  <si>
    <t>gl10</t>
    <phoneticPr fontId="14" type="noConversion"/>
  </si>
  <si>
    <t>接机，机场-新云南</t>
    <phoneticPr fontId="14" type="noConversion"/>
  </si>
  <si>
    <t>新云南-富力-永兴-银泰-新云南</t>
    <phoneticPr fontId="14" type="noConversion"/>
  </si>
  <si>
    <t>新云南-传媒产业园-t2</t>
    <phoneticPr fontId="14" type="noConversion"/>
  </si>
  <si>
    <t>税点6%（增值税普票发票）</t>
    <phoneticPr fontId="14" type="noConversion"/>
  </si>
  <si>
    <t>总计</t>
    <phoneticPr fontId="14" type="noConversion"/>
  </si>
  <si>
    <t>9月14日交道口-机场-花家怡园-清华-机场-交道口</t>
    <phoneticPr fontId="14" type="noConversion"/>
  </si>
  <si>
    <t>12月3日 北吉祥胡同-机场-华滨-万达-汽车博物馆-机场-北吉祥</t>
    <phoneticPr fontId="14" type="noConversion"/>
  </si>
</sst>
</file>

<file path=xl/styles.xml><?xml version="1.0" encoding="utf-8"?>
<styleSheet xmlns="http://schemas.openxmlformats.org/spreadsheetml/2006/main">
  <numFmts count="4">
    <numFmt numFmtId="44" formatCode="_ &quot;¥&quot;* #,##0.00_ ;_ &quot;¥&quot;* \-#,##0.00_ ;_ &quot;¥&quot;* &quot;-&quot;??_ ;_ @_ "/>
    <numFmt numFmtId="176" formatCode="#,##0_ "/>
    <numFmt numFmtId="177" formatCode="0_ "/>
    <numFmt numFmtId="178" formatCode="#,##0_);[Red]\(#,##0\)"/>
  </numFmts>
  <fonts count="36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9"/>
      <name val="宋体"/>
      <charset val="134"/>
    </font>
    <font>
      <sz val="11"/>
      <color indexed="8"/>
      <name val="Arial"/>
      <family val="2"/>
    </font>
    <font>
      <sz val="12"/>
      <color indexed="8"/>
      <name val="宋体"/>
      <charset val="134"/>
    </font>
    <font>
      <sz val="11"/>
      <name val="Arial"/>
      <family val="2"/>
    </font>
    <font>
      <b/>
      <sz val="11"/>
      <name val="宋体"/>
      <charset val="134"/>
    </font>
    <font>
      <b/>
      <sz val="11"/>
      <name val="Arial"/>
      <family val="2"/>
    </font>
    <font>
      <sz val="12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name val="Verdana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0">
    <xf numFmtId="0" fontId="0" fillId="0" borderId="0">
      <alignment vertical="center"/>
    </xf>
    <xf numFmtId="0" fontId="9" fillId="0" borderId="0" applyNumberFormat="0" applyBorder="0" applyAlignment="0" applyProtection="0">
      <alignment vertical="center"/>
    </xf>
    <xf numFmtId="0" fontId="11" fillId="0" borderId="0"/>
    <xf numFmtId="0" fontId="20" fillId="0" borderId="0"/>
    <xf numFmtId="0" fontId="20" fillId="0" borderId="0"/>
    <xf numFmtId="0" fontId="10" fillId="0" borderId="0" applyNumberFormat="0" applyBorder="0" applyAlignment="0" applyProtection="0">
      <alignment vertical="center"/>
    </xf>
    <xf numFmtId="0" fontId="1" fillId="2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1" fillId="12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8" fillId="13" borderId="0" applyNumberFormat="0" applyBorder="0" applyProtection="0">
      <alignment vertical="center"/>
    </xf>
    <xf numFmtId="0" fontId="34" fillId="14" borderId="0" applyNumberFormat="0" applyBorder="0" applyProtection="0">
      <alignment vertical="center"/>
    </xf>
    <xf numFmtId="0" fontId="34" fillId="11" borderId="0" applyNumberFormat="0" applyBorder="0" applyProtection="0">
      <alignment vertical="center"/>
    </xf>
    <xf numFmtId="0" fontId="34" fillId="12" borderId="0" applyNumberFormat="0" applyBorder="0" applyProtection="0">
      <alignment vertical="center"/>
    </xf>
    <xf numFmtId="0" fontId="34" fillId="15" borderId="0" applyNumberFormat="0" applyBorder="0" applyProtection="0">
      <alignment vertical="center"/>
    </xf>
    <xf numFmtId="0" fontId="34" fillId="16" borderId="0" applyNumberFormat="0" applyBorder="0" applyProtection="0">
      <alignment vertical="center"/>
    </xf>
    <xf numFmtId="0" fontId="34" fillId="17" borderId="0" applyNumberFormat="0" applyBorder="0" applyProtection="0">
      <alignment vertical="center"/>
    </xf>
    <xf numFmtId="0" fontId="34" fillId="18" borderId="0" applyNumberFormat="0" applyBorder="0" applyProtection="0">
      <alignment vertical="center"/>
    </xf>
    <xf numFmtId="0" fontId="34" fillId="19" borderId="0" applyNumberFormat="0" applyBorder="0" applyProtection="0">
      <alignment vertical="center"/>
    </xf>
    <xf numFmtId="0" fontId="34" fillId="20" borderId="0" applyNumberFormat="0" applyBorder="0" applyProtection="0">
      <alignment vertical="center"/>
    </xf>
    <xf numFmtId="0" fontId="34" fillId="15" borderId="0" applyNumberFormat="0" applyBorder="0" applyProtection="0">
      <alignment vertical="center"/>
    </xf>
    <xf numFmtId="0" fontId="34" fillId="16" borderId="0" applyNumberFormat="0" applyBorder="0" applyProtection="0">
      <alignment vertical="center"/>
    </xf>
    <xf numFmtId="0" fontId="34" fillId="21" borderId="0" applyNumberFormat="0" applyBorder="0" applyProtection="0">
      <alignment vertical="center"/>
    </xf>
    <xf numFmtId="0" fontId="12" fillId="3" borderId="0" applyNumberFormat="0" applyBorder="0" applyProtection="0">
      <alignment vertical="center"/>
    </xf>
    <xf numFmtId="0" fontId="28" fillId="22" borderId="1" applyNumberFormat="0" applyProtection="0">
      <alignment vertical="center"/>
    </xf>
    <xf numFmtId="0" fontId="30" fillId="23" borderId="2" applyNumberFormat="0" applyProtection="0">
      <alignment vertical="center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32" fillId="0" borderId="0" applyNumberFormat="0" applyBorder="0" applyProtection="0">
      <alignment vertical="center"/>
    </xf>
    <xf numFmtId="0" fontId="13" fillId="4" borderId="0" applyNumberFormat="0" applyBorder="0" applyProtection="0">
      <alignment vertical="center"/>
    </xf>
    <xf numFmtId="0" fontId="22" fillId="0" borderId="3" applyNumberFormat="0" applyProtection="0">
      <alignment vertical="center"/>
    </xf>
    <xf numFmtId="0" fontId="23" fillId="0" borderId="4" applyNumberFormat="0" applyProtection="0">
      <alignment vertical="center"/>
    </xf>
    <xf numFmtId="0" fontId="24" fillId="0" borderId="5" applyNumberFormat="0" applyProtection="0">
      <alignment vertical="center"/>
    </xf>
    <xf numFmtId="0" fontId="24" fillId="0" borderId="0" applyNumberFormat="0" applyBorder="0" applyProtection="0">
      <alignment vertical="center"/>
    </xf>
    <xf numFmtId="0" fontId="26" fillId="7" borderId="1" applyNumberFormat="0" applyProtection="0">
      <alignment vertical="center"/>
    </xf>
    <xf numFmtId="0" fontId="29" fillId="0" borderId="6" applyNumberFormat="0" applyProtection="0">
      <alignment vertical="center"/>
    </xf>
    <xf numFmtId="0" fontId="25" fillId="24" borderId="0" applyNumberFormat="0" applyBorder="0" applyProtection="0">
      <alignment vertical="center"/>
    </xf>
    <xf numFmtId="0" fontId="35" fillId="0" borderId="0"/>
    <xf numFmtId="0" fontId="20" fillId="25" borderId="7" applyNumberFormat="0" applyProtection="0">
      <alignment vertical="center"/>
    </xf>
    <xf numFmtId="0" fontId="27" fillId="22" borderId="8" applyNumberFormat="0" applyProtection="0">
      <alignment vertical="center"/>
    </xf>
    <xf numFmtId="0" fontId="9" fillId="0" borderId="0"/>
    <xf numFmtId="0" fontId="21" fillId="0" borderId="0" applyNumberFormat="0" applyBorder="0" applyProtection="0">
      <alignment vertical="center"/>
    </xf>
    <xf numFmtId="0" fontId="33" fillId="0" borderId="9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9" fillId="0" borderId="0"/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0" fillId="0" borderId="0"/>
    <xf numFmtId="0" fontId="9" fillId="0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26" borderId="0" xfId="0" applyFont="1" applyFill="1" applyAlignment="1">
      <alignment horizontal="center" vertical="center"/>
    </xf>
    <xf numFmtId="0" fontId="6" fillId="26" borderId="10" xfId="0" applyFont="1" applyFill="1" applyBorder="1" applyAlignment="1">
      <alignment horizontal="center" vertical="center" wrapText="1"/>
    </xf>
    <xf numFmtId="0" fontId="7" fillId="22" borderId="1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26" borderId="0" xfId="0" applyFont="1" applyFill="1" applyAlignment="1">
      <alignment vertical="center"/>
    </xf>
    <xf numFmtId="0" fontId="5" fillId="26" borderId="0" xfId="0" applyFont="1" applyFill="1" applyAlignment="1">
      <alignment horizontal="left" vertical="center"/>
    </xf>
    <xf numFmtId="176" fontId="5" fillId="26" borderId="0" xfId="0" applyNumberFormat="1" applyFont="1" applyFill="1" applyAlignment="1">
      <alignment horizontal="center" vertical="center"/>
    </xf>
    <xf numFmtId="0" fontId="5" fillId="26" borderId="0" xfId="0" applyFont="1" applyFill="1" applyAlignment="1">
      <alignment vertical="center" wrapText="1"/>
    </xf>
    <xf numFmtId="0" fontId="5" fillId="26" borderId="0" xfId="0" applyFont="1" applyFill="1">
      <alignment vertical="center"/>
    </xf>
    <xf numFmtId="57" fontId="5" fillId="26" borderId="0" xfId="0" applyNumberFormat="1" applyFont="1" applyFill="1" applyAlignment="1">
      <alignment horizontal="left" vertical="center"/>
    </xf>
    <xf numFmtId="176" fontId="6" fillId="26" borderId="10" xfId="0" applyNumberFormat="1" applyFont="1" applyFill="1" applyBorder="1" applyAlignment="1">
      <alignment horizontal="center" vertical="center"/>
    </xf>
    <xf numFmtId="0" fontId="5" fillId="26" borderId="10" xfId="0" applyFont="1" applyFill="1" applyBorder="1" applyAlignment="1">
      <alignment horizontal="center" vertical="center" wrapText="1"/>
    </xf>
    <xf numFmtId="0" fontId="5" fillId="23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176" fontId="5" fillId="0" borderId="10" xfId="0" applyNumberFormat="1" applyFont="1" applyFill="1" applyBorder="1" applyAlignment="1">
      <alignment horizontal="center" vertical="center"/>
    </xf>
    <xf numFmtId="176" fontId="17" fillId="7" borderId="10" xfId="0" applyNumberFormat="1" applyFont="1" applyFill="1" applyBorder="1" applyAlignment="1">
      <alignment horizontal="center" vertical="center"/>
    </xf>
    <xf numFmtId="176" fontId="19" fillId="19" borderId="10" xfId="0" applyNumberFormat="1" applyFont="1" applyFill="1" applyBorder="1" applyAlignment="1">
      <alignment horizontal="center" vertical="center"/>
    </xf>
    <xf numFmtId="0" fontId="5" fillId="26" borderId="0" xfId="0" applyFont="1" applyFill="1" applyAlignment="1">
      <alignment horizontal="left" vertical="center" wrapText="1"/>
    </xf>
    <xf numFmtId="14" fontId="5" fillId="26" borderId="0" xfId="0" applyNumberFormat="1" applyFont="1" applyFill="1" applyAlignment="1">
      <alignment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176" fontId="5" fillId="0" borderId="14" xfId="0" applyNumberFormat="1" applyFont="1" applyFill="1" applyBorder="1" applyAlignment="1">
      <alignment horizontal="center" vertical="center"/>
    </xf>
    <xf numFmtId="58" fontId="5" fillId="0" borderId="15" xfId="0" applyNumberFormat="1" applyFont="1" applyFill="1" applyBorder="1" applyAlignment="1">
      <alignment horizontal="left" vertical="center" wrapText="1"/>
    </xf>
    <xf numFmtId="58" fontId="5" fillId="0" borderId="14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 readingOrder="1"/>
    </xf>
    <xf numFmtId="0" fontId="5" fillId="0" borderId="0" xfId="0" applyFont="1" applyFill="1">
      <alignment vertical="center"/>
    </xf>
    <xf numFmtId="0" fontId="5" fillId="0" borderId="13" xfId="0" applyNumberFormat="1" applyFont="1" applyFill="1" applyBorder="1" applyAlignment="1">
      <alignment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left" vertical="center"/>
    </xf>
    <xf numFmtId="0" fontId="5" fillId="0" borderId="12" xfId="0" applyNumberFormat="1" applyFont="1" applyFill="1" applyBorder="1" applyAlignment="1">
      <alignment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76" fontId="5" fillId="0" borderId="12" xfId="0" applyNumberFormat="1" applyFont="1" applyFill="1" applyBorder="1" applyAlignment="1">
      <alignment horizontal="center" vertical="center"/>
    </xf>
    <xf numFmtId="58" fontId="5" fillId="0" borderId="1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9" fillId="0" borderId="0" xfId="59" applyAlignment="1">
      <alignment horizontal="center" vertical="center" wrapText="1"/>
    </xf>
    <xf numFmtId="0" fontId="9" fillId="0" borderId="0" xfId="59" applyAlignment="1">
      <alignment horizontal="center" vertical="center"/>
    </xf>
    <xf numFmtId="0" fontId="9" fillId="0" borderId="0" xfId="59"/>
    <xf numFmtId="0" fontId="5" fillId="0" borderId="10" xfId="0" applyFont="1" applyFill="1" applyBorder="1" applyAlignment="1">
      <alignment vertical="center" wrapText="1"/>
    </xf>
    <xf numFmtId="178" fontId="15" fillId="7" borderId="10" xfId="0" applyNumberFormat="1" applyFont="1" applyFill="1" applyBorder="1" applyAlignment="1">
      <alignment horizontal="center" vertical="center"/>
    </xf>
    <xf numFmtId="0" fontId="15" fillId="7" borderId="10" xfId="0" applyNumberFormat="1" applyFont="1" applyFill="1" applyBorder="1" applyAlignment="1">
      <alignment horizontal="center" vertical="center"/>
    </xf>
    <xf numFmtId="177" fontId="19" fillId="19" borderId="10" xfId="0" applyNumberFormat="1" applyFont="1" applyFill="1" applyBorder="1" applyAlignment="1">
      <alignment horizontal="center" vertical="center"/>
    </xf>
    <xf numFmtId="0" fontId="5" fillId="26" borderId="0" xfId="0" applyFont="1" applyFill="1" applyAlignment="1">
      <alignment horizontal="center" vertical="center"/>
    </xf>
    <xf numFmtId="0" fontId="5" fillId="26" borderId="0" xfId="0" applyFont="1" applyFill="1" applyAlignment="1">
      <alignment horizontal="left" vertical="center" wrapText="1"/>
    </xf>
    <xf numFmtId="0" fontId="6" fillId="26" borderId="10" xfId="0" applyFont="1" applyFill="1" applyBorder="1" applyAlignment="1">
      <alignment horizontal="center" vertical="center" wrapText="1"/>
    </xf>
    <xf numFmtId="0" fontId="7" fillId="22" borderId="10" xfId="0" applyFont="1" applyFill="1" applyBorder="1" applyAlignment="1">
      <alignment horizontal="left" vertical="center" wrapText="1"/>
    </xf>
    <xf numFmtId="176" fontId="5" fillId="26" borderId="0" xfId="0" applyNumberFormat="1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4" fillId="7" borderId="10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0" fontId="5" fillId="0" borderId="23" xfId="0" applyNumberFormat="1" applyFont="1" applyFill="1" applyBorder="1" applyAlignment="1">
      <alignment horizontal="center" vertical="center" wrapText="1"/>
    </xf>
    <xf numFmtId="0" fontId="18" fillId="19" borderId="10" xfId="0" applyFont="1" applyFill="1" applyBorder="1" applyAlignment="1">
      <alignment horizontal="center" vertical="center"/>
    </xf>
    <xf numFmtId="0" fontId="19" fillId="19" borderId="1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58" fontId="5" fillId="0" borderId="15" xfId="0" applyNumberFormat="1" applyFont="1" applyFill="1" applyBorder="1" applyAlignment="1">
      <alignment horizontal="left" vertical="center" wrapText="1"/>
    </xf>
    <xf numFmtId="58" fontId="5" fillId="0" borderId="14" xfId="0" applyNumberFormat="1" applyFont="1" applyFill="1" applyBorder="1" applyAlignment="1">
      <alignment horizontal="left" vertical="center" wrapText="1"/>
    </xf>
    <xf numFmtId="0" fontId="3" fillId="7" borderId="10" xfId="0" applyFont="1" applyFill="1" applyBorder="1" applyAlignment="1">
      <alignment horizontal="center" vertical="center"/>
    </xf>
    <xf numFmtId="58" fontId="5" fillId="0" borderId="15" xfId="0" applyNumberFormat="1" applyFont="1" applyFill="1" applyBorder="1" applyAlignment="1">
      <alignment horizontal="center" vertical="center" wrapText="1"/>
    </xf>
    <xf numFmtId="58" fontId="5" fillId="0" borderId="14" xfId="0" applyNumberFormat="1" applyFont="1" applyFill="1" applyBorder="1" applyAlignment="1">
      <alignment horizontal="center" vertical="center" wrapText="1"/>
    </xf>
    <xf numFmtId="58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8" fillId="19" borderId="15" xfId="0" applyNumberFormat="1" applyFont="1" applyFill="1" applyBorder="1" applyAlignment="1">
      <alignment horizontal="center" vertical="center"/>
    </xf>
    <xf numFmtId="0" fontId="18" fillId="19" borderId="14" xfId="0" applyNumberFormat="1" applyFont="1" applyFill="1" applyBorder="1" applyAlignment="1">
      <alignment horizontal="center" vertical="center"/>
    </xf>
    <xf numFmtId="0" fontId="1" fillId="7" borderId="15" xfId="0" applyNumberFormat="1" applyFont="1" applyFill="1" applyBorder="1" applyAlignment="1">
      <alignment horizontal="center" vertical="center"/>
    </xf>
    <xf numFmtId="0" fontId="1" fillId="7" borderId="14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 wrapText="1"/>
    </xf>
    <xf numFmtId="0" fontId="15" fillId="7" borderId="15" xfId="0" applyNumberFormat="1" applyFont="1" applyFill="1" applyBorder="1" applyAlignment="1">
      <alignment horizontal="center" vertical="center"/>
    </xf>
    <xf numFmtId="0" fontId="15" fillId="7" borderId="14" xfId="0" applyNumberFormat="1" applyFont="1" applyFill="1" applyBorder="1" applyAlignment="1">
      <alignment horizontal="center" vertical="center"/>
    </xf>
  </cellXfs>
  <cellStyles count="70">
    <cellStyle name="_ET_STYLE_NoName_00_" xfId="1"/>
    <cellStyle name="0,0_x000a__x000a_NA_x000a__x000a_" xfId="2"/>
    <cellStyle name="0,0_x000a__x000a_NA_x000a__x000a_ 2" xfId="3"/>
    <cellStyle name="0,0_x000d__x000a_NA_x000d__x000a_ 2" xfId="4"/>
    <cellStyle name="0,0_x005f_x000d__x005f_x000a_NA_x005f_x000d__x005f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Currency 2" xfId="33"/>
    <cellStyle name="Currency 2 2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al 2" xfId="44"/>
    <cellStyle name="Note" xfId="45"/>
    <cellStyle name="Output" xfId="46"/>
    <cellStyle name="Standard_budget BMW Deal…ng 20070530.xls" xfId="47"/>
    <cellStyle name="Title" xfId="48"/>
    <cellStyle name="Total" xfId="49"/>
    <cellStyle name="Warning Text" xfId="50"/>
    <cellStyle name="差_ATSL试驾活动" xfId="51"/>
    <cellStyle name="差_ATSL试驾活动_用车明细" xfId="52"/>
    <cellStyle name="差_Copy of Copy of ATSL上市发布会+试驾 旅行社SOW (第三轮）" xfId="53"/>
    <cellStyle name="差_Copy of Copy of ATSL上市发布会+试驾 旅行社SOW (第三轮）_用车明细" xfId="54"/>
    <cellStyle name="差_上汽大通D90上市会结算" xfId="55"/>
    <cellStyle name="差_用车明细" xfId="56"/>
    <cellStyle name="差_账单-1708-康辉集团北京国际会议展览有限公司8.8-8.9" xfId="57"/>
    <cellStyle name="常规" xfId="0" builtinId="0"/>
    <cellStyle name="常规 2" xfId="58"/>
    <cellStyle name="常规_账单-1708-康辉集团北京国际会议展览有限公司8.8-8.9" xfId="59"/>
    <cellStyle name="好_ATSL试驾活动" xfId="60"/>
    <cellStyle name="好_ATSL试驾活动_用车明细" xfId="61"/>
    <cellStyle name="好_Copy of Copy of ATSL上市发布会+试驾 旅行社SOW (第三轮）" xfId="62"/>
    <cellStyle name="好_Copy of Copy of ATSL上市发布会+试驾 旅行社SOW (第三轮）_用车明细" xfId="63"/>
    <cellStyle name="好_上汽大通D90上市会结算" xfId="64"/>
    <cellStyle name="好_用车明细" xfId="65"/>
    <cellStyle name="好_账单-1708-康辉集团北京国际会议展览有限公司8.8-8.9" xfId="66"/>
    <cellStyle name="样式 1" xfId="67"/>
    <cellStyle name="样式 1 2" xfId="68"/>
    <cellStyle name="一般_Sheet1" xfId="6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L46"/>
  <sheetViews>
    <sheetView tabSelected="1" view="pageBreakPreview" zoomScaleNormal="100" zoomScaleSheetLayoutView="100" workbookViewId="0">
      <pane xSplit="2" ySplit="9" topLeftCell="C37" activePane="bottomRight" state="frozen"/>
      <selection pane="topRight"/>
      <selection pane="bottomLeft"/>
      <selection pane="bottomRight" activeCell="J43" sqref="J43"/>
    </sheetView>
  </sheetViews>
  <sheetFormatPr defaultColWidth="19.75" defaultRowHeight="14.25"/>
  <cols>
    <col min="1" max="1" width="22.75" style="6" customWidth="1"/>
    <col min="2" max="2" width="13.875" style="7" bestFit="1" customWidth="1"/>
    <col min="3" max="3" width="13.25" style="7" customWidth="1"/>
    <col min="4" max="4" width="7.125" style="8" bestFit="1" customWidth="1"/>
    <col min="5" max="5" width="4.5" style="8" bestFit="1" customWidth="1"/>
    <col min="6" max="6" width="4.625" style="8" bestFit="1" customWidth="1"/>
    <col min="7" max="7" width="8.5" style="8" bestFit="1" customWidth="1"/>
    <col min="8" max="8" width="26" style="9" bestFit="1" customWidth="1"/>
    <col min="9" max="16384" width="19.75" style="10"/>
  </cols>
  <sheetData>
    <row r="1" spans="1:10" ht="21" customHeight="1">
      <c r="A1" s="54"/>
      <c r="B1" s="54"/>
      <c r="C1" s="54"/>
    </row>
    <row r="2" spans="1:10" ht="32.1" customHeight="1">
      <c r="A2" s="7" t="s">
        <v>0</v>
      </c>
      <c r="B2" s="55" t="s">
        <v>25</v>
      </c>
      <c r="C2" s="55"/>
      <c r="D2" s="55"/>
      <c r="E2" s="55"/>
      <c r="G2" s="58"/>
      <c r="H2" s="58"/>
    </row>
    <row r="3" spans="1:10">
      <c r="A3" s="7"/>
      <c r="B3" s="19"/>
      <c r="C3" s="19"/>
      <c r="D3" s="19"/>
      <c r="E3" s="19"/>
      <c r="H3" s="8"/>
    </row>
    <row r="4" spans="1:10">
      <c r="A4" s="7" t="s">
        <v>1</v>
      </c>
      <c r="B4" s="11"/>
      <c r="G4" s="20"/>
      <c r="H4" s="20"/>
    </row>
    <row r="5" spans="1:10">
      <c r="A5" s="7" t="s">
        <v>2</v>
      </c>
      <c r="B5" s="7" t="s">
        <v>26</v>
      </c>
      <c r="G5" s="58"/>
      <c r="H5" s="58"/>
    </row>
    <row r="6" spans="1:10" ht="9.75" hidden="1" customHeight="1">
      <c r="A6" s="7" t="s">
        <v>3</v>
      </c>
    </row>
    <row r="7" spans="1:10" hidden="1">
      <c r="A7" s="7" t="s">
        <v>4</v>
      </c>
    </row>
    <row r="8" spans="1:10" s="2" customFormat="1">
      <c r="A8" s="56" t="s">
        <v>5</v>
      </c>
      <c r="B8" s="56"/>
      <c r="C8" s="3" t="s">
        <v>6</v>
      </c>
      <c r="D8" s="12" t="s">
        <v>7</v>
      </c>
      <c r="E8" s="12" t="s">
        <v>8</v>
      </c>
      <c r="F8" s="12" t="s">
        <v>9</v>
      </c>
      <c r="G8" s="12" t="s">
        <v>10</v>
      </c>
      <c r="H8" s="13" t="s">
        <v>11</v>
      </c>
    </row>
    <row r="9" spans="1:10" s="2" customFormat="1" ht="15">
      <c r="A9" s="57" t="s">
        <v>12</v>
      </c>
      <c r="B9" s="57"/>
      <c r="C9" s="57"/>
      <c r="D9" s="57"/>
      <c r="E9" s="57"/>
      <c r="F9" s="57"/>
      <c r="G9" s="4"/>
      <c r="H9" s="14"/>
    </row>
    <row r="10" spans="1:10" s="5" customFormat="1" ht="43.15" customHeight="1">
      <c r="A10" s="59" t="s">
        <v>27</v>
      </c>
      <c r="B10" s="59" t="s">
        <v>13</v>
      </c>
      <c r="C10" s="39" t="s">
        <v>28</v>
      </c>
      <c r="D10" s="16">
        <v>960</v>
      </c>
      <c r="E10" s="16">
        <v>4</v>
      </c>
      <c r="F10" s="16">
        <v>4</v>
      </c>
      <c r="G10" s="16">
        <f>D10*E10*F10</f>
        <v>15360</v>
      </c>
      <c r="H10" s="1" t="s">
        <v>60</v>
      </c>
    </row>
    <row r="11" spans="1:10" s="5" customFormat="1" ht="43.15" customHeight="1">
      <c r="A11" s="60"/>
      <c r="B11" s="60"/>
      <c r="C11" s="39" t="s">
        <v>52</v>
      </c>
      <c r="D11" s="16">
        <v>960</v>
      </c>
      <c r="E11" s="16">
        <v>2</v>
      </c>
      <c r="F11" s="16">
        <v>3</v>
      </c>
      <c r="G11" s="16">
        <f>D11*E11*F11</f>
        <v>5760</v>
      </c>
      <c r="H11" s="40"/>
    </row>
    <row r="12" spans="1:10" s="5" customFormat="1" ht="43.15" customHeight="1">
      <c r="A12" s="60"/>
      <c r="B12" s="60"/>
      <c r="C12" s="15" t="s">
        <v>30</v>
      </c>
      <c r="D12" s="16">
        <v>860</v>
      </c>
      <c r="E12" s="16">
        <v>1</v>
      </c>
      <c r="F12" s="16">
        <v>101</v>
      </c>
      <c r="G12" s="16">
        <f>D12*E12*F12</f>
        <v>86860</v>
      </c>
      <c r="J12" s="41"/>
    </row>
    <row r="13" spans="1:10" s="5" customFormat="1" ht="43.15" customHeight="1">
      <c r="A13" s="60"/>
      <c r="B13" s="60"/>
      <c r="C13" s="15" t="s">
        <v>29</v>
      </c>
      <c r="D13" s="16">
        <v>1400</v>
      </c>
      <c r="E13" s="16">
        <v>1</v>
      </c>
      <c r="F13" s="16">
        <v>15</v>
      </c>
      <c r="G13" s="16">
        <f>D13*E13*F13</f>
        <v>21000</v>
      </c>
      <c r="H13" s="1"/>
    </row>
    <row r="14" spans="1:10" s="5" customFormat="1" ht="42.6" customHeight="1">
      <c r="A14" s="61"/>
      <c r="B14" s="21" t="s">
        <v>21</v>
      </c>
      <c r="C14" s="15" t="s">
        <v>24</v>
      </c>
      <c r="D14" s="16">
        <v>40</v>
      </c>
      <c r="E14" s="16">
        <v>1</v>
      </c>
      <c r="F14" s="16">
        <v>110</v>
      </c>
      <c r="G14" s="16">
        <f t="shared" ref="G14:G22" si="0">D14*E14*F14</f>
        <v>4400</v>
      </c>
      <c r="H14" s="1"/>
    </row>
    <row r="15" spans="1:10" s="5" customFormat="1" ht="40.700000000000003" customHeight="1">
      <c r="A15" s="62" t="s">
        <v>18</v>
      </c>
      <c r="B15" s="63"/>
      <c r="C15" s="39" t="s">
        <v>31</v>
      </c>
      <c r="D15" s="16">
        <v>0</v>
      </c>
      <c r="E15" s="42">
        <v>1</v>
      </c>
      <c r="F15" s="42">
        <v>1</v>
      </c>
      <c r="G15" s="16">
        <f t="shared" si="0"/>
        <v>0</v>
      </c>
      <c r="H15" s="1"/>
    </row>
    <row r="16" spans="1:10" s="5" customFormat="1" ht="40.700000000000003" customHeight="1">
      <c r="A16" s="62" t="s">
        <v>43</v>
      </c>
      <c r="B16" s="63"/>
      <c r="C16" s="39" t="s">
        <v>44</v>
      </c>
      <c r="D16" s="16">
        <v>11000</v>
      </c>
      <c r="E16" s="42">
        <v>1</v>
      </c>
      <c r="F16" s="42">
        <v>1</v>
      </c>
      <c r="G16" s="16">
        <f t="shared" si="0"/>
        <v>11000</v>
      </c>
      <c r="H16" s="22" t="s">
        <v>42</v>
      </c>
    </row>
    <row r="17" spans="1:12" s="5" customFormat="1">
      <c r="A17" s="67"/>
      <c r="B17" s="64"/>
      <c r="C17" s="39" t="s">
        <v>45</v>
      </c>
      <c r="D17" s="16">
        <v>5000</v>
      </c>
      <c r="E17" s="42">
        <v>1</v>
      </c>
      <c r="F17" s="42">
        <v>1</v>
      </c>
      <c r="G17" s="16">
        <f t="shared" si="0"/>
        <v>5000</v>
      </c>
      <c r="H17" s="22" t="s">
        <v>46</v>
      </c>
    </row>
    <row r="18" spans="1:12" s="5" customFormat="1">
      <c r="A18" s="80"/>
      <c r="B18" s="81"/>
      <c r="C18" s="39" t="s">
        <v>38</v>
      </c>
      <c r="D18" s="16">
        <v>90</v>
      </c>
      <c r="E18" s="42">
        <v>1</v>
      </c>
      <c r="F18" s="42">
        <v>48</v>
      </c>
      <c r="G18" s="16">
        <f t="shared" si="0"/>
        <v>4320</v>
      </c>
      <c r="H18" s="22"/>
    </row>
    <row r="19" spans="1:12" s="5" customFormat="1">
      <c r="A19" s="62" t="s">
        <v>17</v>
      </c>
      <c r="B19" s="63" t="s">
        <v>22</v>
      </c>
      <c r="C19" s="39" t="s">
        <v>32</v>
      </c>
      <c r="D19" s="16">
        <v>150</v>
      </c>
      <c r="E19" s="42">
        <v>1</v>
      </c>
      <c r="F19" s="42">
        <v>50</v>
      </c>
      <c r="G19" s="16">
        <f t="shared" si="0"/>
        <v>7500</v>
      </c>
      <c r="H19" s="22"/>
    </row>
    <row r="20" spans="1:12" s="5" customFormat="1" ht="14.25" customHeight="1">
      <c r="A20" s="67"/>
      <c r="B20" s="64"/>
      <c r="C20" s="43" t="s">
        <v>33</v>
      </c>
      <c r="D20" s="16">
        <v>200</v>
      </c>
      <c r="E20" s="16">
        <v>1</v>
      </c>
      <c r="F20" s="42">
        <v>128</v>
      </c>
      <c r="G20" s="16">
        <f t="shared" si="0"/>
        <v>25600</v>
      </c>
      <c r="H20" s="44"/>
    </row>
    <row r="21" spans="1:12" s="5" customFormat="1" ht="14.25" customHeight="1">
      <c r="A21" s="67"/>
      <c r="B21" s="64"/>
      <c r="C21" s="43" t="s">
        <v>48</v>
      </c>
      <c r="D21" s="16">
        <v>184</v>
      </c>
      <c r="E21" s="16">
        <v>1</v>
      </c>
      <c r="F21" s="42">
        <v>28</v>
      </c>
      <c r="G21" s="16">
        <f t="shared" si="0"/>
        <v>5152</v>
      </c>
      <c r="H21" s="45"/>
    </row>
    <row r="22" spans="1:12" s="5" customFormat="1">
      <c r="A22" s="67"/>
      <c r="B22" s="64"/>
      <c r="C22" s="43" t="s">
        <v>34</v>
      </c>
      <c r="D22" s="42">
        <v>150</v>
      </c>
      <c r="E22" s="16">
        <v>1</v>
      </c>
      <c r="F22" s="42">
        <v>20</v>
      </c>
      <c r="G22" s="16">
        <f t="shared" si="0"/>
        <v>3000</v>
      </c>
      <c r="H22" s="45"/>
    </row>
    <row r="23" spans="1:12" s="5" customFormat="1" ht="15" customHeight="1">
      <c r="A23" s="70" t="s">
        <v>14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</row>
    <row r="24" spans="1:12" s="5" customFormat="1" ht="15" customHeight="1">
      <c r="A24" s="71" t="s">
        <v>61</v>
      </c>
      <c r="B24" s="66"/>
      <c r="C24" s="15" t="s">
        <v>63</v>
      </c>
      <c r="D24" s="1">
        <v>1600</v>
      </c>
      <c r="E24" s="1">
        <v>1</v>
      </c>
      <c r="F24" s="1">
        <v>1</v>
      </c>
      <c r="G24" s="16">
        <f t="shared" ref="G24:G32" si="1">D24*E24*F24</f>
        <v>1600</v>
      </c>
      <c r="H24" s="25"/>
      <c r="I24" s="24"/>
      <c r="J24" s="24"/>
      <c r="K24" s="24"/>
      <c r="L24" s="24"/>
    </row>
    <row r="25" spans="1:12" s="5" customFormat="1" ht="15" customHeight="1">
      <c r="A25" s="71" t="s">
        <v>64</v>
      </c>
      <c r="B25" s="66"/>
      <c r="C25" s="15" t="s">
        <v>65</v>
      </c>
      <c r="D25" s="1">
        <v>900</v>
      </c>
      <c r="E25" s="1">
        <v>1</v>
      </c>
      <c r="F25" s="1">
        <v>5</v>
      </c>
      <c r="G25" s="16">
        <f t="shared" si="1"/>
        <v>4500</v>
      </c>
      <c r="H25" s="25"/>
      <c r="I25" s="24"/>
      <c r="J25" s="24"/>
      <c r="K25" s="24"/>
      <c r="L25" s="24"/>
    </row>
    <row r="26" spans="1:12" s="5" customFormat="1" ht="15" customHeight="1">
      <c r="A26" s="71" t="s">
        <v>64</v>
      </c>
      <c r="B26" s="66"/>
      <c r="C26" s="15" t="s">
        <v>66</v>
      </c>
      <c r="D26" s="1">
        <v>1000</v>
      </c>
      <c r="E26" s="1">
        <v>1</v>
      </c>
      <c r="F26" s="1">
        <v>4</v>
      </c>
      <c r="G26" s="16">
        <f t="shared" si="1"/>
        <v>4000</v>
      </c>
      <c r="H26" s="25"/>
      <c r="I26" s="24"/>
      <c r="J26" s="24"/>
      <c r="K26" s="24"/>
      <c r="L26" s="24"/>
    </row>
    <row r="27" spans="1:12" s="5" customFormat="1" ht="15" customHeight="1">
      <c r="A27" s="71" t="s">
        <v>67</v>
      </c>
      <c r="B27" s="66"/>
      <c r="C27" s="15" t="s">
        <v>66</v>
      </c>
      <c r="D27" s="1">
        <v>1800</v>
      </c>
      <c r="E27" s="1">
        <v>1</v>
      </c>
      <c r="F27" s="1">
        <v>8</v>
      </c>
      <c r="G27" s="16">
        <f t="shared" si="1"/>
        <v>14400</v>
      </c>
      <c r="H27" s="25"/>
      <c r="I27" s="24"/>
      <c r="J27" s="24"/>
      <c r="K27" s="24"/>
      <c r="L27" s="24"/>
    </row>
    <row r="28" spans="1:12" s="5" customFormat="1" ht="15" customHeight="1">
      <c r="A28" s="71" t="s">
        <v>67</v>
      </c>
      <c r="B28" s="66"/>
      <c r="C28" s="15" t="s">
        <v>62</v>
      </c>
      <c r="D28" s="1">
        <v>1400</v>
      </c>
      <c r="E28" s="1">
        <v>1</v>
      </c>
      <c r="F28" s="1">
        <v>4</v>
      </c>
      <c r="G28" s="16">
        <f t="shared" si="1"/>
        <v>5600</v>
      </c>
      <c r="H28" s="25"/>
      <c r="I28" s="24"/>
      <c r="J28" s="24"/>
      <c r="K28" s="24"/>
      <c r="L28" s="24"/>
    </row>
    <row r="29" spans="1:12" s="5" customFormat="1" ht="15" customHeight="1">
      <c r="A29" s="71" t="s">
        <v>68</v>
      </c>
      <c r="B29" s="66"/>
      <c r="C29" s="15" t="s">
        <v>66</v>
      </c>
      <c r="D29" s="1">
        <v>2000</v>
      </c>
      <c r="E29" s="1">
        <v>1</v>
      </c>
      <c r="F29" s="1">
        <v>1</v>
      </c>
      <c r="G29" s="16">
        <f t="shared" si="1"/>
        <v>2000</v>
      </c>
      <c r="H29" s="25"/>
      <c r="I29" s="24"/>
      <c r="J29" s="24"/>
      <c r="K29" s="24"/>
      <c r="L29" s="24"/>
    </row>
    <row r="30" spans="1:12" s="5" customFormat="1" ht="15" customHeight="1">
      <c r="A30" s="71" t="s">
        <v>69</v>
      </c>
      <c r="B30" s="66"/>
      <c r="C30" s="15" t="s">
        <v>62</v>
      </c>
      <c r="D30" s="1">
        <v>1400</v>
      </c>
      <c r="E30" s="1">
        <v>1</v>
      </c>
      <c r="F30" s="1">
        <v>5</v>
      </c>
      <c r="G30" s="16">
        <f t="shared" si="1"/>
        <v>7000</v>
      </c>
      <c r="H30" s="25"/>
      <c r="I30" s="24"/>
      <c r="J30" s="24"/>
      <c r="K30" s="24"/>
      <c r="L30" s="24"/>
    </row>
    <row r="31" spans="1:12" s="5" customFormat="1" ht="15" customHeight="1">
      <c r="A31" s="71" t="s">
        <v>70</v>
      </c>
      <c r="B31" s="66"/>
      <c r="C31" s="15" t="s">
        <v>62</v>
      </c>
      <c r="D31" s="1">
        <v>900</v>
      </c>
      <c r="E31" s="1">
        <v>1</v>
      </c>
      <c r="F31" s="1">
        <v>5</v>
      </c>
      <c r="G31" s="16">
        <f t="shared" si="1"/>
        <v>4500</v>
      </c>
      <c r="H31" s="25"/>
      <c r="I31" s="24"/>
      <c r="J31" s="24"/>
      <c r="K31" s="24"/>
      <c r="L31" s="24"/>
    </row>
    <row r="32" spans="1:12" s="5" customFormat="1" ht="15" customHeight="1">
      <c r="A32" s="71" t="s">
        <v>71</v>
      </c>
      <c r="B32" s="65"/>
      <c r="C32" s="26"/>
      <c r="D32" s="1">
        <f ca="1">专车明细!U22</f>
        <v>9420.1099999999988</v>
      </c>
      <c r="E32" s="46">
        <v>1</v>
      </c>
      <c r="F32" s="1">
        <v>1</v>
      </c>
      <c r="G32" s="16">
        <f t="shared" si="1"/>
        <v>9420.1099999999988</v>
      </c>
      <c r="H32" s="25" t="s">
        <v>242</v>
      </c>
      <c r="I32" s="24"/>
      <c r="J32" s="24"/>
      <c r="K32" s="24"/>
      <c r="L32" s="24"/>
    </row>
    <row r="33" spans="1:8" s="5" customFormat="1" ht="14.25" customHeight="1">
      <c r="A33" s="71" t="s">
        <v>41</v>
      </c>
      <c r="B33" s="65"/>
      <c r="C33" s="26"/>
      <c r="D33" s="16">
        <v>500</v>
      </c>
      <c r="E33" s="27">
        <v>1</v>
      </c>
      <c r="F33" s="16">
        <v>3</v>
      </c>
      <c r="G33" s="16">
        <f>D33*E33*F33</f>
        <v>1500</v>
      </c>
      <c r="H33" s="15"/>
    </row>
    <row r="34" spans="1:8" s="5" customFormat="1" ht="14.25" customHeight="1">
      <c r="A34" s="72" t="s">
        <v>15</v>
      </c>
      <c r="B34" s="73"/>
      <c r="C34" s="73"/>
      <c r="D34" s="73"/>
      <c r="E34" s="73"/>
      <c r="F34" s="74"/>
      <c r="G34" s="1"/>
      <c r="H34" s="1"/>
    </row>
    <row r="35" spans="1:8" s="32" customFormat="1">
      <c r="A35" s="65" t="s">
        <v>23</v>
      </c>
      <c r="B35" s="66"/>
      <c r="C35" s="31"/>
      <c r="D35" s="16">
        <v>400</v>
      </c>
      <c r="E35" s="16">
        <v>1</v>
      </c>
      <c r="F35" s="16">
        <v>4</v>
      </c>
      <c r="G35" s="16">
        <f t="shared" ref="G35:G42" si="2">D35*E35*F35</f>
        <v>1600</v>
      </c>
      <c r="H35" s="23"/>
    </row>
    <row r="36" spans="1:8" s="32" customFormat="1">
      <c r="A36" s="65" t="s">
        <v>49</v>
      </c>
      <c r="B36" s="66"/>
      <c r="C36" s="31"/>
      <c r="D36" s="16">
        <v>11390</v>
      </c>
      <c r="E36" s="16">
        <v>1</v>
      </c>
      <c r="F36" s="16">
        <v>1</v>
      </c>
      <c r="G36" s="16">
        <f t="shared" si="2"/>
        <v>11390</v>
      </c>
      <c r="H36" s="23" t="s">
        <v>50</v>
      </c>
    </row>
    <row r="37" spans="1:8" s="32" customFormat="1">
      <c r="A37" s="68" t="s">
        <v>51</v>
      </c>
      <c r="B37" s="68"/>
      <c r="C37" s="69"/>
      <c r="D37" s="16">
        <v>1100</v>
      </c>
      <c r="E37" s="16">
        <v>1</v>
      </c>
      <c r="F37" s="16">
        <v>1</v>
      </c>
      <c r="G37" s="16">
        <f t="shared" si="2"/>
        <v>1100</v>
      </c>
      <c r="H37" s="23"/>
    </row>
    <row r="38" spans="1:8" s="32" customFormat="1">
      <c r="A38" s="65" t="s">
        <v>47</v>
      </c>
      <c r="B38" s="66"/>
      <c r="C38" s="31"/>
      <c r="D38" s="16">
        <v>6965</v>
      </c>
      <c r="E38" s="16">
        <v>1</v>
      </c>
      <c r="F38" s="16">
        <v>1</v>
      </c>
      <c r="G38" s="16">
        <f t="shared" si="2"/>
        <v>6965</v>
      </c>
      <c r="H38" s="23"/>
    </row>
    <row r="39" spans="1:8" s="32" customFormat="1">
      <c r="A39" s="65" t="s">
        <v>53</v>
      </c>
      <c r="B39" s="66"/>
      <c r="C39" s="31"/>
      <c r="D39" s="16">
        <v>615</v>
      </c>
      <c r="E39" s="16">
        <v>1</v>
      </c>
      <c r="F39" s="16">
        <v>1</v>
      </c>
      <c r="G39" s="16">
        <f t="shared" si="2"/>
        <v>615</v>
      </c>
      <c r="H39" s="23" t="s">
        <v>54</v>
      </c>
    </row>
    <row r="40" spans="1:8" s="32" customFormat="1">
      <c r="A40" s="77" t="s">
        <v>35</v>
      </c>
      <c r="B40" s="33" t="s">
        <v>16</v>
      </c>
      <c r="C40" s="34"/>
      <c r="D40" s="34">
        <v>800</v>
      </c>
      <c r="E40" s="34">
        <v>2</v>
      </c>
      <c r="F40" s="34">
        <v>3</v>
      </c>
      <c r="G40" s="16">
        <f t="shared" si="2"/>
        <v>4800</v>
      </c>
      <c r="H40" s="35"/>
    </row>
    <row r="41" spans="1:8" s="32" customFormat="1">
      <c r="A41" s="77"/>
      <c r="B41" s="36" t="s">
        <v>36</v>
      </c>
      <c r="C41" s="37"/>
      <c r="D41" s="37">
        <v>1200</v>
      </c>
      <c r="E41" s="37">
        <v>2</v>
      </c>
      <c r="F41" s="37">
        <v>3</v>
      </c>
      <c r="G41" s="38">
        <f t="shared" si="2"/>
        <v>7200</v>
      </c>
      <c r="H41" s="35"/>
    </row>
    <row r="42" spans="1:8" s="32" customFormat="1">
      <c r="A42" s="77"/>
      <c r="B42" s="36" t="s">
        <v>37</v>
      </c>
      <c r="C42" s="37"/>
      <c r="D42" s="37">
        <v>100</v>
      </c>
      <c r="E42" s="37">
        <v>3</v>
      </c>
      <c r="F42" s="37">
        <v>4</v>
      </c>
      <c r="G42" s="38">
        <f t="shared" si="2"/>
        <v>1200</v>
      </c>
      <c r="H42" s="35"/>
    </row>
    <row r="43" spans="1:8">
      <c r="A43" s="76" t="s">
        <v>19</v>
      </c>
      <c r="B43" s="76"/>
      <c r="C43" s="76"/>
      <c r="D43" s="76"/>
      <c r="E43" s="76"/>
      <c r="F43" s="76"/>
      <c r="G43" s="17">
        <f>SUM(G10:G42)</f>
        <v>284342.11</v>
      </c>
    </row>
    <row r="44" spans="1:8">
      <c r="A44" s="75" t="s">
        <v>20</v>
      </c>
      <c r="B44" s="76"/>
      <c r="C44" s="76"/>
      <c r="D44" s="76"/>
      <c r="E44" s="76"/>
      <c r="F44" s="76"/>
      <c r="G44" s="17">
        <f>G43*0.1</f>
        <v>28434.210999999999</v>
      </c>
    </row>
    <row r="45" spans="1:8">
      <c r="A45" s="75" t="s">
        <v>39</v>
      </c>
      <c r="B45" s="76"/>
      <c r="C45" s="76"/>
      <c r="D45" s="76"/>
      <c r="E45" s="76"/>
      <c r="F45" s="76"/>
      <c r="G45" s="17">
        <f>(G44+G43)*0.06</f>
        <v>18766.579259999999</v>
      </c>
    </row>
    <row r="46" spans="1:8" ht="15">
      <c r="A46" s="78" t="s">
        <v>40</v>
      </c>
      <c r="B46" s="79"/>
      <c r="C46" s="79"/>
      <c r="D46" s="79"/>
      <c r="E46" s="79"/>
      <c r="F46" s="79"/>
      <c r="G46" s="18">
        <f>SUM(G43:G45)</f>
        <v>331542.90026000002</v>
      </c>
    </row>
  </sheetData>
  <mergeCells count="35">
    <mergeCell ref="A46:F46"/>
    <mergeCell ref="A45:F45"/>
    <mergeCell ref="A16:B18"/>
    <mergeCell ref="A24:B24"/>
    <mergeCell ref="A25:B25"/>
    <mergeCell ref="A26:B26"/>
    <mergeCell ref="A27:B27"/>
    <mergeCell ref="A28:B28"/>
    <mergeCell ref="A29:B29"/>
    <mergeCell ref="A31:B31"/>
    <mergeCell ref="G23:L23"/>
    <mergeCell ref="A33:B33"/>
    <mergeCell ref="A34:F34"/>
    <mergeCell ref="A44:F44"/>
    <mergeCell ref="A43:F43"/>
    <mergeCell ref="A40:A42"/>
    <mergeCell ref="A30:B30"/>
    <mergeCell ref="A39:B39"/>
    <mergeCell ref="A32:B32"/>
    <mergeCell ref="A10:A14"/>
    <mergeCell ref="B10:B13"/>
    <mergeCell ref="A15:B15"/>
    <mergeCell ref="B19:B22"/>
    <mergeCell ref="A38:B38"/>
    <mergeCell ref="A19:A22"/>
    <mergeCell ref="A35:B35"/>
    <mergeCell ref="A36:B36"/>
    <mergeCell ref="A37:C37"/>
    <mergeCell ref="A23:F23"/>
    <mergeCell ref="A1:C1"/>
    <mergeCell ref="B2:E2"/>
    <mergeCell ref="A8:B8"/>
    <mergeCell ref="A9:F9"/>
    <mergeCell ref="G5:H5"/>
    <mergeCell ref="G2:H2"/>
  </mergeCells>
  <phoneticPr fontId="14" type="noConversion"/>
  <pageMargins left="0" right="0" top="0.39370078740157483" bottom="0.51181102362204722" header="0.31496062992125984" footer="0.51181102362204722"/>
  <pageSetup paperSize="9" scale="78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6"/>
  <sheetViews>
    <sheetView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O22" sqref="O22"/>
    </sheetView>
  </sheetViews>
  <sheetFormatPr defaultColWidth="8" defaultRowHeight="12.75"/>
  <cols>
    <col min="1" max="1" width="14" style="49" customWidth="1"/>
    <col min="2" max="5" width="8" style="49"/>
    <col min="6" max="6" width="15.125" style="49" customWidth="1"/>
    <col min="7" max="7" width="13.5" style="49" customWidth="1"/>
    <col min="8" max="8" width="10.375" style="49" customWidth="1"/>
    <col min="9" max="9" width="8" style="49"/>
    <col min="10" max="10" width="15.25" style="49" customWidth="1"/>
    <col min="11" max="16384" width="8" style="49"/>
  </cols>
  <sheetData>
    <row r="1" spans="1:21" s="47" customFormat="1" ht="37.5" customHeight="1">
      <c r="A1" s="47" t="s">
        <v>83</v>
      </c>
      <c r="B1" s="47" t="s">
        <v>84</v>
      </c>
      <c r="C1" s="47" t="s">
        <v>85</v>
      </c>
      <c r="D1" s="47" t="s">
        <v>86</v>
      </c>
      <c r="E1" s="48" t="s">
        <v>87</v>
      </c>
      <c r="F1" s="48" t="s">
        <v>88</v>
      </c>
      <c r="G1" s="48" t="s">
        <v>89</v>
      </c>
      <c r="H1" s="48" t="s">
        <v>90</v>
      </c>
      <c r="I1" s="47" t="s">
        <v>91</v>
      </c>
      <c r="J1" s="47" t="s">
        <v>92</v>
      </c>
      <c r="K1" s="47" t="s">
        <v>93</v>
      </c>
      <c r="L1" s="47" t="s">
        <v>240</v>
      </c>
      <c r="M1" s="47" t="s">
        <v>94</v>
      </c>
      <c r="N1" s="47" t="s">
        <v>95</v>
      </c>
      <c r="O1" s="47" t="s">
        <v>96</v>
      </c>
      <c r="P1" s="47" t="s">
        <v>97</v>
      </c>
      <c r="Q1" s="47" t="s">
        <v>98</v>
      </c>
      <c r="R1" s="47" t="s">
        <v>99</v>
      </c>
      <c r="S1" s="47" t="s">
        <v>100</v>
      </c>
      <c r="T1" s="47" t="s">
        <v>101</v>
      </c>
      <c r="U1" s="47" t="s">
        <v>241</v>
      </c>
    </row>
    <row r="2" spans="1:21" ht="12.75" customHeight="1">
      <c r="A2" s="49" t="s">
        <v>102</v>
      </c>
      <c r="B2" s="49" t="s">
        <v>103</v>
      </c>
      <c r="C2" s="49" t="s">
        <v>103</v>
      </c>
      <c r="D2" s="49" t="s">
        <v>104</v>
      </c>
      <c r="E2" s="49" t="s">
        <v>106</v>
      </c>
      <c r="F2" s="49" t="s">
        <v>107</v>
      </c>
      <c r="G2" s="49" t="s">
        <v>108</v>
      </c>
      <c r="H2" s="49" t="s">
        <v>109</v>
      </c>
      <c r="I2" s="49" t="s">
        <v>110</v>
      </c>
      <c r="J2" s="49" t="s">
        <v>111</v>
      </c>
      <c r="K2" s="49" t="s">
        <v>112</v>
      </c>
      <c r="L2" s="49" t="s">
        <v>113</v>
      </c>
      <c r="M2" s="49">
        <v>94</v>
      </c>
      <c r="N2" s="49">
        <v>34.97</v>
      </c>
      <c r="O2" s="49">
        <v>500</v>
      </c>
      <c r="P2" s="49">
        <v>0</v>
      </c>
      <c r="Q2" s="49">
        <v>0</v>
      </c>
      <c r="R2" s="49">
        <v>0</v>
      </c>
      <c r="S2" s="49">
        <v>45</v>
      </c>
      <c r="T2" s="49">
        <v>445</v>
      </c>
      <c r="U2" s="49">
        <f t="shared" ref="U2:U7" si="0">SUM(O2:S2)</f>
        <v>545</v>
      </c>
    </row>
    <row r="3" spans="1:21" ht="12.75" customHeight="1">
      <c r="A3" s="49" t="s">
        <v>114</v>
      </c>
      <c r="B3" s="49" t="s">
        <v>103</v>
      </c>
      <c r="C3" s="49" t="s">
        <v>103</v>
      </c>
      <c r="D3" s="49" t="s">
        <v>115</v>
      </c>
      <c r="E3" s="49" t="s">
        <v>116</v>
      </c>
      <c r="F3" s="49" t="s">
        <v>107</v>
      </c>
      <c r="G3" s="49" t="s">
        <v>117</v>
      </c>
      <c r="H3" s="49" t="s">
        <v>109</v>
      </c>
      <c r="I3" s="49" t="s">
        <v>118</v>
      </c>
      <c r="J3" s="49" t="s">
        <v>111</v>
      </c>
      <c r="K3" s="49" t="s">
        <v>119</v>
      </c>
      <c r="L3" s="49" t="s">
        <v>120</v>
      </c>
      <c r="M3" s="49">
        <v>59</v>
      </c>
      <c r="N3" s="49">
        <v>28.46</v>
      </c>
      <c r="O3" s="49">
        <v>500</v>
      </c>
      <c r="P3" s="49">
        <v>0</v>
      </c>
      <c r="Q3" s="49">
        <v>0</v>
      </c>
      <c r="R3" s="49">
        <v>0</v>
      </c>
      <c r="S3" s="49">
        <v>0</v>
      </c>
      <c r="T3" s="49">
        <v>400</v>
      </c>
      <c r="U3" s="49">
        <f t="shared" si="0"/>
        <v>500</v>
      </c>
    </row>
    <row r="4" spans="1:21" ht="12.75" customHeight="1">
      <c r="A4" s="49" t="s">
        <v>121</v>
      </c>
      <c r="B4" s="49" t="s">
        <v>103</v>
      </c>
      <c r="C4" s="49" t="s">
        <v>103</v>
      </c>
      <c r="D4" s="49" t="s">
        <v>122</v>
      </c>
      <c r="E4" s="49" t="s">
        <v>123</v>
      </c>
      <c r="F4" s="49" t="s">
        <v>107</v>
      </c>
      <c r="G4" s="49" t="s">
        <v>124</v>
      </c>
      <c r="H4" s="49" t="s">
        <v>109</v>
      </c>
      <c r="I4" s="49" t="s">
        <v>125</v>
      </c>
      <c r="J4" s="49" t="s">
        <v>111</v>
      </c>
      <c r="K4" s="49" t="s">
        <v>126</v>
      </c>
      <c r="L4" s="49" t="s">
        <v>127</v>
      </c>
      <c r="M4" s="49">
        <v>107</v>
      </c>
      <c r="N4" s="49">
        <v>27.27</v>
      </c>
      <c r="O4" s="49">
        <v>500</v>
      </c>
      <c r="P4" s="49">
        <v>0</v>
      </c>
      <c r="Q4" s="49">
        <v>0</v>
      </c>
      <c r="R4" s="49">
        <v>0</v>
      </c>
      <c r="S4" s="49">
        <v>30</v>
      </c>
      <c r="T4" s="49">
        <v>430</v>
      </c>
      <c r="U4" s="49">
        <f t="shared" si="0"/>
        <v>530</v>
      </c>
    </row>
    <row r="5" spans="1:21" ht="12.75" customHeight="1">
      <c r="A5" s="49" t="s">
        <v>128</v>
      </c>
      <c r="B5" s="49" t="s">
        <v>103</v>
      </c>
      <c r="C5" s="49" t="s">
        <v>103</v>
      </c>
      <c r="D5" s="49" t="s">
        <v>129</v>
      </c>
      <c r="E5" s="49" t="s">
        <v>130</v>
      </c>
      <c r="F5" s="49" t="s">
        <v>107</v>
      </c>
      <c r="G5" s="49" t="s">
        <v>131</v>
      </c>
      <c r="H5" s="49" t="s">
        <v>109</v>
      </c>
      <c r="I5" s="49" t="s">
        <v>132</v>
      </c>
      <c r="J5" s="49" t="s">
        <v>111</v>
      </c>
      <c r="K5" s="49" t="s">
        <v>133</v>
      </c>
      <c r="L5" s="49" t="s">
        <v>134</v>
      </c>
      <c r="M5" s="49">
        <v>391</v>
      </c>
      <c r="N5" s="49">
        <v>21.82</v>
      </c>
      <c r="O5" s="49">
        <v>500</v>
      </c>
      <c r="P5" s="49">
        <v>105.7</v>
      </c>
      <c r="Q5" s="49">
        <v>0</v>
      </c>
      <c r="R5" s="49">
        <v>0</v>
      </c>
      <c r="S5" s="49">
        <v>75</v>
      </c>
      <c r="T5" s="49">
        <v>580.70000000000005</v>
      </c>
      <c r="U5" s="49">
        <f t="shared" si="0"/>
        <v>680.7</v>
      </c>
    </row>
    <row r="6" spans="1:21" ht="12.75" customHeight="1">
      <c r="A6" s="49" t="s">
        <v>135</v>
      </c>
      <c r="B6" s="49" t="s">
        <v>103</v>
      </c>
      <c r="C6" s="49" t="s">
        <v>103</v>
      </c>
      <c r="D6" s="49" t="s">
        <v>136</v>
      </c>
      <c r="E6" s="49" t="s">
        <v>137</v>
      </c>
      <c r="F6" s="49" t="s">
        <v>138</v>
      </c>
      <c r="G6" s="49" t="s">
        <v>139</v>
      </c>
      <c r="H6" s="49" t="s">
        <v>109</v>
      </c>
      <c r="I6" s="49" t="s">
        <v>140</v>
      </c>
      <c r="J6" s="49" t="s">
        <v>141</v>
      </c>
      <c r="K6" s="49" t="s">
        <v>142</v>
      </c>
      <c r="L6" s="49" t="s">
        <v>113</v>
      </c>
      <c r="M6" s="49">
        <v>46</v>
      </c>
      <c r="N6" s="49">
        <v>37.909999999999997</v>
      </c>
      <c r="O6" s="49">
        <v>500</v>
      </c>
      <c r="P6" s="49">
        <v>0</v>
      </c>
      <c r="Q6" s="49">
        <v>0</v>
      </c>
      <c r="R6" s="49">
        <v>0</v>
      </c>
      <c r="S6" s="49">
        <v>0</v>
      </c>
      <c r="T6" s="49">
        <v>400</v>
      </c>
      <c r="U6" s="49">
        <f t="shared" si="0"/>
        <v>500</v>
      </c>
    </row>
    <row r="7" spans="1:21" ht="12.75" customHeight="1">
      <c r="A7" s="49" t="s">
        <v>143</v>
      </c>
      <c r="B7" s="49" t="s">
        <v>103</v>
      </c>
      <c r="C7" s="49" t="s">
        <v>103</v>
      </c>
      <c r="D7" s="49" t="s">
        <v>104</v>
      </c>
      <c r="E7" s="49" t="s">
        <v>144</v>
      </c>
      <c r="F7" s="49" t="s">
        <v>107</v>
      </c>
      <c r="G7" s="49" t="s">
        <v>145</v>
      </c>
      <c r="H7" s="49" t="s">
        <v>109</v>
      </c>
      <c r="I7" s="49" t="s">
        <v>146</v>
      </c>
      <c r="J7" s="49" t="s">
        <v>147</v>
      </c>
      <c r="K7" s="49" t="s">
        <v>148</v>
      </c>
      <c r="L7" s="49" t="s">
        <v>149</v>
      </c>
      <c r="M7" s="49">
        <v>317</v>
      </c>
      <c r="N7" s="49">
        <v>56.98</v>
      </c>
      <c r="O7" s="49">
        <v>500</v>
      </c>
      <c r="P7" s="49">
        <v>53.9</v>
      </c>
      <c r="Q7" s="49">
        <v>34.9</v>
      </c>
      <c r="R7" s="49">
        <v>0</v>
      </c>
      <c r="S7" s="49">
        <v>120</v>
      </c>
      <c r="T7" s="49">
        <v>608.79999999999995</v>
      </c>
      <c r="U7" s="49">
        <f t="shared" si="0"/>
        <v>708.8</v>
      </c>
    </row>
    <row r="8" spans="1:21" ht="12.75" customHeight="1">
      <c r="A8" s="49" t="s">
        <v>150</v>
      </c>
      <c r="B8" s="49" t="s">
        <v>103</v>
      </c>
      <c r="C8" s="49" t="s">
        <v>103</v>
      </c>
      <c r="D8" s="49" t="s">
        <v>151</v>
      </c>
      <c r="E8" s="49" t="s">
        <v>152</v>
      </c>
      <c r="F8" s="49" t="s">
        <v>138</v>
      </c>
      <c r="G8" s="49" t="s">
        <v>153</v>
      </c>
      <c r="H8" s="49" t="s">
        <v>109</v>
      </c>
      <c r="I8" s="49" t="s">
        <v>154</v>
      </c>
      <c r="J8" s="49" t="s">
        <v>141</v>
      </c>
      <c r="K8" s="49" t="s">
        <v>155</v>
      </c>
      <c r="L8" s="49" t="s">
        <v>156</v>
      </c>
      <c r="M8" s="49">
        <v>382</v>
      </c>
      <c r="N8" s="49">
        <v>48.61</v>
      </c>
      <c r="O8" s="49">
        <v>500</v>
      </c>
      <c r="P8" s="49">
        <v>99.4</v>
      </c>
      <c r="Q8" s="49">
        <v>0</v>
      </c>
      <c r="R8" s="49">
        <v>0</v>
      </c>
      <c r="S8" s="49">
        <v>15</v>
      </c>
      <c r="T8" s="49">
        <v>514.4</v>
      </c>
      <c r="U8" s="49">
        <f t="shared" ref="U8:U21" si="1">SUM(O8:S8)</f>
        <v>614.4</v>
      </c>
    </row>
    <row r="9" spans="1:21" ht="12.75" customHeight="1">
      <c r="A9" s="49" t="s">
        <v>157</v>
      </c>
      <c r="B9" s="49" t="s">
        <v>103</v>
      </c>
      <c r="C9" s="49" t="s">
        <v>103</v>
      </c>
      <c r="D9" s="49" t="s">
        <v>158</v>
      </c>
      <c r="E9" s="49" t="s">
        <v>159</v>
      </c>
      <c r="F9" s="49" t="s">
        <v>160</v>
      </c>
      <c r="G9" s="49" t="s">
        <v>161</v>
      </c>
      <c r="H9" s="49" t="s">
        <v>109</v>
      </c>
      <c r="I9" s="49" t="s">
        <v>162</v>
      </c>
      <c r="J9" s="49" t="s">
        <v>163</v>
      </c>
      <c r="K9" s="49" t="s">
        <v>164</v>
      </c>
      <c r="L9" s="49" t="s">
        <v>165</v>
      </c>
      <c r="M9" s="49">
        <v>65</v>
      </c>
      <c r="N9" s="49">
        <v>35.07</v>
      </c>
      <c r="O9" s="49">
        <v>500</v>
      </c>
      <c r="P9" s="49">
        <v>0</v>
      </c>
      <c r="Q9" s="49">
        <v>0</v>
      </c>
      <c r="R9" s="49">
        <v>0</v>
      </c>
      <c r="S9" s="49">
        <v>0</v>
      </c>
      <c r="T9" s="49">
        <v>400</v>
      </c>
      <c r="U9" s="49">
        <f t="shared" si="1"/>
        <v>500</v>
      </c>
    </row>
    <row r="10" spans="1:21" ht="12.75" customHeight="1">
      <c r="A10" s="49" t="s">
        <v>166</v>
      </c>
      <c r="B10" s="49" t="s">
        <v>103</v>
      </c>
      <c r="C10" s="49" t="s">
        <v>103</v>
      </c>
      <c r="D10" s="49" t="s">
        <v>115</v>
      </c>
      <c r="E10" s="49" t="s">
        <v>167</v>
      </c>
      <c r="F10" s="49" t="s">
        <v>160</v>
      </c>
      <c r="G10" s="49" t="s">
        <v>140</v>
      </c>
      <c r="H10" s="49" t="s">
        <v>109</v>
      </c>
      <c r="I10" s="49" t="s">
        <v>168</v>
      </c>
      <c r="J10" s="49" t="s">
        <v>169</v>
      </c>
      <c r="K10" s="49" t="s">
        <v>170</v>
      </c>
      <c r="L10" s="49" t="s">
        <v>171</v>
      </c>
      <c r="M10" s="49">
        <v>38</v>
      </c>
      <c r="N10" s="49">
        <v>13.78</v>
      </c>
      <c r="O10" s="49">
        <v>500</v>
      </c>
      <c r="P10" s="49">
        <v>0</v>
      </c>
      <c r="Q10" s="49">
        <v>0</v>
      </c>
      <c r="R10" s="49">
        <v>0</v>
      </c>
      <c r="S10" s="49">
        <v>0</v>
      </c>
      <c r="T10" s="49">
        <v>400</v>
      </c>
      <c r="U10" s="49">
        <f t="shared" si="1"/>
        <v>500</v>
      </c>
    </row>
    <row r="11" spans="1:21" ht="12.75" customHeight="1">
      <c r="A11" s="49" t="s">
        <v>172</v>
      </c>
      <c r="B11" s="49" t="s">
        <v>103</v>
      </c>
      <c r="C11" s="49" t="s">
        <v>103</v>
      </c>
      <c r="D11" s="49" t="s">
        <v>122</v>
      </c>
      <c r="E11" s="49" t="s">
        <v>173</v>
      </c>
      <c r="F11" s="49" t="s">
        <v>107</v>
      </c>
      <c r="G11" s="49" t="s">
        <v>174</v>
      </c>
      <c r="H11" s="49" t="s">
        <v>109</v>
      </c>
      <c r="I11" s="49" t="s">
        <v>175</v>
      </c>
      <c r="J11" s="49" t="s">
        <v>111</v>
      </c>
      <c r="K11" s="49" t="s">
        <v>176</v>
      </c>
      <c r="L11" s="49" t="s">
        <v>113</v>
      </c>
      <c r="M11" s="49">
        <v>150</v>
      </c>
      <c r="N11" s="49">
        <v>26.73</v>
      </c>
      <c r="O11" s="49">
        <v>500</v>
      </c>
      <c r="P11" s="49">
        <v>0</v>
      </c>
      <c r="Q11" s="49">
        <v>0</v>
      </c>
      <c r="R11" s="49">
        <v>0</v>
      </c>
      <c r="S11" s="49">
        <v>37.5</v>
      </c>
      <c r="T11" s="49">
        <v>437.5</v>
      </c>
      <c r="U11" s="49">
        <f t="shared" si="1"/>
        <v>537.5</v>
      </c>
    </row>
    <row r="12" spans="1:21" ht="12.75" customHeight="1">
      <c r="A12" s="49" t="s">
        <v>177</v>
      </c>
      <c r="B12" s="49" t="s">
        <v>103</v>
      </c>
      <c r="C12" s="49" t="s">
        <v>103</v>
      </c>
      <c r="D12" s="49" t="s">
        <v>178</v>
      </c>
      <c r="E12" s="49" t="s">
        <v>131</v>
      </c>
      <c r="F12" s="49" t="s">
        <v>107</v>
      </c>
      <c r="G12" s="49" t="s">
        <v>179</v>
      </c>
      <c r="H12" s="49" t="s">
        <v>107</v>
      </c>
      <c r="I12" s="49" t="s">
        <v>180</v>
      </c>
      <c r="J12" s="49" t="s">
        <v>181</v>
      </c>
      <c r="K12" s="49" t="s">
        <v>182</v>
      </c>
      <c r="L12" s="49" t="s">
        <v>183</v>
      </c>
      <c r="M12" s="49">
        <v>563</v>
      </c>
      <c r="N12" s="49">
        <v>60.95</v>
      </c>
      <c r="O12" s="49">
        <v>800</v>
      </c>
      <c r="P12" s="49">
        <v>58.1</v>
      </c>
      <c r="Q12" s="49">
        <v>0</v>
      </c>
      <c r="R12" s="49">
        <v>0</v>
      </c>
      <c r="S12" s="49">
        <v>75</v>
      </c>
      <c r="T12" s="49">
        <v>883.1</v>
      </c>
      <c r="U12" s="49">
        <f t="shared" si="1"/>
        <v>933.1</v>
      </c>
    </row>
    <row r="13" spans="1:21" ht="12.75" customHeight="1">
      <c r="A13" s="49" t="s">
        <v>184</v>
      </c>
      <c r="B13" s="49" t="s">
        <v>185</v>
      </c>
      <c r="C13" s="49" t="s">
        <v>103</v>
      </c>
      <c r="D13" s="49" t="s">
        <v>186</v>
      </c>
      <c r="E13" s="49" t="s">
        <v>187</v>
      </c>
      <c r="F13" s="49" t="s">
        <v>107</v>
      </c>
      <c r="G13" s="49" t="s">
        <v>188</v>
      </c>
      <c r="H13" s="49" t="s">
        <v>109</v>
      </c>
      <c r="I13" s="49" t="s">
        <v>189</v>
      </c>
      <c r="J13" s="49" t="s">
        <v>190</v>
      </c>
      <c r="K13" s="49" t="s">
        <v>191</v>
      </c>
      <c r="L13" s="49" t="s">
        <v>192</v>
      </c>
      <c r="M13" s="49">
        <v>36</v>
      </c>
      <c r="N13" s="49">
        <v>11.95</v>
      </c>
      <c r="O13" s="49">
        <v>24</v>
      </c>
      <c r="P13" s="49">
        <v>28.8</v>
      </c>
      <c r="Q13" s="49">
        <v>53.54</v>
      </c>
      <c r="R13" s="49">
        <v>0</v>
      </c>
      <c r="S13" s="49">
        <v>0</v>
      </c>
      <c r="T13" s="49">
        <v>15.34</v>
      </c>
      <c r="U13" s="49">
        <f t="shared" si="1"/>
        <v>106.34</v>
      </c>
    </row>
    <row r="14" spans="1:21" ht="12.75" customHeight="1">
      <c r="A14" s="49" t="s">
        <v>193</v>
      </c>
      <c r="B14" s="49" t="s">
        <v>103</v>
      </c>
      <c r="C14" s="49" t="s">
        <v>103</v>
      </c>
      <c r="D14" s="49" t="s">
        <v>194</v>
      </c>
      <c r="E14" s="49" t="s">
        <v>195</v>
      </c>
      <c r="F14" s="49" t="s">
        <v>107</v>
      </c>
      <c r="G14" s="49" t="s">
        <v>196</v>
      </c>
      <c r="H14" s="49" t="s">
        <v>109</v>
      </c>
      <c r="I14" s="49" t="s">
        <v>197</v>
      </c>
      <c r="J14" s="49" t="s">
        <v>111</v>
      </c>
      <c r="K14" s="49" t="s">
        <v>198</v>
      </c>
      <c r="L14" s="49" t="s">
        <v>113</v>
      </c>
      <c r="M14" s="49">
        <v>43</v>
      </c>
      <c r="N14" s="49">
        <v>26.85</v>
      </c>
      <c r="O14" s="49">
        <v>20</v>
      </c>
      <c r="P14" s="49">
        <v>30.1</v>
      </c>
      <c r="Q14" s="49">
        <v>120.82</v>
      </c>
      <c r="R14" s="49">
        <v>17.78</v>
      </c>
      <c r="S14" s="49">
        <v>15</v>
      </c>
      <c r="T14" s="49">
        <v>203.7</v>
      </c>
      <c r="U14" s="49">
        <f t="shared" si="1"/>
        <v>203.7</v>
      </c>
    </row>
    <row r="15" spans="1:21" ht="12.75" customHeight="1">
      <c r="A15" s="49" t="s">
        <v>199</v>
      </c>
      <c r="B15" s="49" t="s">
        <v>185</v>
      </c>
      <c r="C15" s="49" t="s">
        <v>103</v>
      </c>
      <c r="D15" s="49" t="s">
        <v>200</v>
      </c>
      <c r="E15" s="49" t="s">
        <v>201</v>
      </c>
      <c r="F15" s="49" t="s">
        <v>107</v>
      </c>
      <c r="G15" s="49" t="s">
        <v>202</v>
      </c>
      <c r="H15" s="49" t="s">
        <v>109</v>
      </c>
      <c r="I15" s="49" t="s">
        <v>203</v>
      </c>
      <c r="J15" s="49" t="s">
        <v>111</v>
      </c>
      <c r="K15" s="49" t="s">
        <v>204</v>
      </c>
      <c r="L15" s="49" t="s">
        <v>113</v>
      </c>
      <c r="M15" s="49">
        <v>49</v>
      </c>
      <c r="N15" s="49">
        <v>32.770000000000003</v>
      </c>
      <c r="O15" s="49">
        <v>60</v>
      </c>
      <c r="P15" s="49">
        <v>17.399999999999999</v>
      </c>
      <c r="Q15" s="49">
        <v>124.84</v>
      </c>
      <c r="R15" s="49">
        <v>0</v>
      </c>
      <c r="S15" s="49">
        <v>0</v>
      </c>
      <c r="T15" s="49">
        <v>202.24</v>
      </c>
      <c r="U15" s="49">
        <f t="shared" si="1"/>
        <v>202.24</v>
      </c>
    </row>
    <row r="16" spans="1:21" ht="12.75" customHeight="1">
      <c r="A16" s="49" t="s">
        <v>205</v>
      </c>
      <c r="B16" s="49" t="s">
        <v>103</v>
      </c>
      <c r="C16" s="49" t="s">
        <v>103</v>
      </c>
      <c r="D16" s="49" t="s">
        <v>178</v>
      </c>
      <c r="E16" s="49" t="s">
        <v>206</v>
      </c>
      <c r="F16" s="49" t="s">
        <v>109</v>
      </c>
      <c r="G16" s="49" t="s">
        <v>207</v>
      </c>
      <c r="H16" s="49" t="s">
        <v>107</v>
      </c>
      <c r="I16" s="49" t="s">
        <v>208</v>
      </c>
      <c r="J16" s="49" t="s">
        <v>113</v>
      </c>
      <c r="K16" s="49" t="s">
        <v>209</v>
      </c>
      <c r="L16" s="49" t="s">
        <v>210</v>
      </c>
      <c r="M16" s="49">
        <v>45</v>
      </c>
      <c r="N16" s="49">
        <v>42.06</v>
      </c>
      <c r="O16" s="49">
        <v>400</v>
      </c>
      <c r="P16" s="49">
        <v>0</v>
      </c>
      <c r="Q16" s="49">
        <v>0</v>
      </c>
      <c r="R16" s="49">
        <v>0</v>
      </c>
      <c r="S16" s="49">
        <v>0</v>
      </c>
      <c r="T16" s="49">
        <v>400</v>
      </c>
      <c r="U16" s="49">
        <f t="shared" si="1"/>
        <v>400</v>
      </c>
    </row>
    <row r="17" spans="1:21" ht="12.75" customHeight="1">
      <c r="A17" s="49" t="s">
        <v>211</v>
      </c>
      <c r="B17" s="49" t="s">
        <v>103</v>
      </c>
      <c r="C17" s="49" t="s">
        <v>103</v>
      </c>
      <c r="D17" s="49" t="s">
        <v>212</v>
      </c>
      <c r="E17" s="49" t="s">
        <v>213</v>
      </c>
      <c r="F17" s="49" t="s">
        <v>109</v>
      </c>
      <c r="G17" s="49" t="s">
        <v>214</v>
      </c>
      <c r="H17" s="49" t="s">
        <v>109</v>
      </c>
      <c r="I17" s="49" t="s">
        <v>215</v>
      </c>
      <c r="J17" s="49" t="s">
        <v>113</v>
      </c>
      <c r="K17" s="49" t="s">
        <v>216</v>
      </c>
      <c r="L17" s="49" t="s">
        <v>111</v>
      </c>
      <c r="M17" s="49">
        <v>289</v>
      </c>
      <c r="N17" s="49">
        <v>52.53</v>
      </c>
      <c r="O17" s="49">
        <v>750</v>
      </c>
      <c r="P17" s="49">
        <v>0</v>
      </c>
      <c r="Q17" s="49">
        <v>0</v>
      </c>
      <c r="R17" s="49">
        <v>0</v>
      </c>
      <c r="S17" s="49">
        <v>0</v>
      </c>
      <c r="T17" s="49">
        <v>750</v>
      </c>
      <c r="U17" s="49">
        <f t="shared" si="1"/>
        <v>750</v>
      </c>
    </row>
    <row r="18" spans="1:21" ht="12.75" customHeight="1">
      <c r="A18" s="49" t="s">
        <v>217</v>
      </c>
      <c r="B18" s="49" t="s">
        <v>103</v>
      </c>
      <c r="C18" s="49" t="s">
        <v>103</v>
      </c>
      <c r="D18" s="49" t="s">
        <v>218</v>
      </c>
      <c r="E18" s="49" t="s">
        <v>207</v>
      </c>
      <c r="F18" s="49" t="s">
        <v>107</v>
      </c>
      <c r="G18" s="49" t="s">
        <v>219</v>
      </c>
      <c r="H18" s="49" t="s">
        <v>109</v>
      </c>
      <c r="I18" s="49" t="s">
        <v>105</v>
      </c>
      <c r="J18" s="49" t="s">
        <v>105</v>
      </c>
      <c r="K18" s="49" t="s">
        <v>105</v>
      </c>
      <c r="L18" s="49" t="s">
        <v>105</v>
      </c>
      <c r="M18" s="49">
        <v>0</v>
      </c>
      <c r="N18" s="49">
        <v>0</v>
      </c>
      <c r="O18" s="49">
        <v>100</v>
      </c>
      <c r="P18" s="49">
        <v>0</v>
      </c>
      <c r="Q18" s="49">
        <v>0</v>
      </c>
      <c r="R18" s="49">
        <v>0</v>
      </c>
      <c r="S18" s="49">
        <v>0</v>
      </c>
      <c r="T18" s="49">
        <v>100</v>
      </c>
      <c r="U18" s="49">
        <f t="shared" si="1"/>
        <v>100</v>
      </c>
    </row>
    <row r="19" spans="1:21" ht="12.75" customHeight="1">
      <c r="A19" s="49" t="s">
        <v>220</v>
      </c>
      <c r="B19" s="49" t="s">
        <v>103</v>
      </c>
      <c r="C19" s="49" t="s">
        <v>103</v>
      </c>
      <c r="D19" s="49" t="s">
        <v>178</v>
      </c>
      <c r="E19" s="49" t="s">
        <v>207</v>
      </c>
      <c r="F19" s="49" t="s">
        <v>109</v>
      </c>
      <c r="G19" s="49" t="s">
        <v>219</v>
      </c>
      <c r="H19" s="49" t="s">
        <v>138</v>
      </c>
      <c r="I19" s="49" t="s">
        <v>221</v>
      </c>
      <c r="J19" s="49" t="s">
        <v>222</v>
      </c>
      <c r="K19" s="49" t="s">
        <v>223</v>
      </c>
      <c r="L19" s="49" t="s">
        <v>224</v>
      </c>
      <c r="M19" s="49">
        <v>53</v>
      </c>
      <c r="N19" s="49">
        <v>40.630000000000003</v>
      </c>
      <c r="O19" s="49">
        <v>500</v>
      </c>
      <c r="P19" s="49">
        <v>0</v>
      </c>
      <c r="Q19" s="49">
        <v>0</v>
      </c>
      <c r="R19" s="49">
        <v>0</v>
      </c>
      <c r="S19" s="49">
        <v>0</v>
      </c>
      <c r="T19" s="49">
        <v>400</v>
      </c>
      <c r="U19" s="49">
        <f t="shared" si="1"/>
        <v>500</v>
      </c>
    </row>
    <row r="20" spans="1:21" ht="12.75" customHeight="1">
      <c r="A20" s="49" t="s">
        <v>225</v>
      </c>
      <c r="B20" s="49" t="s">
        <v>103</v>
      </c>
      <c r="C20" s="49" t="s">
        <v>103</v>
      </c>
      <c r="D20" s="49" t="s">
        <v>226</v>
      </c>
      <c r="E20" s="49" t="s">
        <v>227</v>
      </c>
      <c r="F20" s="49" t="s">
        <v>109</v>
      </c>
      <c r="G20" s="49" t="s">
        <v>228</v>
      </c>
      <c r="H20" s="49" t="s">
        <v>107</v>
      </c>
      <c r="I20" s="49" t="s">
        <v>229</v>
      </c>
      <c r="J20" s="49" t="s">
        <v>127</v>
      </c>
      <c r="K20" s="49" t="s">
        <v>230</v>
      </c>
      <c r="L20" s="49" t="s">
        <v>231</v>
      </c>
      <c r="M20" s="49">
        <v>65</v>
      </c>
      <c r="N20" s="49">
        <v>36.75</v>
      </c>
      <c r="O20" s="49">
        <v>500</v>
      </c>
      <c r="P20" s="49">
        <v>0</v>
      </c>
      <c r="Q20" s="49">
        <v>0</v>
      </c>
      <c r="R20" s="49">
        <v>0</v>
      </c>
      <c r="S20" s="49">
        <v>0</v>
      </c>
      <c r="T20" s="49">
        <v>400</v>
      </c>
      <c r="U20" s="49">
        <f t="shared" si="1"/>
        <v>500</v>
      </c>
    </row>
    <row r="21" spans="1:21" ht="12.75" customHeight="1">
      <c r="A21" s="49" t="s">
        <v>232</v>
      </c>
      <c r="B21" s="49" t="s">
        <v>103</v>
      </c>
      <c r="C21" s="49" t="s">
        <v>103</v>
      </c>
      <c r="D21" s="49" t="s">
        <v>233</v>
      </c>
      <c r="E21" s="49" t="s">
        <v>234</v>
      </c>
      <c r="F21" s="49" t="s">
        <v>109</v>
      </c>
      <c r="G21" s="49" t="s">
        <v>235</v>
      </c>
      <c r="H21" s="49" t="s">
        <v>236</v>
      </c>
      <c r="I21" s="49" t="s">
        <v>237</v>
      </c>
      <c r="J21" s="49" t="s">
        <v>127</v>
      </c>
      <c r="K21" s="49" t="s">
        <v>238</v>
      </c>
      <c r="L21" s="49" t="s">
        <v>239</v>
      </c>
      <c r="M21" s="49">
        <v>34</v>
      </c>
      <c r="N21" s="49">
        <v>14.34</v>
      </c>
      <c r="O21" s="49">
        <v>20</v>
      </c>
      <c r="P21" s="49">
        <v>23.8</v>
      </c>
      <c r="Q21" s="49">
        <v>64.53</v>
      </c>
      <c r="R21" s="49">
        <v>0</v>
      </c>
      <c r="S21" s="49">
        <v>0</v>
      </c>
      <c r="T21" s="49">
        <v>108.33</v>
      </c>
      <c r="U21" s="49">
        <f t="shared" si="1"/>
        <v>108.33</v>
      </c>
    </row>
    <row r="22" spans="1:21" ht="12.75" customHeight="1">
      <c r="U22" s="49">
        <f>SUM(U2:U21)</f>
        <v>9420.1099999999988</v>
      </c>
    </row>
    <row r="23" spans="1:21" ht="12.75" customHeight="1"/>
    <row r="24" spans="1:21" ht="12.75" customHeight="1"/>
    <row r="25" spans="1:21" ht="12.75" customHeight="1"/>
    <row r="26" spans="1:21" ht="12.75" customHeight="1"/>
  </sheetData>
  <phoneticPr fontId="14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M26"/>
  <sheetViews>
    <sheetView view="pageBreakPreview" zoomScaleNormal="100" zoomScaleSheetLayoutView="100" workbookViewId="0">
      <pane xSplit="2" ySplit="9" topLeftCell="C13" activePane="bottomRight" state="frozen"/>
      <selection pane="topRight"/>
      <selection pane="bottomLeft"/>
      <selection pane="bottomRight" activeCell="G26" sqref="G26"/>
    </sheetView>
  </sheetViews>
  <sheetFormatPr defaultColWidth="19.75" defaultRowHeight="14.25"/>
  <cols>
    <col min="1" max="1" width="22.75" style="6" customWidth="1"/>
    <col min="2" max="2" width="13.875" style="7" bestFit="1" customWidth="1"/>
    <col min="3" max="3" width="10.75" style="7" customWidth="1"/>
    <col min="4" max="4" width="6.75" style="8" bestFit="1" customWidth="1"/>
    <col min="5" max="5" width="4.5" style="8" bestFit="1" customWidth="1"/>
    <col min="6" max="6" width="4.625" style="8" bestFit="1" customWidth="1"/>
    <col min="7" max="7" width="8.5" style="8" bestFit="1" customWidth="1"/>
    <col min="8" max="8" width="26" style="9" bestFit="1" customWidth="1"/>
    <col min="9" max="16384" width="19.75" style="10"/>
  </cols>
  <sheetData>
    <row r="1" spans="1:8" ht="21" customHeight="1">
      <c r="A1" s="54"/>
      <c r="B1" s="54"/>
      <c r="C1" s="54"/>
    </row>
    <row r="2" spans="1:8" ht="32.1" customHeight="1">
      <c r="A2" s="7" t="s">
        <v>0</v>
      </c>
      <c r="B2" s="55" t="s">
        <v>55</v>
      </c>
      <c r="C2" s="55"/>
      <c r="D2" s="55"/>
      <c r="E2" s="55"/>
      <c r="G2" s="58"/>
      <c r="H2" s="58"/>
    </row>
    <row r="3" spans="1:8">
      <c r="A3" s="7"/>
      <c r="B3" s="19"/>
      <c r="C3" s="19"/>
      <c r="D3" s="19"/>
      <c r="E3" s="19"/>
      <c r="H3" s="8"/>
    </row>
    <row r="4" spans="1:8">
      <c r="A4" s="7" t="s">
        <v>1</v>
      </c>
      <c r="B4" s="11"/>
      <c r="G4" s="20"/>
      <c r="H4" s="20"/>
    </row>
    <row r="5" spans="1:8">
      <c r="A5" s="7" t="s">
        <v>2</v>
      </c>
      <c r="B5" s="7" t="s">
        <v>56</v>
      </c>
      <c r="G5" s="58"/>
      <c r="H5" s="58"/>
    </row>
    <row r="6" spans="1:8" ht="9.75" hidden="1" customHeight="1">
      <c r="A6" s="7" t="s">
        <v>3</v>
      </c>
    </row>
    <row r="7" spans="1:8" hidden="1">
      <c r="A7" s="7" t="s">
        <v>4</v>
      </c>
    </row>
    <row r="8" spans="1:8" s="2" customFormat="1">
      <c r="A8" s="56" t="s">
        <v>5</v>
      </c>
      <c r="B8" s="56"/>
      <c r="C8" s="3" t="s">
        <v>6</v>
      </c>
      <c r="D8" s="12" t="s">
        <v>7</v>
      </c>
      <c r="E8" s="12" t="s">
        <v>8</v>
      </c>
      <c r="F8" s="12" t="s">
        <v>9</v>
      </c>
      <c r="G8" s="12" t="s">
        <v>10</v>
      </c>
      <c r="H8" s="13" t="s">
        <v>11</v>
      </c>
    </row>
    <row r="9" spans="1:8" s="2" customFormat="1" ht="15">
      <c r="A9" s="57" t="s">
        <v>12</v>
      </c>
      <c r="B9" s="57"/>
      <c r="C9" s="57"/>
      <c r="D9" s="57"/>
      <c r="E9" s="57"/>
      <c r="F9" s="57"/>
      <c r="G9" s="4"/>
      <c r="H9" s="14"/>
    </row>
    <row r="10" spans="1:8" s="5" customFormat="1" ht="15" customHeight="1">
      <c r="A10" s="70" t="s">
        <v>14</v>
      </c>
      <c r="B10" s="70"/>
      <c r="C10" s="70"/>
      <c r="D10" s="70"/>
      <c r="E10" s="70"/>
      <c r="F10" s="70"/>
      <c r="G10" s="70"/>
      <c r="H10" s="70"/>
    </row>
    <row r="11" spans="1:8" s="5" customFormat="1">
      <c r="A11" s="87" t="s">
        <v>72</v>
      </c>
      <c r="B11" s="88"/>
      <c r="C11" s="15"/>
      <c r="D11" s="16">
        <v>1800</v>
      </c>
      <c r="E11" s="16">
        <v>1</v>
      </c>
      <c r="F11" s="16">
        <v>1</v>
      </c>
      <c r="G11" s="16">
        <f>D11*E11*F11</f>
        <v>1800</v>
      </c>
      <c r="H11" s="15"/>
    </row>
    <row r="12" spans="1:8" s="5" customFormat="1">
      <c r="A12" s="85" t="s">
        <v>73</v>
      </c>
      <c r="B12" s="86"/>
      <c r="C12" s="26"/>
      <c r="D12" s="16">
        <v>1300</v>
      </c>
      <c r="E12" s="16">
        <v>1</v>
      </c>
      <c r="F12" s="16">
        <v>1</v>
      </c>
      <c r="G12" s="16">
        <f t="shared" ref="G12:G17" si="0">D12*E12*F12</f>
        <v>1300</v>
      </c>
      <c r="H12" s="15"/>
    </row>
    <row r="13" spans="1:8" s="5" customFormat="1">
      <c r="A13" s="85" t="s">
        <v>74</v>
      </c>
      <c r="B13" s="86"/>
      <c r="C13" s="26"/>
      <c r="D13" s="16">
        <v>1600</v>
      </c>
      <c r="E13" s="16">
        <v>1</v>
      </c>
      <c r="F13" s="16">
        <v>1</v>
      </c>
      <c r="G13" s="16">
        <f t="shared" si="0"/>
        <v>1600</v>
      </c>
      <c r="H13" s="15"/>
    </row>
    <row r="14" spans="1:8" s="5" customFormat="1">
      <c r="A14" s="82" t="s">
        <v>75</v>
      </c>
      <c r="B14" s="83"/>
      <c r="C14" s="26"/>
      <c r="D14" s="16">
        <v>700</v>
      </c>
      <c r="E14" s="27">
        <v>1</v>
      </c>
      <c r="F14" s="16">
        <v>1</v>
      </c>
      <c r="G14" s="16">
        <f t="shared" si="0"/>
        <v>700</v>
      </c>
      <c r="H14" s="15"/>
    </row>
    <row r="15" spans="1:8" s="5" customFormat="1">
      <c r="A15" s="82" t="s">
        <v>80</v>
      </c>
      <c r="B15" s="83"/>
      <c r="C15" s="26"/>
      <c r="D15" s="16">
        <v>700</v>
      </c>
      <c r="E15" s="27">
        <v>1</v>
      </c>
      <c r="F15" s="16">
        <v>1</v>
      </c>
      <c r="G15" s="16">
        <f t="shared" si="0"/>
        <v>700</v>
      </c>
      <c r="H15" s="30"/>
    </row>
    <row r="16" spans="1:8" s="5" customFormat="1">
      <c r="A16" s="28" t="s">
        <v>81</v>
      </c>
      <c r="B16" s="29"/>
      <c r="C16" s="26"/>
      <c r="D16" s="16">
        <v>1200</v>
      </c>
      <c r="E16" s="27">
        <v>1</v>
      </c>
      <c r="F16" s="16">
        <v>1</v>
      </c>
      <c r="G16" s="16">
        <f t="shared" si="0"/>
        <v>1200</v>
      </c>
      <c r="H16" s="30"/>
    </row>
    <row r="17" spans="1:13" s="5" customFormat="1">
      <c r="A17" s="82" t="s">
        <v>82</v>
      </c>
      <c r="B17" s="83"/>
      <c r="C17" s="26"/>
      <c r="D17" s="16">
        <v>1300</v>
      </c>
      <c r="E17" s="27">
        <v>1</v>
      </c>
      <c r="F17" s="16">
        <v>1</v>
      </c>
      <c r="G17" s="16">
        <f t="shared" si="0"/>
        <v>1300</v>
      </c>
      <c r="H17" s="30"/>
    </row>
    <row r="18" spans="1:13" s="5" customFormat="1">
      <c r="A18" s="28" t="s">
        <v>76</v>
      </c>
      <c r="B18" s="29"/>
      <c r="C18" s="26"/>
      <c r="D18" s="16">
        <v>254</v>
      </c>
      <c r="E18" s="27">
        <v>1</v>
      </c>
      <c r="F18" s="16">
        <v>1</v>
      </c>
      <c r="G18" s="16">
        <f>D18*E18</f>
        <v>254</v>
      </c>
      <c r="H18" s="30"/>
    </row>
    <row r="19" spans="1:13" s="5" customFormat="1">
      <c r="A19" s="28" t="s">
        <v>78</v>
      </c>
      <c r="B19" s="29"/>
      <c r="C19" s="26"/>
      <c r="D19" s="16">
        <v>548</v>
      </c>
      <c r="E19" s="27">
        <v>1</v>
      </c>
      <c r="F19" s="16">
        <v>1</v>
      </c>
      <c r="G19" s="16">
        <f>D19*E19</f>
        <v>548</v>
      </c>
      <c r="H19" s="30" t="s">
        <v>79</v>
      </c>
    </row>
    <row r="20" spans="1:13" s="5" customFormat="1" ht="28.5" customHeight="1">
      <c r="A20" s="82" t="s">
        <v>77</v>
      </c>
      <c r="B20" s="83"/>
      <c r="C20" s="26"/>
      <c r="D20" s="16">
        <v>184</v>
      </c>
      <c r="E20" s="27">
        <v>1</v>
      </c>
      <c r="F20" s="16">
        <v>1</v>
      </c>
      <c r="G20" s="16">
        <f>D20*E20</f>
        <v>184</v>
      </c>
      <c r="H20" s="30"/>
    </row>
    <row r="21" spans="1:13" ht="28.5" customHeight="1">
      <c r="A21" s="39" t="s">
        <v>258</v>
      </c>
      <c r="B21" s="50"/>
      <c r="C21" s="15"/>
      <c r="D21" s="16">
        <v>1900</v>
      </c>
      <c r="E21" s="16">
        <v>1</v>
      </c>
      <c r="F21" s="16">
        <v>1</v>
      </c>
      <c r="G21" s="16">
        <f>D21*E21*F21</f>
        <v>1900</v>
      </c>
      <c r="I21" s="32"/>
      <c r="J21" s="32"/>
      <c r="K21" s="32"/>
      <c r="L21" s="32"/>
      <c r="M21" s="32"/>
    </row>
    <row r="22" spans="1:13" ht="28.5" customHeight="1">
      <c r="A22" s="39" t="s">
        <v>259</v>
      </c>
      <c r="B22" s="50"/>
      <c r="C22" s="15"/>
      <c r="D22" s="16">
        <v>1800</v>
      </c>
      <c r="E22" s="16">
        <v>1</v>
      </c>
      <c r="F22" s="16">
        <v>1</v>
      </c>
      <c r="G22" s="16">
        <f>D22*E22*F22</f>
        <v>1800</v>
      </c>
      <c r="I22" s="32"/>
      <c r="J22" s="32"/>
      <c r="K22" s="32"/>
      <c r="L22" s="32"/>
      <c r="M22" s="32"/>
    </row>
    <row r="23" spans="1:13">
      <c r="A23" s="76" t="s">
        <v>19</v>
      </c>
      <c r="B23" s="76"/>
      <c r="C23" s="76"/>
      <c r="D23" s="76"/>
      <c r="E23" s="76"/>
      <c r="F23" s="76"/>
      <c r="G23" s="17">
        <f>SUM(G11:G22)</f>
        <v>13286</v>
      </c>
    </row>
    <row r="24" spans="1:13">
      <c r="A24" s="84" t="s">
        <v>57</v>
      </c>
      <c r="B24" s="76"/>
      <c r="C24" s="76"/>
      <c r="D24" s="76"/>
      <c r="E24" s="76"/>
      <c r="F24" s="76"/>
      <c r="G24" s="17">
        <f>G23*0.1</f>
        <v>1328.6000000000001</v>
      </c>
    </row>
    <row r="25" spans="1:13">
      <c r="A25" s="84" t="s">
        <v>58</v>
      </c>
      <c r="B25" s="76"/>
      <c r="C25" s="76"/>
      <c r="D25" s="76"/>
      <c r="E25" s="76"/>
      <c r="F25" s="76"/>
      <c r="G25" s="17">
        <f>(G24+G23)*0.06</f>
        <v>876.87599999999998</v>
      </c>
    </row>
    <row r="26" spans="1:13" ht="15">
      <c r="A26" s="78" t="s">
        <v>59</v>
      </c>
      <c r="B26" s="79"/>
      <c r="C26" s="79"/>
      <c r="D26" s="79"/>
      <c r="E26" s="79"/>
      <c r="F26" s="79"/>
      <c r="G26" s="18">
        <f>SUM(G23:G25)</f>
        <v>15491.476000000001</v>
      </c>
    </row>
  </sheetData>
  <mergeCells count="19">
    <mergeCell ref="G5:H5"/>
    <mergeCell ref="G2:H2"/>
    <mergeCell ref="A12:B12"/>
    <mergeCell ref="A14:B14"/>
    <mergeCell ref="G10:H10"/>
    <mergeCell ref="A13:B13"/>
    <mergeCell ref="A1:C1"/>
    <mergeCell ref="B2:E2"/>
    <mergeCell ref="A11:B11"/>
    <mergeCell ref="A10:F10"/>
    <mergeCell ref="A9:F9"/>
    <mergeCell ref="A8:B8"/>
    <mergeCell ref="A15:B15"/>
    <mergeCell ref="A17:B17"/>
    <mergeCell ref="A20:B20"/>
    <mergeCell ref="A26:F26"/>
    <mergeCell ref="A25:F25"/>
    <mergeCell ref="A24:F24"/>
    <mergeCell ref="A23:F23"/>
  </mergeCells>
  <phoneticPr fontId="14" type="noConversion"/>
  <pageMargins left="0" right="0" top="0.39370078740157483" bottom="0.51181102362204722" header="0.31496062992125984" footer="0.51181102362204722"/>
  <pageSetup paperSize="9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activeCell="G20" sqref="G20"/>
    </sheetView>
  </sheetViews>
  <sheetFormatPr defaultColWidth="19.75" defaultRowHeight="14.25"/>
  <cols>
    <col min="1" max="1" width="30.125" style="6" customWidth="1" collapsed="1"/>
    <col min="2" max="2" width="17.5" style="7" customWidth="1" collapsed="1"/>
    <col min="3" max="3" width="31.75" style="7" bestFit="1" customWidth="1"/>
    <col min="4" max="7" width="12.125" style="8" customWidth="1"/>
    <col min="8" max="8" width="18.125" style="9" customWidth="1"/>
    <col min="9" max="13" width="19.75" style="32"/>
    <col min="14" max="16384" width="19.75" style="10"/>
  </cols>
  <sheetData>
    <row r="1" spans="1:13" s="2" customFormat="1" ht="15">
      <c r="A1" s="57" t="s">
        <v>244</v>
      </c>
      <c r="B1" s="57"/>
      <c r="C1" s="57"/>
      <c r="D1" s="57"/>
      <c r="E1" s="57"/>
      <c r="F1" s="57"/>
      <c r="G1" s="4"/>
      <c r="H1" s="4"/>
      <c r="I1" s="5"/>
      <c r="J1" s="5"/>
      <c r="K1" s="5"/>
      <c r="L1" s="5"/>
      <c r="M1" s="5"/>
    </row>
    <row r="2" spans="1:13" s="2" customFormat="1">
      <c r="A2" s="93" t="s">
        <v>245</v>
      </c>
      <c r="B2" s="93"/>
      <c r="C2" s="15" t="s">
        <v>246</v>
      </c>
      <c r="D2" s="16">
        <v>500</v>
      </c>
      <c r="E2" s="16">
        <v>1</v>
      </c>
      <c r="F2" s="16">
        <v>2</v>
      </c>
      <c r="G2" s="16">
        <f t="shared" ref="G2:G13" si="0">D2*E2*F2</f>
        <v>1000</v>
      </c>
      <c r="H2" s="15"/>
      <c r="I2" s="5"/>
      <c r="J2" s="5"/>
      <c r="K2" s="5"/>
      <c r="L2" s="5"/>
      <c r="M2" s="5"/>
    </row>
    <row r="3" spans="1:13" s="2" customFormat="1">
      <c r="A3" s="50" t="s">
        <v>247</v>
      </c>
      <c r="B3" s="50"/>
      <c r="C3" s="15"/>
      <c r="D3" s="16">
        <v>400</v>
      </c>
      <c r="E3" s="16">
        <v>1</v>
      </c>
      <c r="F3" s="16">
        <v>1</v>
      </c>
      <c r="G3" s="16">
        <f t="shared" si="0"/>
        <v>400</v>
      </c>
      <c r="H3" s="15"/>
      <c r="I3" s="5"/>
      <c r="J3" s="5"/>
      <c r="K3" s="5"/>
      <c r="L3" s="5"/>
      <c r="M3" s="5"/>
    </row>
    <row r="4" spans="1:13" s="2" customFormat="1">
      <c r="A4" s="50" t="s">
        <v>248</v>
      </c>
      <c r="B4" s="50"/>
      <c r="C4" s="15"/>
      <c r="D4" s="16">
        <v>200</v>
      </c>
      <c r="E4" s="16">
        <v>1</v>
      </c>
      <c r="F4" s="16">
        <v>1</v>
      </c>
      <c r="G4" s="16">
        <f t="shared" si="0"/>
        <v>200</v>
      </c>
      <c r="H4" s="15"/>
      <c r="I4" s="5"/>
      <c r="J4" s="5"/>
      <c r="K4" s="5"/>
      <c r="L4" s="5"/>
      <c r="M4" s="5"/>
    </row>
    <row r="5" spans="1:13" s="2" customFormat="1">
      <c r="A5" s="50" t="s">
        <v>249</v>
      </c>
      <c r="B5" s="50"/>
      <c r="C5" s="15"/>
      <c r="D5" s="16">
        <v>90</v>
      </c>
      <c r="E5" s="16">
        <v>1</v>
      </c>
      <c r="F5" s="16">
        <v>2</v>
      </c>
      <c r="G5" s="16">
        <f t="shared" si="0"/>
        <v>180</v>
      </c>
      <c r="H5" s="15"/>
      <c r="I5" s="5"/>
      <c r="J5" s="5"/>
      <c r="K5" s="5"/>
      <c r="L5" s="5"/>
      <c r="M5" s="5"/>
    </row>
    <row r="6" spans="1:13" s="2" customFormat="1">
      <c r="A6" s="50" t="s">
        <v>250</v>
      </c>
      <c r="B6" s="50"/>
      <c r="C6" s="15"/>
      <c r="D6" s="16">
        <v>400</v>
      </c>
      <c r="E6" s="16">
        <v>1</v>
      </c>
      <c r="F6" s="16">
        <v>1</v>
      </c>
      <c r="G6" s="16">
        <f t="shared" si="0"/>
        <v>400</v>
      </c>
      <c r="H6" s="15"/>
      <c r="I6" s="5"/>
      <c r="J6" s="5"/>
      <c r="K6" s="5"/>
      <c r="L6" s="5"/>
      <c r="M6" s="5"/>
    </row>
    <row r="7" spans="1:13" s="2" customFormat="1">
      <c r="A7" s="50" t="s">
        <v>251</v>
      </c>
      <c r="B7" s="50"/>
      <c r="C7" s="15"/>
      <c r="D7" s="16">
        <v>110</v>
      </c>
      <c r="E7" s="16">
        <v>1</v>
      </c>
      <c r="F7" s="16">
        <v>2</v>
      </c>
      <c r="G7" s="16">
        <f t="shared" si="0"/>
        <v>220</v>
      </c>
      <c r="H7" s="15"/>
      <c r="I7" s="5"/>
      <c r="J7" s="5"/>
      <c r="K7" s="5"/>
      <c r="L7" s="5"/>
      <c r="M7" s="5"/>
    </row>
    <row r="8" spans="1:13" s="2" customFormat="1">
      <c r="A8" s="50" t="s">
        <v>252</v>
      </c>
      <c r="B8" s="50"/>
      <c r="C8" s="15" t="s">
        <v>246</v>
      </c>
      <c r="D8" s="16">
        <v>2200</v>
      </c>
      <c r="E8" s="16">
        <v>1</v>
      </c>
      <c r="F8" s="16">
        <v>2</v>
      </c>
      <c r="G8" s="16">
        <f t="shared" si="0"/>
        <v>4400</v>
      </c>
      <c r="H8" s="15"/>
      <c r="I8" s="5"/>
      <c r="J8" s="5"/>
      <c r="K8" s="5"/>
      <c r="L8" s="5"/>
      <c r="M8" s="5"/>
    </row>
    <row r="9" spans="1:13" s="2" customFormat="1">
      <c r="A9" s="50" t="s">
        <v>250</v>
      </c>
      <c r="B9" s="50"/>
      <c r="C9" s="15"/>
      <c r="D9" s="16">
        <v>400</v>
      </c>
      <c r="E9" s="16">
        <v>1</v>
      </c>
      <c r="F9" s="16">
        <v>1</v>
      </c>
      <c r="G9" s="16">
        <f t="shared" si="0"/>
        <v>400</v>
      </c>
      <c r="H9" s="15"/>
      <c r="I9" s="5"/>
      <c r="J9" s="5"/>
      <c r="K9" s="5"/>
      <c r="L9" s="5"/>
      <c r="M9" s="5"/>
    </row>
    <row r="10" spans="1:13">
      <c r="A10" s="50" t="s">
        <v>251</v>
      </c>
      <c r="B10" s="50"/>
      <c r="C10" s="15"/>
      <c r="D10" s="16">
        <v>110</v>
      </c>
      <c r="E10" s="16">
        <v>1</v>
      </c>
      <c r="F10" s="16">
        <v>2</v>
      </c>
      <c r="G10" s="16">
        <f t="shared" si="0"/>
        <v>220</v>
      </c>
    </row>
    <row r="11" spans="1:13">
      <c r="A11" s="39">
        <v>43026</v>
      </c>
      <c r="B11" s="50"/>
      <c r="C11" s="15" t="s">
        <v>253</v>
      </c>
      <c r="D11" s="16">
        <v>1000</v>
      </c>
      <c r="E11" s="16">
        <v>1</v>
      </c>
      <c r="F11" s="16">
        <v>1</v>
      </c>
      <c r="G11" s="16">
        <f t="shared" si="0"/>
        <v>1000</v>
      </c>
    </row>
    <row r="12" spans="1:13">
      <c r="A12" s="39">
        <v>43027</v>
      </c>
      <c r="B12" s="50"/>
      <c r="C12" s="15" t="s">
        <v>254</v>
      </c>
      <c r="D12" s="16">
        <v>1500</v>
      </c>
      <c r="E12" s="16">
        <v>1</v>
      </c>
      <c r="F12" s="16">
        <v>1</v>
      </c>
      <c r="G12" s="16">
        <f t="shared" si="0"/>
        <v>1500</v>
      </c>
    </row>
    <row r="13" spans="1:13">
      <c r="A13" s="39">
        <v>43028</v>
      </c>
      <c r="B13" s="50"/>
      <c r="C13" s="15" t="s">
        <v>255</v>
      </c>
      <c r="D13" s="16">
        <v>1200</v>
      </c>
      <c r="E13" s="16">
        <v>1</v>
      </c>
      <c r="F13" s="16">
        <v>1</v>
      </c>
      <c r="G13" s="16">
        <f t="shared" si="0"/>
        <v>1200</v>
      </c>
    </row>
    <row r="14" spans="1:13">
      <c r="A14" s="94" t="s">
        <v>19</v>
      </c>
      <c r="B14" s="95"/>
      <c r="C14" s="95"/>
      <c r="D14" s="95"/>
      <c r="E14" s="95"/>
      <c r="F14" s="95"/>
      <c r="G14" s="51">
        <f>SUM(G1:G13)</f>
        <v>11120</v>
      </c>
    </row>
    <row r="15" spans="1:13">
      <c r="A15" s="91" t="s">
        <v>243</v>
      </c>
      <c r="B15" s="92"/>
      <c r="C15" s="92"/>
      <c r="D15" s="92"/>
      <c r="E15" s="92"/>
      <c r="F15" s="92"/>
      <c r="G15" s="52">
        <f>G14*0.1</f>
        <v>1112</v>
      </c>
    </row>
    <row r="16" spans="1:13">
      <c r="A16" s="91" t="s">
        <v>256</v>
      </c>
      <c r="B16" s="92"/>
      <c r="C16" s="92"/>
      <c r="D16" s="92"/>
      <c r="E16" s="92"/>
      <c r="F16" s="92"/>
      <c r="G16" s="52">
        <f>(G14+G15)*0.06</f>
        <v>733.92</v>
      </c>
    </row>
    <row r="17" spans="1:7" ht="15">
      <c r="A17" s="89" t="s">
        <v>257</v>
      </c>
      <c r="B17" s="90"/>
      <c r="C17" s="90"/>
      <c r="D17" s="90"/>
      <c r="E17" s="90"/>
      <c r="F17" s="90"/>
      <c r="G17" s="53">
        <f>G14+G15+G16</f>
        <v>12965.92</v>
      </c>
    </row>
  </sheetData>
  <mergeCells count="6">
    <mergeCell ref="A17:F17"/>
    <mergeCell ref="A16:F16"/>
    <mergeCell ref="A2:B2"/>
    <mergeCell ref="A1:F1"/>
    <mergeCell ref="A14:F14"/>
    <mergeCell ref="A15:F15"/>
  </mergeCells>
  <phoneticPr fontId="14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大通上市</vt:lpstr>
      <vt:lpstr>专车明细</vt:lpstr>
      <vt:lpstr>日常拜访</vt:lpstr>
      <vt:lpstr>Hotel</vt:lpstr>
      <vt:lpstr>大通上市!Print_Area</vt:lpstr>
      <vt:lpstr>日常拜访!Print_Area</vt:lpstr>
      <vt:lpstr>大通上市!Print_Titles</vt:lpstr>
      <vt:lpstr>日常拜访!Print_Titles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zhonglan</cp:lastModifiedBy>
  <cp:revision>1</cp:revision>
  <cp:lastPrinted>2017-08-04T06:32:01Z</cp:lastPrinted>
  <dcterms:created xsi:type="dcterms:W3CDTF">1996-12-17T01:32:42Z</dcterms:created>
  <dcterms:modified xsi:type="dcterms:W3CDTF">2017-12-07T11:00:05Z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