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E26AA45-8E97-4F34-BC30-EF446C9DB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账" sheetId="4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55" i="4" l="1"/>
  <c r="H45" i="4"/>
  <c r="H55" i="4" s="1"/>
  <c r="H50" i="4"/>
  <c r="H47" i="4"/>
  <c r="G55" i="4"/>
  <c r="D55" i="4"/>
  <c r="C55" i="4"/>
  <c r="H54" i="4"/>
  <c r="H53" i="4"/>
  <c r="H51" i="4"/>
  <c r="H49" i="4"/>
  <c r="H48" i="4"/>
  <c r="H46" i="4"/>
  <c r="E45" i="4"/>
  <c r="E55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E38" i="4"/>
  <c r="E40" i="4" s="1"/>
  <c r="G37" i="4"/>
  <c r="F37" i="4"/>
  <c r="D37" i="4"/>
  <c r="C37" i="4"/>
  <c r="H36" i="4"/>
  <c r="H35" i="4"/>
  <c r="H34" i="4"/>
  <c r="H33" i="4"/>
  <c r="E33" i="4"/>
  <c r="E37" i="4" s="1"/>
  <c r="G32" i="4"/>
  <c r="F32" i="4"/>
  <c r="D32" i="4"/>
  <c r="C32" i="4"/>
  <c r="H31" i="4"/>
  <c r="H30" i="4"/>
  <c r="H29" i="4"/>
  <c r="H28" i="4"/>
  <c r="E28" i="4"/>
  <c r="E32" i="4" s="1"/>
  <c r="G27" i="4"/>
  <c r="F27" i="4"/>
  <c r="D27" i="4"/>
  <c r="C27" i="4"/>
  <c r="H26" i="4"/>
  <c r="H25" i="4"/>
  <c r="E25" i="4"/>
  <c r="E27" i="4" s="1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H37" i="4" l="1"/>
  <c r="H44" i="4"/>
  <c r="H40" i="4"/>
  <c r="C56" i="4"/>
  <c r="D56" i="4"/>
  <c r="H13" i="4"/>
  <c r="H21" i="4"/>
  <c r="H27" i="4"/>
  <c r="H32" i="4"/>
  <c r="F56" i="4"/>
  <c r="E61" i="4" s="1"/>
  <c r="G56" i="4"/>
  <c r="G61" i="4" s="1"/>
  <c r="H56" i="4"/>
  <c r="E56" i="4"/>
  <c r="A61" i="4" s="1"/>
  <c r="C61" i="4" l="1"/>
  <c r="I61" i="4"/>
  <c r="G14" i="2" l="1"/>
  <c r="I37" i="2"/>
  <c r="H37" i="2"/>
  <c r="I36" i="2"/>
  <c r="I35" i="2"/>
  <c r="I34" i="2"/>
  <c r="I18" i="2"/>
  <c r="G21" i="2" s="1"/>
  <c r="H18" i="2"/>
  <c r="B21" i="2" s="1"/>
  <c r="K21" i="2" s="1"/>
  <c r="G18" i="2"/>
</calcChain>
</file>

<file path=xl/sharedStrings.xml><?xml version="1.0" encoding="utf-8"?>
<sst xmlns="http://schemas.openxmlformats.org/spreadsheetml/2006/main" count="120" uniqueCount="100">
  <si>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</si>
  <si>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</si>
  <si>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</si>
  <si>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</si>
  <si>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</si>
  <si>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</si>
  <si>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</si>
  <si>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</si>
  <si>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</si>
  <si>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</si>
  <si>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</si>
  <si>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</si>
  <si>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</si>
  <si>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</si>
  <si>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</si>
  <si>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</si>
  <si>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</si>
  <si>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</si>
  <si>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</si>
  <si>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</si>
  <si>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</si>
  <si>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</si>
  <si>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</si>
  <si>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</si>
  <si>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</si>
  <si>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</si>
  <si>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</si>
  <si>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</si>
  <si>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</si>
  <si>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</si>
  <si>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</si>
  <si>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</si>
  <si>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</si>
  <si>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</si>
  <si>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</si>
  <si>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</si>
  <si>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</si>
  <si>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</si>
  <si>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</si>
  <si>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</si>
  <si>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</si>
  <si>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</si>
  <si>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</si>
  <si>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</si>
  <si>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</si>
  <si>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</si>
  <si>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</si>
  <si>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</si>
  <si>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</si>
  <si>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</si>
  <si>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</si>
  <si>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</si>
  <si>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</si>
  <si>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</si>
  <si>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</si>
  <si>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</si>
  <si>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</si>
  <si>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</si>
  <si>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</si>
  <si>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</si>
  <si>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</si>
  <si>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</si>
  <si>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</si>
  <si>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</si>
  <si>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</si>
  <si>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</si>
  <si>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</si>
  <si>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</si>
  <si>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</si>
  <si>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</si>
  <si>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</si>
  <si>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</si>
  <si>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</si>
  <si>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</si>
  <si>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</si>
  <si>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</si>
  <si>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</si>
  <si>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</si>
  <si>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</si>
  <si>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</si>
  <si>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</si>
  <si>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HMEA-230201-ZJT854</t>
    <phoneticPr fontId="15" type="noConversion"/>
  </si>
  <si>
    <t>会议日期：2023年2月-23年3月</t>
    <phoneticPr fontId="15" type="noConversion"/>
  </si>
  <si>
    <t>何方玉</t>
    <phoneticPr fontId="15" type="noConversion"/>
  </si>
  <si>
    <t>北京 青岛</t>
    <phoneticPr fontId="15" type="noConversion"/>
  </si>
  <si>
    <t>业务经理</t>
    <phoneticPr fontId="15" type="noConversion"/>
  </si>
  <si>
    <t>业务6</t>
    <phoneticPr fontId="15" type="noConversion"/>
  </si>
  <si>
    <t>2023.2.12-15</t>
    <phoneticPr fontId="15" type="noConversion"/>
  </si>
  <si>
    <t>2023.3.1</t>
    <phoneticPr fontId="15" type="noConversion"/>
  </si>
  <si>
    <t>HMEA-230213-SXY854</t>
    <phoneticPr fontId="15" type="noConversion"/>
  </si>
  <si>
    <t>青岛 200一晚3晚</t>
    <phoneticPr fontId="15" type="noConversion"/>
  </si>
  <si>
    <t>2.12-15</t>
    <phoneticPr fontId="15" type="noConversion"/>
  </si>
  <si>
    <t>英国签证</t>
    <phoneticPr fontId="15" type="noConversion"/>
  </si>
  <si>
    <t>爱尔兰签证，740*12=8880</t>
    <phoneticPr fontId="15" type="noConversion"/>
  </si>
  <si>
    <t>新加坡签证</t>
    <phoneticPr fontId="15" type="noConversion"/>
  </si>
  <si>
    <t>巴西签证，920*12=11040</t>
    <phoneticPr fontId="15" type="noConversion"/>
  </si>
  <si>
    <r>
      <t>法国签证，应该26730，</t>
    </r>
    <r>
      <rPr>
        <sz val="11"/>
        <color rgb="FFFF0000"/>
        <rFont val="宋体"/>
        <family val="3"/>
        <charset val="134"/>
        <scheme val="minor"/>
      </rPr>
      <t>少3人594*3=1782</t>
    </r>
    <phoneticPr fontId="15" type="noConversion"/>
  </si>
  <si>
    <t>美国签证1120*109，票多，按表里金额报账</t>
    <phoneticPr fontId="15" type="noConversion"/>
  </si>
  <si>
    <t>西班牙16011，已报1186，剩余14825（593*25）</t>
    <phoneticPr fontId="15" type="noConversion"/>
  </si>
  <si>
    <t>2月免税总金额367009.03，已报128802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</si>
</sst>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" fillId="3" borderId="8" xfId="0" applyFont="1" applyFill="1" applyBorder="1">
      <alignment vertical="center"/>
    </xf>
    <xf numFmtId="0" fontId="1" fillId="3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 wrapText="1"/>
    </xf>
    <xf numFmtId="180" fontId="0" fillId="0" borderId="10" xfId="0" applyNumberForma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5B73AD-2BFD-469F-9768-BD870901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C62C-B8D0-4136-A9AE-57C28F16F0BF}">
  <sheetPr>
    <pageSetUpPr fitToPage="1"/>
  </sheetPr>
  <dimension ref="A2:L63"/>
  <sheetViews>
    <sheetView tabSelected="1" workbookViewId="0">
      <selection activeCell="J46" sqref="J46:J5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5" max="5" width="16.77734375" customWidth="1"/>
    <col min="6" max="6" width="17.21875" customWidth="1"/>
    <col min="8" max="8" width="17.77734375" customWidth="1"/>
    <col min="9" max="9" width="43.3320312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74" t="s">
        <v>81</v>
      </c>
      <c r="I4" s="75"/>
      <c r="J4" s="80" t="s">
        <v>82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58" t="s">
        <v>1</v>
      </c>
      <c r="B6" s="6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3" t="s">
        <v>5</v>
      </c>
    </row>
    <row r="7" spans="1:12" ht="21" customHeight="1" x14ac:dyDescent="0.25">
      <c r="A7" s="58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59">
        <v>1</v>
      </c>
      <c r="B8" s="53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54" si="0">F8+G8</f>
        <v>0</v>
      </c>
      <c r="I8" s="42"/>
      <c r="J8" s="81" t="s">
        <v>14</v>
      </c>
    </row>
    <row r="9" spans="1:12" ht="21" customHeight="1" x14ac:dyDescent="0.25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 x14ac:dyDescent="0.25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 x14ac:dyDescent="0.25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 x14ac:dyDescent="0.25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 x14ac:dyDescent="0.25">
      <c r="A14" s="60">
        <v>2</v>
      </c>
      <c r="B14" s="54" t="s">
        <v>16</v>
      </c>
      <c r="C14" s="65">
        <v>0</v>
      </c>
      <c r="D14" s="60"/>
      <c r="E14" s="65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17</v>
      </c>
    </row>
    <row r="15" spans="1:12" ht="21" customHeight="1" x14ac:dyDescent="0.25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si="0"/>
        <v>0</v>
      </c>
      <c r="I15" s="42"/>
      <c r="J15" s="6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 x14ac:dyDescent="0.25">
      <c r="A17" s="59">
        <v>3</v>
      </c>
      <c r="B17" s="53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7" t="s">
        <v>20</v>
      </c>
    </row>
    <row r="18" spans="1:10" ht="21" customHeight="1" x14ac:dyDescent="0.25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8"/>
    </row>
    <row r="19" spans="1:10" ht="21" customHeight="1" x14ac:dyDescent="0.25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8"/>
    </row>
    <row r="20" spans="1:10" ht="21" customHeight="1" x14ac:dyDescent="0.25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79"/>
    </row>
    <row r="22" spans="1:10" ht="21" customHeight="1" x14ac:dyDescent="0.25">
      <c r="A22" s="59">
        <v>4</v>
      </c>
      <c r="B22" s="53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7" t="s">
        <v>23</v>
      </c>
    </row>
    <row r="23" spans="1:10" ht="21" customHeight="1" x14ac:dyDescent="0.25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79"/>
    </row>
    <row r="25" spans="1:10" ht="21" customHeight="1" x14ac:dyDescent="0.25">
      <c r="A25" s="60">
        <v>5</v>
      </c>
      <c r="B25" s="54" t="s">
        <v>25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26</v>
      </c>
    </row>
    <row r="26" spans="1:10" ht="21" customHeight="1" x14ac:dyDescent="0.25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si="0"/>
        <v>0</v>
      </c>
      <c r="I26" s="42"/>
      <c r="J26" s="6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0"/>
    </row>
    <row r="28" spans="1:10" ht="21" customHeight="1" x14ac:dyDescent="0.25">
      <c r="A28" s="59">
        <v>6</v>
      </c>
      <c r="B28" s="53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29</v>
      </c>
    </row>
    <row r="29" spans="1:10" ht="21" customHeight="1" x14ac:dyDescent="0.25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8"/>
    </row>
    <row r="30" spans="1:10" ht="21" customHeight="1" x14ac:dyDescent="0.25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8"/>
    </row>
    <row r="31" spans="1:10" ht="21" customHeight="1" x14ac:dyDescent="0.25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79"/>
    </row>
    <row r="33" spans="1:10" ht="21" customHeight="1" x14ac:dyDescent="0.25">
      <c r="A33" s="59">
        <v>7</v>
      </c>
      <c r="B33" s="53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 x14ac:dyDescent="0.25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 x14ac:dyDescent="0.25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 x14ac:dyDescent="0.25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3"/>
    </row>
    <row r="38" spans="1:10" ht="21" customHeight="1" x14ac:dyDescent="0.25">
      <c r="A38" s="59">
        <v>8</v>
      </c>
      <c r="B38" s="53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7" t="s">
        <v>34</v>
      </c>
    </row>
    <row r="39" spans="1:10" ht="21" customHeight="1" x14ac:dyDescent="0.25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79"/>
    </row>
    <row r="41" spans="1:10" ht="21" customHeight="1" x14ac:dyDescent="0.25">
      <c r="A41" s="59">
        <v>9</v>
      </c>
      <c r="B41" s="53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37</v>
      </c>
    </row>
    <row r="42" spans="1:10" ht="21" customHeight="1" x14ac:dyDescent="0.25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 x14ac:dyDescent="0.25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0"/>
    </row>
    <row r="45" spans="1:10" s="27" customFormat="1" ht="21" customHeight="1" x14ac:dyDescent="0.25">
      <c r="A45" s="110"/>
      <c r="B45" s="54" t="s">
        <v>39</v>
      </c>
      <c r="C45" s="65">
        <v>130000</v>
      </c>
      <c r="D45" s="60">
        <v>1</v>
      </c>
      <c r="E45" s="65">
        <f>C45*D45</f>
        <v>130000</v>
      </c>
      <c r="F45" s="104">
        <v>11040</v>
      </c>
      <c r="G45" s="104">
        <v>0</v>
      </c>
      <c r="H45" s="104">
        <f t="shared" ref="H45" si="17">F45+G45</f>
        <v>11040</v>
      </c>
      <c r="I45" s="105" t="s">
        <v>95</v>
      </c>
      <c r="J45" s="111"/>
    </row>
    <row r="46" spans="1:10" ht="21" customHeight="1" x14ac:dyDescent="0.25">
      <c r="A46" s="107">
        <v>10</v>
      </c>
      <c r="B46" s="113"/>
      <c r="C46" s="112"/>
      <c r="D46" s="62"/>
      <c r="E46" s="112"/>
      <c r="F46" s="104">
        <v>37792</v>
      </c>
      <c r="G46" s="104">
        <v>0</v>
      </c>
      <c r="H46" s="104">
        <f t="shared" si="0"/>
        <v>37792</v>
      </c>
      <c r="I46" s="105" t="s">
        <v>92</v>
      </c>
      <c r="J46" s="114" t="s">
        <v>99</v>
      </c>
    </row>
    <row r="47" spans="1:10" ht="21" customHeight="1" x14ac:dyDescent="0.25">
      <c r="A47" s="108"/>
      <c r="B47" s="113"/>
      <c r="C47" s="112"/>
      <c r="D47" s="62"/>
      <c r="E47" s="112"/>
      <c r="F47" s="104">
        <v>17916.025000000001</v>
      </c>
      <c r="G47" s="104"/>
      <c r="H47" s="104">
        <f t="shared" ref="H47" si="18">F47+G47</f>
        <v>17916.025000000001</v>
      </c>
      <c r="I47" s="105" t="s">
        <v>94</v>
      </c>
      <c r="J47" s="115"/>
    </row>
    <row r="48" spans="1:10" ht="21" customHeight="1" x14ac:dyDescent="0.25">
      <c r="A48" s="108"/>
      <c r="B48" s="113"/>
      <c r="C48" s="112"/>
      <c r="D48" s="62"/>
      <c r="E48" s="112"/>
      <c r="F48" s="104">
        <v>8880</v>
      </c>
      <c r="G48" s="104">
        <v>0</v>
      </c>
      <c r="H48" s="104">
        <f t="shared" si="0"/>
        <v>8880</v>
      </c>
      <c r="I48" s="105" t="s">
        <v>93</v>
      </c>
      <c r="J48" s="115"/>
    </row>
    <row r="49" spans="1:10" ht="21" customHeight="1" x14ac:dyDescent="0.25">
      <c r="A49" s="108"/>
      <c r="B49" s="113"/>
      <c r="C49" s="112"/>
      <c r="D49" s="62"/>
      <c r="E49" s="112"/>
      <c r="F49" s="104">
        <v>26730</v>
      </c>
      <c r="G49" s="104">
        <v>0</v>
      </c>
      <c r="H49" s="104">
        <f t="shared" si="0"/>
        <v>26730</v>
      </c>
      <c r="I49" s="105" t="s">
        <v>96</v>
      </c>
      <c r="J49" s="115"/>
    </row>
    <row r="50" spans="1:10" ht="30.6" customHeight="1" x14ac:dyDescent="0.25">
      <c r="A50" s="108"/>
      <c r="B50" s="113"/>
      <c r="C50" s="112"/>
      <c r="D50" s="62"/>
      <c r="E50" s="112"/>
      <c r="F50" s="104">
        <v>14825</v>
      </c>
      <c r="G50" s="104">
        <v>0</v>
      </c>
      <c r="H50" s="104">
        <f t="shared" si="0"/>
        <v>14825</v>
      </c>
      <c r="I50" s="106" t="s">
        <v>98</v>
      </c>
      <c r="J50" s="115"/>
    </row>
    <row r="51" spans="1:10" ht="21" customHeight="1" x14ac:dyDescent="0.25">
      <c r="A51" s="108"/>
      <c r="B51" s="113"/>
      <c r="C51" s="112"/>
      <c r="D51" s="62"/>
      <c r="E51" s="112"/>
      <c r="F51" s="104">
        <v>121024</v>
      </c>
      <c r="G51" s="104">
        <v>0</v>
      </c>
      <c r="H51" s="104">
        <f t="shared" si="0"/>
        <v>121024</v>
      </c>
      <c r="I51" s="105" t="s">
        <v>97</v>
      </c>
      <c r="J51" s="115"/>
    </row>
    <row r="52" spans="1:10" ht="21" customHeight="1" x14ac:dyDescent="0.25">
      <c r="A52" s="108"/>
      <c r="B52" s="113"/>
      <c r="C52" s="112"/>
      <c r="D52" s="62"/>
      <c r="E52" s="112"/>
      <c r="F52" s="104"/>
      <c r="G52" s="104"/>
      <c r="H52" s="104"/>
      <c r="I52" s="105"/>
      <c r="J52" s="115"/>
    </row>
    <row r="53" spans="1:10" ht="21" customHeight="1" x14ac:dyDescent="0.25">
      <c r="A53" s="108"/>
      <c r="B53" s="113"/>
      <c r="C53" s="112"/>
      <c r="D53" s="62"/>
      <c r="E53" s="112"/>
      <c r="F53" s="104"/>
      <c r="G53" s="104"/>
      <c r="H53" s="104">
        <f t="shared" si="0"/>
        <v>0</v>
      </c>
      <c r="I53" s="105"/>
      <c r="J53" s="115"/>
    </row>
    <row r="54" spans="1:10" ht="21" customHeight="1" x14ac:dyDescent="0.25">
      <c r="A54" s="109"/>
      <c r="B54" s="55"/>
      <c r="C54" s="66"/>
      <c r="D54" s="61"/>
      <c r="E54" s="66"/>
      <c r="F54" s="34">
        <v>0</v>
      </c>
      <c r="G54" s="34">
        <v>0</v>
      </c>
      <c r="H54" s="34">
        <f t="shared" si="0"/>
        <v>0</v>
      </c>
      <c r="I54" s="42"/>
      <c r="J54" s="115"/>
    </row>
    <row r="55" spans="1:10" s="27" customFormat="1" ht="21" customHeight="1" x14ac:dyDescent="0.25">
      <c r="A55" s="35"/>
      <c r="B55" s="36" t="s">
        <v>40</v>
      </c>
      <c r="C55" s="37">
        <f>SUM(C45)</f>
        <v>130000</v>
      </c>
      <c r="D55" s="37">
        <f>SUM(D45)</f>
        <v>1</v>
      </c>
      <c r="E55" s="37">
        <f>SUM(E45)</f>
        <v>130000</v>
      </c>
      <c r="F55" s="37">
        <f>SUM(F45:F54)</f>
        <v>238207.02499999999</v>
      </c>
      <c r="G55" s="37">
        <f>SUM(G46:G54)</f>
        <v>0</v>
      </c>
      <c r="H55" s="37">
        <f>SUM(H45:H54)</f>
        <v>238207.02499999999</v>
      </c>
      <c r="I55" s="43"/>
      <c r="J55" s="116"/>
    </row>
    <row r="56" spans="1:10" ht="21" customHeight="1" x14ac:dyDescent="0.25">
      <c r="A56" s="35"/>
      <c r="B56" s="36" t="s">
        <v>41</v>
      </c>
      <c r="C56" s="37">
        <f>SUM(C55,C44,C40,C37,C32,C27,C24,C21,C16,C13)</f>
        <v>130000</v>
      </c>
      <c r="D56" s="37">
        <f>SUM(D55,D44,D40,D37,D32,D27,D24,D21,D16,D13)</f>
        <v>1</v>
      </c>
      <c r="E56" s="37">
        <f>SUM(E55,E44,E40,E37,E32,E27,E24,E21,E16,E13)</f>
        <v>130000</v>
      </c>
      <c r="F56" s="37">
        <f>SUM(F55,F44,F40,F37,F32,F27,F24,F21,F16,F13)</f>
        <v>238207.02499999999</v>
      </c>
      <c r="G56" s="37">
        <f>SUM(G55,G44,G40,G37,G32,G27,G24,G21,G16,G13)</f>
        <v>0</v>
      </c>
      <c r="H56" s="37">
        <f>SUM(H55,H44,H40,H37,H32,H27,H24,H21,H16,H13)</f>
        <v>238207.02499999999</v>
      </c>
      <c r="I56" s="43"/>
      <c r="J56" s="44"/>
    </row>
    <row r="58" spans="1:10" ht="21" customHeight="1" x14ac:dyDescent="0.25">
      <c r="H58" s="29"/>
    </row>
    <row r="60" spans="1:10" ht="21" customHeight="1" x14ac:dyDescent="0.25">
      <c r="A60" s="50" t="s">
        <v>42</v>
      </c>
      <c r="B60" s="51"/>
      <c r="C60" s="52" t="s">
        <v>43</v>
      </c>
      <c r="D60" s="52"/>
      <c r="E60" s="52" t="s">
        <v>44</v>
      </c>
      <c r="F60" s="52"/>
      <c r="G60" s="52" t="s">
        <v>45</v>
      </c>
      <c r="H60" s="52"/>
      <c r="I60" s="45" t="s">
        <v>46</v>
      </c>
    </row>
    <row r="61" spans="1:10" ht="21" customHeight="1" x14ac:dyDescent="0.25">
      <c r="A61" s="56">
        <f>E56</f>
        <v>130000</v>
      </c>
      <c r="B61" s="57"/>
      <c r="C61" s="57">
        <f>H56</f>
        <v>238207.02499999999</v>
      </c>
      <c r="D61" s="57"/>
      <c r="E61" s="57">
        <f>F56</f>
        <v>238207.02499999999</v>
      </c>
      <c r="F61" s="57"/>
      <c r="G61" s="57">
        <f>G56</f>
        <v>0</v>
      </c>
      <c r="H61" s="57"/>
      <c r="I61" s="46">
        <f>A61-C61</f>
        <v>-108207.02499999999</v>
      </c>
    </row>
    <row r="63" spans="1:10" ht="21" customHeight="1" x14ac:dyDescent="0.25">
      <c r="A63" s="38" t="s">
        <v>47</v>
      </c>
      <c r="B63" s="39"/>
      <c r="C63" s="40" t="s">
        <v>48</v>
      </c>
      <c r="D63" s="38"/>
      <c r="E63" s="38" t="s">
        <v>49</v>
      </c>
      <c r="F63" s="38"/>
      <c r="G63" s="38" t="s">
        <v>50</v>
      </c>
      <c r="H63" s="38"/>
      <c r="I63" s="39"/>
    </row>
  </sheetData>
  <mergeCells count="75">
    <mergeCell ref="A60:B60"/>
    <mergeCell ref="C60:D60"/>
    <mergeCell ref="E60:F60"/>
    <mergeCell ref="G60:H60"/>
    <mergeCell ref="A61:B61"/>
    <mergeCell ref="C61:D61"/>
    <mergeCell ref="E61:F61"/>
    <mergeCell ref="G61:H61"/>
    <mergeCell ref="J46:J55"/>
    <mergeCell ref="E45:E54"/>
    <mergeCell ref="D45:D54"/>
    <mergeCell ref="C45:C54"/>
    <mergeCell ref="B45:B54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O15" sqref="O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 t="s">
        <v>83</v>
      </c>
      <c r="G5" s="82"/>
      <c r="H5" s="5" t="s">
        <v>53</v>
      </c>
      <c r="I5" s="4"/>
      <c r="J5" s="82" t="s">
        <v>85</v>
      </c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 t="s">
        <v>84</v>
      </c>
      <c r="G6" s="84"/>
      <c r="H6" s="8" t="s">
        <v>55</v>
      </c>
      <c r="I6" s="7"/>
      <c r="J6" s="84" t="s">
        <v>86</v>
      </c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 t="s">
        <v>87</v>
      </c>
      <c r="G7" s="84"/>
      <c r="H7" s="8" t="s">
        <v>57</v>
      </c>
      <c r="I7" s="7"/>
      <c r="J7" s="84" t="s">
        <v>88</v>
      </c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 t="s">
        <v>89</v>
      </c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2134</v>
      </c>
      <c r="H11" s="16">
        <v>2134</v>
      </c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565.73</v>
      </c>
      <c r="H12" s="16">
        <v>565.73</v>
      </c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600</v>
      </c>
      <c r="H13" s="16">
        <v>600</v>
      </c>
      <c r="I13" s="92"/>
      <c r="J13" s="93"/>
      <c r="K13" s="21" t="s">
        <v>90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f>I14</f>
        <v>319.5</v>
      </c>
      <c r="H14" s="16">
        <v>0</v>
      </c>
      <c r="I14" s="92">
        <v>319.5</v>
      </c>
      <c r="J14" s="93"/>
      <c r="K14" s="21" t="s">
        <v>91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3619.23</v>
      </c>
      <c r="H18" s="17">
        <f>SUM(H11:H17)</f>
        <v>3299.73</v>
      </c>
      <c r="I18" s="96">
        <f>SUM(I11:J17)</f>
        <v>319.5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72</v>
      </c>
      <c r="H20" s="98"/>
      <c r="I20" s="98"/>
      <c r="J20" s="98"/>
      <c r="K20" s="15" t="s">
        <v>73</v>
      </c>
    </row>
    <row r="21" spans="1:11" ht="20.100000000000001" customHeight="1" x14ac:dyDescent="0.25">
      <c r="B21" s="99">
        <f>H18</f>
        <v>3299.73</v>
      </c>
      <c r="C21" s="99"/>
      <c r="D21" s="99"/>
      <c r="E21" s="99"/>
      <c r="F21" s="99"/>
      <c r="G21" s="99">
        <f>I18</f>
        <v>319.5</v>
      </c>
      <c r="H21" s="99"/>
      <c r="I21" s="99"/>
      <c r="J21" s="99"/>
      <c r="K21" s="24">
        <f>SUM(B21:J21)</f>
        <v>3619.23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48</v>
      </c>
      <c r="G23" s="7" t="s">
        <v>75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77</v>
      </c>
      <c r="E33" s="94" t="s">
        <v>78</v>
      </c>
      <c r="F33" s="94"/>
      <c r="G33" s="16" t="s">
        <v>79</v>
      </c>
      <c r="H33" s="16" t="s">
        <v>80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48</v>
      </c>
      <c r="G38" s="7" t="s">
        <v>75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报账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2023-03-07T04:04:49Z</cp:lastPrinted>
  <dcterms:created xsi:type="dcterms:W3CDTF">2014-04-15T08:52:00Z</dcterms:created>
  <dcterms:modified xsi:type="dcterms:W3CDTF">2023-03-07T04:07:28Z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