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 tabRatio="949"/>
  </bookViews>
  <sheets>
    <sheet name="预算表" sheetId="30" r:id="rId1"/>
    <sheet name="灯光、音响" sheetId="32" r:id="rId2"/>
  </sheets>
  <definedNames>
    <definedName name="_xlnm.Print_Area" localSheetId="0">预算表!$A$1:$J$32</definedName>
  </definedNames>
  <calcPr calcId="144525"/>
</workbook>
</file>

<file path=xl/sharedStrings.xml><?xml version="1.0" encoding="utf-8"?>
<sst xmlns="http://schemas.openxmlformats.org/spreadsheetml/2006/main" count="95">
  <si>
    <t>布展</t>
  </si>
  <si>
    <t>项目</t>
  </si>
  <si>
    <t>项目日期</t>
  </si>
  <si>
    <t>项目明细</t>
  </si>
  <si>
    <t>单价</t>
  </si>
  <si>
    <t>数量</t>
  </si>
  <si>
    <t>天/次数</t>
  </si>
  <si>
    <t>总计</t>
  </si>
  <si>
    <t>备注</t>
  </si>
  <si>
    <t>横幅</t>
  </si>
  <si>
    <t>拍照条幅10*0.8米及会场条幅8*0.8米；</t>
  </si>
  <si>
    <t>灯光、音响</t>
  </si>
  <si>
    <t>含运输费+技术人员；</t>
  </si>
  <si>
    <t>地毯</t>
  </si>
  <si>
    <t>30元/平，12*3.6m；</t>
  </si>
  <si>
    <t>酒店签到处</t>
  </si>
  <si>
    <t>欢迎背板</t>
  </si>
  <si>
    <t>签到KT板70*90三个；</t>
  </si>
  <si>
    <t>速记</t>
  </si>
  <si>
    <t>全天会议，不含住宿；</t>
  </si>
  <si>
    <t>礼仪</t>
  </si>
  <si>
    <t>讲台花</t>
  </si>
  <si>
    <t>30日大会讲台花</t>
  </si>
  <si>
    <t>主持人手卡</t>
  </si>
  <si>
    <t>晚宴节目</t>
  </si>
  <si>
    <t>川剧变脸</t>
  </si>
  <si>
    <t>2人7分钟</t>
  </si>
  <si>
    <t>水袖舞</t>
  </si>
  <si>
    <t>2人5分钟</t>
  </si>
  <si>
    <t>现代舞</t>
  </si>
  <si>
    <t>4人5分钟</t>
  </si>
  <si>
    <t>乐队演奏</t>
  </si>
  <si>
    <t>开场、串场3-4首，结束2首</t>
  </si>
  <si>
    <t>工作人员</t>
  </si>
  <si>
    <t>工作人员住宿</t>
  </si>
  <si>
    <t>摄影</t>
  </si>
  <si>
    <t>全天+晚宴，拍大合照 （包含合影阶梯15组）</t>
  </si>
  <si>
    <t>27日接机</t>
  </si>
  <si>
    <t>GL8</t>
  </si>
  <si>
    <t>1趟</t>
  </si>
  <si>
    <t>花环</t>
  </si>
  <si>
    <t>88元/个+运费200</t>
  </si>
  <si>
    <t>讲课费</t>
  </si>
  <si>
    <t>15000元</t>
  </si>
  <si>
    <t>其他费用总计</t>
  </si>
  <si>
    <t>服务费10%</t>
  </si>
  <si>
    <t>（未含税）合计</t>
  </si>
  <si>
    <t>（含增值税发票6%）合计</t>
  </si>
  <si>
    <t>已付款</t>
  </si>
  <si>
    <t>已开票</t>
  </si>
  <si>
    <t>地接含税</t>
  </si>
  <si>
    <t>利润</t>
  </si>
  <si>
    <t>毛利率</t>
  </si>
  <si>
    <t>青城豪生酒店设备清单</t>
  </si>
  <si>
    <t>名称</t>
  </si>
  <si>
    <t>品牌</t>
  </si>
  <si>
    <t>描述</t>
  </si>
  <si>
    <t>单位</t>
  </si>
  <si>
    <t>价格</t>
  </si>
  <si>
    <t>音频系统</t>
  </si>
  <si>
    <t>全频音响</t>
  </si>
  <si>
    <t>NEXO PS15</t>
  </si>
  <si>
    <t>只</t>
  </si>
  <si>
    <t>低音音响</t>
  </si>
  <si>
    <t>NEXO LS1200</t>
  </si>
  <si>
    <t>返听音响</t>
  </si>
  <si>
    <t>数字调音台</t>
  </si>
  <si>
    <t>YAMAHA</t>
  </si>
  <si>
    <t>台</t>
  </si>
  <si>
    <t>功放</t>
  </si>
  <si>
    <t>KS</t>
  </si>
  <si>
    <t>电脑</t>
  </si>
  <si>
    <t>苹果</t>
  </si>
  <si>
    <t>小计</t>
  </si>
  <si>
    <t>灯光系统</t>
  </si>
  <si>
    <t>PAR灯</t>
  </si>
  <si>
    <t>HUANGHE</t>
  </si>
  <si>
    <t>LED灯</t>
  </si>
  <si>
    <t>光束灯</t>
  </si>
  <si>
    <t>GTD330</t>
  </si>
  <si>
    <t>大追光灯</t>
  </si>
  <si>
    <t>GTD</t>
  </si>
  <si>
    <t>灯控台</t>
  </si>
  <si>
    <t>珍珠</t>
  </si>
  <si>
    <t>数字硅箱</t>
  </si>
  <si>
    <t>敏创</t>
  </si>
  <si>
    <t>视频控制系统</t>
  </si>
  <si>
    <t>切换台</t>
  </si>
  <si>
    <t>控制酒店LED屏</t>
  </si>
  <si>
    <t>其它</t>
  </si>
  <si>
    <t>运输</t>
  </si>
  <si>
    <t>4.2货车+面包车往返</t>
  </si>
  <si>
    <t>项</t>
  </si>
  <si>
    <t>合计</t>
  </si>
  <si>
    <t>总价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</si>
</sst>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¥#,##0_);[Red]\(\¥#,##0\)"/>
    <numFmt numFmtId="177" formatCode="0.00_ "/>
    <numFmt numFmtId="178" formatCode="_ \¥* #,##0.00_ ;_ \¥* \-#,##0.00_ ;_ \¥* &quot;-&quot;??_ ;_ @_ "/>
    <numFmt numFmtId="179" formatCode="_-\¥* #,##0.00_-;\-\¥* #,##0.00_-;_-\¥* &quot;-&quot;??_-;_-@_-"/>
  </numFmts>
  <fonts count="44">
    <font>
      <sz val="11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微软雅黑"/>
      <charset val="134"/>
    </font>
    <font>
      <b/>
      <sz val="12"/>
      <color rgb="FFFF0000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>
      <alignment vertical="center"/>
    </xf>
    <xf numFmtId="0" fontId="23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7" borderId="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7" borderId="8" applyNumberFormat="0" applyFont="0" applyAlignment="0" applyProtection="0">
      <alignment vertical="center"/>
    </xf>
    <xf numFmtId="0" fontId="19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/>
    <xf numFmtId="0" fontId="36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0" fillId="26" borderId="14" applyNumberFormat="0" applyAlignment="0" applyProtection="0">
      <alignment vertical="center"/>
    </xf>
    <xf numFmtId="0" fontId="41" fillId="26" borderId="9" applyNumberFormat="0" applyAlignment="0" applyProtection="0">
      <alignment vertical="center"/>
    </xf>
    <xf numFmtId="0" fontId="32" fillId="0" borderId="0">
      <alignment horizontal="justify" vertical="justify" textRotation="127" wrapText="1"/>
      <protection hidden="1"/>
    </xf>
    <xf numFmtId="0" fontId="42" fillId="27" borderId="1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43" fillId="0" borderId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/>
    <xf numFmtId="0" fontId="1" fillId="0" borderId="0" xfId="58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57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57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57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77" fontId="3" fillId="3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7" fillId="3" borderId="1" xfId="57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4" fillId="2" borderId="2" xfId="57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7" fontId="4" fillId="2" borderId="4" xfId="57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1" xfId="57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7" fontId="4" fillId="2" borderId="1" xfId="58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2" borderId="5" xfId="59" applyFont="1" applyFill="1" applyBorder="1" applyAlignment="1">
      <alignment horizontal="center" vertical="center"/>
    </xf>
    <xf numFmtId="0" fontId="11" fillId="2" borderId="6" xfId="59" applyFont="1" applyFill="1" applyBorder="1" applyAlignment="1">
      <alignment horizontal="center" vertical="center"/>
    </xf>
    <xf numFmtId="0" fontId="12" fillId="4" borderId="1" xfId="59" applyFont="1" applyFill="1" applyBorder="1" applyAlignment="1">
      <alignment horizontal="center" vertical="center" wrapText="1"/>
    </xf>
    <xf numFmtId="176" fontId="12" fillId="4" borderId="1" xfId="59" applyNumberFormat="1" applyFont="1" applyFill="1" applyBorder="1" applyAlignment="1">
      <alignment horizontal="center" vertical="center" wrapText="1"/>
    </xf>
    <xf numFmtId="179" fontId="12" fillId="4" borderId="1" xfId="5" applyNumberFormat="1" applyFont="1" applyFill="1" applyBorder="1" applyAlignment="1">
      <alignment horizontal="center" vertical="center" wrapText="1"/>
    </xf>
    <xf numFmtId="0" fontId="13" fillId="2" borderId="2" xfId="59" applyFont="1" applyFill="1" applyBorder="1" applyAlignment="1">
      <alignment horizontal="center" vertical="center"/>
    </xf>
    <xf numFmtId="58" fontId="14" fillId="2" borderId="1" xfId="59" applyNumberFormat="1" applyFont="1" applyFill="1" applyBorder="1" applyAlignment="1">
      <alignment horizontal="center" vertical="center"/>
    </xf>
    <xf numFmtId="0" fontId="14" fillId="2" borderId="1" xfId="59" applyFont="1" applyFill="1" applyBorder="1" applyAlignment="1">
      <alignment horizontal="center" vertical="center"/>
    </xf>
    <xf numFmtId="176" fontId="14" fillId="0" borderId="1" xfId="59" applyNumberFormat="1" applyFont="1" applyFill="1" applyBorder="1" applyAlignment="1">
      <alignment horizontal="center" vertical="center"/>
    </xf>
    <xf numFmtId="0" fontId="13" fillId="2" borderId="3" xfId="59" applyFont="1" applyFill="1" applyBorder="1" applyAlignment="1">
      <alignment horizontal="center" vertical="center"/>
    </xf>
    <xf numFmtId="58" fontId="14" fillId="5" borderId="1" xfId="59" applyNumberFormat="1" applyFont="1" applyFill="1" applyBorder="1" applyAlignment="1">
      <alignment horizontal="center" vertical="center"/>
    </xf>
    <xf numFmtId="0" fontId="14" fillId="5" borderId="1" xfId="59" applyFont="1" applyFill="1" applyBorder="1" applyAlignment="1">
      <alignment horizontal="center" vertical="center"/>
    </xf>
    <xf numFmtId="0" fontId="15" fillId="2" borderId="1" xfId="59" applyFont="1" applyFill="1" applyBorder="1" applyAlignment="1">
      <alignment horizontal="center" vertical="center"/>
    </xf>
    <xf numFmtId="0" fontId="15" fillId="2" borderId="1" xfId="59" applyFont="1" applyFill="1" applyBorder="1" applyAlignment="1">
      <alignment vertical="center"/>
    </xf>
    <xf numFmtId="58" fontId="14" fillId="2" borderId="2" xfId="59" applyNumberFormat="1" applyFont="1" applyFill="1" applyBorder="1" applyAlignment="1">
      <alignment horizontal="center" vertical="center"/>
    </xf>
    <xf numFmtId="58" fontId="14" fillId="2" borderId="3" xfId="59" applyNumberFormat="1" applyFont="1" applyFill="1" applyBorder="1" applyAlignment="1">
      <alignment horizontal="center" vertical="center"/>
    </xf>
    <xf numFmtId="0" fontId="13" fillId="6" borderId="1" xfId="59" applyFont="1" applyFill="1" applyBorder="1" applyAlignment="1">
      <alignment horizontal="center" vertical="center"/>
    </xf>
    <xf numFmtId="0" fontId="13" fillId="2" borderId="5" xfId="59" applyFont="1" applyFill="1" applyBorder="1" applyAlignment="1">
      <alignment horizontal="center" vertical="center"/>
    </xf>
    <xf numFmtId="0" fontId="13" fillId="2" borderId="6" xfId="59" applyFont="1" applyFill="1" applyBorder="1" applyAlignment="1">
      <alignment horizontal="center" vertical="center"/>
    </xf>
    <xf numFmtId="0" fontId="13" fillId="2" borderId="7" xfId="59" applyFont="1" applyFill="1" applyBorder="1" applyAlignment="1">
      <alignment horizontal="center" vertical="center"/>
    </xf>
    <xf numFmtId="0" fontId="11" fillId="2" borderId="7" xfId="59" applyFont="1" applyFill="1" applyBorder="1" applyAlignment="1">
      <alignment horizontal="center" vertical="center"/>
    </xf>
    <xf numFmtId="176" fontId="14" fillId="2" borderId="1" xfId="59" applyNumberFormat="1" applyFont="1" applyFill="1" applyBorder="1" applyAlignment="1">
      <alignment horizontal="center" vertical="center"/>
    </xf>
    <xf numFmtId="0" fontId="16" fillId="2" borderId="1" xfId="59" applyFont="1" applyFill="1" applyBorder="1" applyAlignment="1">
      <alignment horizontal="left" vertical="center"/>
    </xf>
    <xf numFmtId="0" fontId="16" fillId="2" borderId="1" xfId="59" applyFont="1" applyFill="1" applyBorder="1" applyAlignment="1">
      <alignment horizontal="left" vertical="center" wrapText="1"/>
    </xf>
    <xf numFmtId="0" fontId="16" fillId="2" borderId="1" xfId="59" applyFont="1" applyFill="1" applyBorder="1" applyAlignment="1">
      <alignment horizontal="center" vertical="center"/>
    </xf>
    <xf numFmtId="176" fontId="13" fillId="6" borderId="1" xfId="59" applyNumberFormat="1" applyFont="1" applyFill="1" applyBorder="1" applyAlignment="1">
      <alignment horizontal="center" vertical="center"/>
    </xf>
    <xf numFmtId="0" fontId="17" fillId="6" borderId="1" xfId="59" applyFont="1" applyFill="1" applyBorder="1" applyAlignment="1">
      <alignment horizontal="center" vertical="center"/>
    </xf>
    <xf numFmtId="176" fontId="13" fillId="0" borderId="1" xfId="59" applyNumberFormat="1" applyFont="1" applyFill="1" applyBorder="1" applyAlignment="1">
      <alignment horizontal="center" vertical="center"/>
    </xf>
    <xf numFmtId="176" fontId="13" fillId="2" borderId="1" xfId="59" applyNumberFormat="1" applyFont="1" applyFill="1" applyBorder="1" applyAlignment="1">
      <alignment horizontal="center" vertical="center"/>
    </xf>
    <xf numFmtId="176" fontId="10" fillId="0" borderId="0" xfId="0" applyNumberFormat="1" applyFont="1">
      <alignment vertical="center"/>
    </xf>
  </cellXfs>
  <cellStyles count="76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Normal_报价参考0521(3)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常规 2 3 2" xfId="55"/>
    <cellStyle name="60% - 强调文字颜色 6" xfId="56" builtinId="52"/>
    <cellStyle name="常规 3" xfId="57"/>
    <cellStyle name="0,0_x000a__x000a_NA_x000a__x000a_" xfId="58"/>
    <cellStyle name="常规 11" xfId="59"/>
    <cellStyle name="常规 11 2" xfId="60"/>
    <cellStyle name="常规 2" xfId="61"/>
    <cellStyle name="常规 4" xfId="62"/>
    <cellStyle name="常规 4 2" xfId="63"/>
    <cellStyle name="常规 5" xfId="64"/>
    <cellStyle name="常规 7" xfId="65"/>
    <cellStyle name="常规 7 2" xfId="66"/>
    <cellStyle name="常规 8" xfId="67"/>
    <cellStyle name="常规 9" xfId="68"/>
    <cellStyle name="货币 2" xfId="69"/>
    <cellStyle name="货币 2 2" xfId="70"/>
    <cellStyle name="普通 2 2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2"/>
  <sheetViews>
    <sheetView showGridLines="0" tabSelected="1" view="pageBreakPreview" zoomScaleNormal="100" zoomScaleSheetLayoutView="100" workbookViewId="0">
      <selection activeCell="J9" sqref="J9"/>
    </sheetView>
  </sheetViews>
  <sheetFormatPr defaultColWidth="9" defaultRowHeight="16.5"/>
  <cols>
    <col min="1" max="1" width="1.09166666666667" style="42" customWidth="1"/>
    <col min="2" max="2" width="4.90833333333333" style="42" customWidth="1"/>
    <col min="3" max="3" width="12.3666666666667" style="42" customWidth="1"/>
    <col min="4" max="4" width="14.3666666666667" style="43" customWidth="1"/>
    <col min="5" max="5" width="24.9083333333333" style="42" customWidth="1"/>
    <col min="6" max="6" width="8.90833333333333" style="42" customWidth="1"/>
    <col min="7" max="7" width="5.45" style="42" customWidth="1"/>
    <col min="8" max="8" width="8.09166666666667" style="42" customWidth="1"/>
    <col min="9" max="9" width="9.63333333333333" style="42" customWidth="1"/>
    <col min="10" max="10" width="47.725" style="42" customWidth="1"/>
    <col min="11" max="11" width="9.63333333333333" style="42" customWidth="1"/>
    <col min="12" max="16384" width="9" style="42"/>
  </cols>
  <sheetData>
    <row r="1" ht="30" customHeight="1" spans="2:10">
      <c r="B1" s="44" t="s">
        <v>0</v>
      </c>
      <c r="C1" s="45"/>
      <c r="D1" s="45"/>
      <c r="E1" s="45"/>
      <c r="F1" s="45"/>
      <c r="G1" s="45"/>
      <c r="H1" s="45"/>
      <c r="I1" s="45"/>
      <c r="J1" s="64"/>
    </row>
    <row r="2" spans="2:10">
      <c r="B2" s="46" t="s">
        <v>1</v>
      </c>
      <c r="C2" s="46" t="s">
        <v>2</v>
      </c>
      <c r="D2" s="46" t="s">
        <v>3</v>
      </c>
      <c r="E2" s="46"/>
      <c r="F2" s="47" t="s">
        <v>4</v>
      </c>
      <c r="G2" s="48" t="s">
        <v>5</v>
      </c>
      <c r="H2" s="48" t="s">
        <v>6</v>
      </c>
      <c r="I2" s="47" t="s">
        <v>7</v>
      </c>
      <c r="J2" s="48" t="s">
        <v>8</v>
      </c>
    </row>
    <row r="3" spans="2:10">
      <c r="B3" s="49" t="s">
        <v>0</v>
      </c>
      <c r="C3" s="50" t="s">
        <v>9</v>
      </c>
      <c r="D3" s="51"/>
      <c r="E3" s="51"/>
      <c r="F3" s="52">
        <v>300</v>
      </c>
      <c r="G3" s="51">
        <v>2</v>
      </c>
      <c r="H3" s="51">
        <v>1</v>
      </c>
      <c r="I3" s="65">
        <f t="shared" ref="I3:I20" si="0">H3*G3*F3</f>
        <v>600</v>
      </c>
      <c r="J3" s="66" t="s">
        <v>10</v>
      </c>
    </row>
    <row r="4" spans="2:10">
      <c r="B4" s="53"/>
      <c r="C4" s="50" t="s">
        <v>11</v>
      </c>
      <c r="D4" s="51"/>
      <c r="E4" s="51"/>
      <c r="F4" s="52">
        <v>33000</v>
      </c>
      <c r="G4" s="51">
        <v>1</v>
      </c>
      <c r="H4" s="51">
        <v>1</v>
      </c>
      <c r="I4" s="65">
        <f t="shared" si="0"/>
        <v>33000</v>
      </c>
      <c r="J4" s="66" t="s">
        <v>12</v>
      </c>
    </row>
    <row r="5" spans="2:10">
      <c r="B5" s="53"/>
      <c r="C5" s="50" t="s">
        <v>13</v>
      </c>
      <c r="D5" s="51"/>
      <c r="E5" s="51"/>
      <c r="F5" s="52">
        <v>30</v>
      </c>
      <c r="G5" s="51">
        <v>48</v>
      </c>
      <c r="H5" s="51">
        <v>1</v>
      </c>
      <c r="I5" s="65">
        <f t="shared" si="0"/>
        <v>1440</v>
      </c>
      <c r="J5" s="66" t="s">
        <v>14</v>
      </c>
    </row>
    <row r="6" spans="2:10">
      <c r="B6" s="53"/>
      <c r="C6" s="50" t="s">
        <v>15</v>
      </c>
      <c r="D6" s="51" t="s">
        <v>16</v>
      </c>
      <c r="E6" s="51"/>
      <c r="F6" s="52">
        <v>200</v>
      </c>
      <c r="G6" s="51">
        <v>3</v>
      </c>
      <c r="H6" s="51">
        <v>1</v>
      </c>
      <c r="I6" s="65">
        <f t="shared" si="0"/>
        <v>600</v>
      </c>
      <c r="J6" s="67" t="s">
        <v>17</v>
      </c>
    </row>
    <row r="7" spans="2:10">
      <c r="B7" s="53"/>
      <c r="C7" s="50" t="s">
        <v>18</v>
      </c>
      <c r="D7" s="51"/>
      <c r="E7" s="51"/>
      <c r="F7" s="52">
        <v>2000</v>
      </c>
      <c r="G7" s="51">
        <v>1</v>
      </c>
      <c r="H7" s="51">
        <v>1</v>
      </c>
      <c r="I7" s="65">
        <f t="shared" si="0"/>
        <v>2000</v>
      </c>
      <c r="J7" s="66" t="s">
        <v>19</v>
      </c>
    </row>
    <row r="8" spans="2:10">
      <c r="B8" s="53"/>
      <c r="C8" s="50" t="s">
        <v>20</v>
      </c>
      <c r="D8" s="51"/>
      <c r="E8" s="51"/>
      <c r="F8" s="52">
        <v>800</v>
      </c>
      <c r="G8" s="51">
        <v>2</v>
      </c>
      <c r="H8" s="51">
        <v>1</v>
      </c>
      <c r="I8" s="65">
        <f t="shared" si="0"/>
        <v>1600</v>
      </c>
      <c r="J8" s="66"/>
    </row>
    <row r="9" spans="2:10">
      <c r="B9" s="53"/>
      <c r="C9" s="54" t="s">
        <v>21</v>
      </c>
      <c r="D9" s="51"/>
      <c r="E9" s="51"/>
      <c r="F9" s="52">
        <v>300</v>
      </c>
      <c r="G9" s="55">
        <v>1</v>
      </c>
      <c r="H9" s="55">
        <v>1</v>
      </c>
      <c r="I9" s="65">
        <f t="shared" si="0"/>
        <v>300</v>
      </c>
      <c r="J9" s="66" t="s">
        <v>22</v>
      </c>
    </row>
    <row r="10" spans="2:10">
      <c r="B10" s="53"/>
      <c r="C10" s="50" t="s">
        <v>23</v>
      </c>
      <c r="D10" s="56"/>
      <c r="E10" s="57"/>
      <c r="F10" s="52">
        <v>5</v>
      </c>
      <c r="G10" s="51">
        <v>10</v>
      </c>
      <c r="H10" s="51">
        <v>1</v>
      </c>
      <c r="I10" s="65">
        <f t="shared" si="0"/>
        <v>50</v>
      </c>
      <c r="J10" s="66"/>
    </row>
    <row r="11" spans="2:10">
      <c r="B11" s="53"/>
      <c r="C11" s="58" t="s">
        <v>24</v>
      </c>
      <c r="D11" s="51" t="s">
        <v>25</v>
      </c>
      <c r="E11" s="51" t="s">
        <v>26</v>
      </c>
      <c r="F11" s="52">
        <v>1200</v>
      </c>
      <c r="G11" s="51">
        <v>2</v>
      </c>
      <c r="H11" s="51">
        <v>1</v>
      </c>
      <c r="I11" s="65">
        <f t="shared" si="0"/>
        <v>2400</v>
      </c>
      <c r="J11" s="66"/>
    </row>
    <row r="12" spans="2:10">
      <c r="B12" s="53"/>
      <c r="C12" s="59"/>
      <c r="D12" s="51" t="s">
        <v>27</v>
      </c>
      <c r="E12" s="51" t="s">
        <v>28</v>
      </c>
      <c r="F12" s="52">
        <v>900</v>
      </c>
      <c r="G12" s="51">
        <v>2</v>
      </c>
      <c r="H12" s="51">
        <v>1</v>
      </c>
      <c r="I12" s="65">
        <f t="shared" si="0"/>
        <v>1800</v>
      </c>
      <c r="J12" s="66"/>
    </row>
    <row r="13" spans="2:10">
      <c r="B13" s="53"/>
      <c r="C13" s="59"/>
      <c r="D13" s="51" t="s">
        <v>29</v>
      </c>
      <c r="E13" s="51" t="s">
        <v>30</v>
      </c>
      <c r="F13" s="52">
        <v>1000</v>
      </c>
      <c r="G13" s="51">
        <v>4</v>
      </c>
      <c r="H13" s="51">
        <v>1</v>
      </c>
      <c r="I13" s="65">
        <f t="shared" si="0"/>
        <v>4000</v>
      </c>
      <c r="J13" s="66"/>
    </row>
    <row r="14" spans="2:10">
      <c r="B14" s="53"/>
      <c r="C14" s="59"/>
      <c r="D14" s="51" t="s">
        <v>31</v>
      </c>
      <c r="E14" s="51" t="s">
        <v>32</v>
      </c>
      <c r="F14" s="52">
        <v>1200</v>
      </c>
      <c r="G14" s="51">
        <v>4</v>
      </c>
      <c r="H14" s="51">
        <v>1</v>
      </c>
      <c r="I14" s="65">
        <f t="shared" si="0"/>
        <v>4800</v>
      </c>
      <c r="J14" s="66"/>
    </row>
    <row r="15" spans="2:10">
      <c r="B15" s="53"/>
      <c r="C15" s="50" t="s">
        <v>33</v>
      </c>
      <c r="D15" s="51"/>
      <c r="E15" s="51"/>
      <c r="F15" s="52">
        <v>300</v>
      </c>
      <c r="G15" s="51">
        <v>4</v>
      </c>
      <c r="H15" s="51">
        <v>2</v>
      </c>
      <c r="I15" s="65">
        <f t="shared" si="0"/>
        <v>2400</v>
      </c>
      <c r="J15" s="68"/>
    </row>
    <row r="16" spans="2:10">
      <c r="B16" s="53"/>
      <c r="C16" s="50" t="s">
        <v>34</v>
      </c>
      <c r="D16" s="51"/>
      <c r="E16" s="51"/>
      <c r="F16" s="52">
        <v>200</v>
      </c>
      <c r="G16" s="51">
        <v>6</v>
      </c>
      <c r="H16" s="51">
        <v>2</v>
      </c>
      <c r="I16" s="65">
        <f t="shared" si="0"/>
        <v>2400</v>
      </c>
      <c r="J16" s="68"/>
    </row>
    <row r="17" spans="2:10">
      <c r="B17" s="53"/>
      <c r="C17" s="50" t="s">
        <v>35</v>
      </c>
      <c r="D17" s="51"/>
      <c r="E17" s="51"/>
      <c r="F17" s="52">
        <v>3000</v>
      </c>
      <c r="G17" s="51">
        <v>1</v>
      </c>
      <c r="H17" s="51">
        <v>1</v>
      </c>
      <c r="I17" s="65">
        <f t="shared" si="0"/>
        <v>3000</v>
      </c>
      <c r="J17" s="66" t="s">
        <v>36</v>
      </c>
    </row>
    <row r="18" spans="2:10">
      <c r="B18" s="53"/>
      <c r="C18" s="50" t="s">
        <v>37</v>
      </c>
      <c r="D18" s="51" t="s">
        <v>38</v>
      </c>
      <c r="E18" s="51" t="s">
        <v>39</v>
      </c>
      <c r="F18" s="52">
        <v>800</v>
      </c>
      <c r="G18" s="51">
        <v>1</v>
      </c>
      <c r="H18" s="51">
        <v>1</v>
      </c>
      <c r="I18" s="65">
        <f t="shared" si="0"/>
        <v>800</v>
      </c>
      <c r="J18" s="66"/>
    </row>
    <row r="19" spans="2:10">
      <c r="B19" s="53"/>
      <c r="C19" s="50" t="s">
        <v>40</v>
      </c>
      <c r="D19" s="51"/>
      <c r="E19" s="51" t="s">
        <v>41</v>
      </c>
      <c r="F19" s="52">
        <v>3016</v>
      </c>
      <c r="G19" s="51">
        <v>1</v>
      </c>
      <c r="H19" s="51">
        <v>1</v>
      </c>
      <c r="I19" s="65">
        <f t="shared" si="0"/>
        <v>3016</v>
      </c>
      <c r="J19" s="66"/>
    </row>
    <row r="20" spans="2:10">
      <c r="B20" s="53"/>
      <c r="C20" s="50" t="s">
        <v>42</v>
      </c>
      <c r="D20" s="51"/>
      <c r="E20" s="51" t="s">
        <v>43</v>
      </c>
      <c r="F20" s="52">
        <v>15000</v>
      </c>
      <c r="G20" s="51">
        <v>1</v>
      </c>
      <c r="H20" s="51">
        <v>1</v>
      </c>
      <c r="I20" s="65">
        <f t="shared" si="0"/>
        <v>15000</v>
      </c>
      <c r="J20" s="66"/>
    </row>
    <row r="21" spans="2:13">
      <c r="B21" s="60" t="s">
        <v>44</v>
      </c>
      <c r="C21" s="60"/>
      <c r="D21" s="60"/>
      <c r="E21" s="60"/>
      <c r="F21" s="60"/>
      <c r="G21" s="60"/>
      <c r="H21" s="60"/>
      <c r="I21" s="69">
        <f>SUM(I3:I20)</f>
        <v>79206</v>
      </c>
      <c r="J21" s="70">
        <f>I21*1.06</f>
        <v>83958.36</v>
      </c>
      <c r="K21" s="43"/>
      <c r="L21" s="43"/>
      <c r="M21" s="43"/>
    </row>
    <row r="22" spans="2:10">
      <c r="B22" s="61" t="s">
        <v>45</v>
      </c>
      <c r="C22" s="62"/>
      <c r="D22" s="62"/>
      <c r="E22" s="62"/>
      <c r="F22" s="62"/>
      <c r="G22" s="62"/>
      <c r="H22" s="63"/>
      <c r="I22" s="71">
        <f>I21*0.1</f>
        <v>7920.6</v>
      </c>
      <c r="J22" s="68"/>
    </row>
    <row r="23" spans="2:11">
      <c r="B23" s="61" t="s">
        <v>46</v>
      </c>
      <c r="C23" s="62"/>
      <c r="D23" s="62"/>
      <c r="E23" s="62"/>
      <c r="F23" s="62"/>
      <c r="G23" s="62"/>
      <c r="H23" s="63"/>
      <c r="I23" s="72">
        <f>SUM(I21:I22)</f>
        <v>87126.6</v>
      </c>
      <c r="J23" s="68"/>
      <c r="K23" s="73"/>
    </row>
    <row r="24" spans="2:10">
      <c r="B24" s="61" t="s">
        <v>47</v>
      </c>
      <c r="C24" s="62"/>
      <c r="D24" s="62"/>
      <c r="E24" s="62"/>
      <c r="F24" s="62"/>
      <c r="G24" s="62"/>
      <c r="H24" s="63"/>
      <c r="I24" s="72">
        <f>I23*1.06</f>
        <v>92354.196</v>
      </c>
      <c r="J24" s="68"/>
    </row>
    <row r="26" spans="6:10">
      <c r="F26" s="42">
        <v>22919</v>
      </c>
      <c r="H26" s="42">
        <v>27774</v>
      </c>
      <c r="I26" s="42">
        <v>41661</v>
      </c>
      <c r="J26" s="42" t="s">
        <v>48</v>
      </c>
    </row>
    <row r="27" spans="9:10">
      <c r="I27" s="73">
        <f>I24-I26</f>
        <v>50693.196</v>
      </c>
      <c r="J27" s="73" t="s">
        <v>49</v>
      </c>
    </row>
    <row r="30" spans="11:12">
      <c r="K30" s="42">
        <v>83958</v>
      </c>
      <c r="L30" s="42" t="s">
        <v>50</v>
      </c>
    </row>
    <row r="31" spans="11:12">
      <c r="K31" s="73">
        <f>K30-I24</f>
        <v>-8396.19600000001</v>
      </c>
      <c r="L31" s="42" t="s">
        <v>51</v>
      </c>
    </row>
    <row r="32" spans="11:12">
      <c r="K32" s="42">
        <f>K31/I24</f>
        <v>-0.0909129889452994</v>
      </c>
      <c r="L32" s="42" t="s">
        <v>52</v>
      </c>
    </row>
  </sheetData>
  <mergeCells count="7">
    <mergeCell ref="B1:J1"/>
    <mergeCell ref="B21:H21"/>
    <mergeCell ref="B22:H22"/>
    <mergeCell ref="B23:H23"/>
    <mergeCell ref="B24:H24"/>
    <mergeCell ref="B3:B17"/>
    <mergeCell ref="C11:C14"/>
  </mergeCells>
  <pageMargins left="0.699305555555556" right="0.699305555555556" top="0.75" bottom="0.75" header="0.3" footer="0.3"/>
  <pageSetup paperSize="9" scale="54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J21" sqref="J21"/>
    </sheetView>
  </sheetViews>
  <sheetFormatPr defaultColWidth="9" defaultRowHeight="13.5" outlineLevelCol="7"/>
  <cols>
    <col min="3" max="3" width="14.3666666666667" customWidth="1"/>
    <col min="4" max="4" width="17.3666666666667" customWidth="1"/>
    <col min="7" max="7" width="12.725" customWidth="1"/>
    <col min="8" max="8" width="18.725" customWidth="1"/>
  </cols>
  <sheetData>
    <row r="1" s="1" customFormat="1" ht="14.25" spans="1:8">
      <c r="A1" s="3" t="s">
        <v>53</v>
      </c>
      <c r="B1" s="3"/>
      <c r="C1" s="3"/>
      <c r="D1" s="3"/>
      <c r="E1" s="3"/>
      <c r="F1" s="3"/>
      <c r="G1" s="3"/>
      <c r="H1" s="3"/>
    </row>
    <row r="2" s="1" customFormat="1" ht="14.25" spans="1:8">
      <c r="A2" s="3" t="s">
        <v>1</v>
      </c>
      <c r="B2" s="3" t="s">
        <v>54</v>
      </c>
      <c r="C2" s="3" t="s">
        <v>55</v>
      </c>
      <c r="D2" s="3" t="s">
        <v>56</v>
      </c>
      <c r="E2" s="3" t="s">
        <v>5</v>
      </c>
      <c r="F2" s="3" t="s">
        <v>57</v>
      </c>
      <c r="G2" s="3" t="s">
        <v>4</v>
      </c>
      <c r="H2" s="3" t="s">
        <v>58</v>
      </c>
    </row>
    <row r="3" s="1" customFormat="1" spans="1:8">
      <c r="A3" s="4" t="s">
        <v>59</v>
      </c>
      <c r="B3" s="5" t="s">
        <v>60</v>
      </c>
      <c r="C3" s="5" t="s">
        <v>61</v>
      </c>
      <c r="D3" s="6"/>
      <c r="E3" s="7">
        <v>4</v>
      </c>
      <c r="F3" s="7" t="s">
        <v>62</v>
      </c>
      <c r="G3" s="8">
        <v>1000</v>
      </c>
      <c r="H3" s="9">
        <f>G3*E3</f>
        <v>4000</v>
      </c>
    </row>
    <row r="4" s="1" customFormat="1" spans="1:8">
      <c r="A4" s="4"/>
      <c r="B4" s="5" t="s">
        <v>63</v>
      </c>
      <c r="C4" s="5" t="s">
        <v>64</v>
      </c>
      <c r="D4" s="6"/>
      <c r="E4" s="7">
        <v>2</v>
      </c>
      <c r="F4" s="7" t="s">
        <v>62</v>
      </c>
      <c r="G4" s="8">
        <v>800</v>
      </c>
      <c r="H4" s="9">
        <f t="shared" ref="H4:H15" si="0">G4*E4</f>
        <v>1600</v>
      </c>
    </row>
    <row r="5" s="1" customFormat="1" spans="1:8">
      <c r="A5" s="4"/>
      <c r="B5" s="5" t="s">
        <v>65</v>
      </c>
      <c r="C5" s="5" t="s">
        <v>61</v>
      </c>
      <c r="D5" s="6"/>
      <c r="E5" s="7">
        <v>2</v>
      </c>
      <c r="F5" s="7" t="s">
        <v>62</v>
      </c>
      <c r="G5" s="8">
        <v>800</v>
      </c>
      <c r="H5" s="9">
        <f t="shared" si="0"/>
        <v>1600</v>
      </c>
    </row>
    <row r="6" s="1" customFormat="1" spans="1:8">
      <c r="A6" s="4"/>
      <c r="B6" s="5" t="s">
        <v>66</v>
      </c>
      <c r="C6" s="5" t="s">
        <v>67</v>
      </c>
      <c r="D6" s="6"/>
      <c r="E6" s="7">
        <v>1</v>
      </c>
      <c r="F6" s="7" t="s">
        <v>68</v>
      </c>
      <c r="G6" s="8">
        <v>1800</v>
      </c>
      <c r="H6" s="9">
        <f t="shared" si="0"/>
        <v>1800</v>
      </c>
    </row>
    <row r="7" s="1" customFormat="1" spans="1:8">
      <c r="A7" s="4"/>
      <c r="B7" s="5" t="s">
        <v>69</v>
      </c>
      <c r="C7" s="5" t="s">
        <v>70</v>
      </c>
      <c r="D7" s="6"/>
      <c r="E7" s="7">
        <v>2</v>
      </c>
      <c r="F7" s="7" t="s">
        <v>68</v>
      </c>
      <c r="G7" s="8">
        <v>300</v>
      </c>
      <c r="H7" s="9">
        <f t="shared" si="0"/>
        <v>600</v>
      </c>
    </row>
    <row r="8" s="1" customFormat="1" spans="1:8">
      <c r="A8" s="4"/>
      <c r="B8" s="5" t="s">
        <v>71</v>
      </c>
      <c r="C8" s="5" t="s">
        <v>72</v>
      </c>
      <c r="D8" s="6"/>
      <c r="E8" s="7">
        <v>1</v>
      </c>
      <c r="F8" s="7" t="s">
        <v>68</v>
      </c>
      <c r="G8" s="8">
        <v>200</v>
      </c>
      <c r="H8" s="9">
        <f t="shared" si="0"/>
        <v>200</v>
      </c>
    </row>
    <row r="9" s="1" customFormat="1" spans="1:8">
      <c r="A9" s="10" t="s">
        <v>73</v>
      </c>
      <c r="B9" s="11"/>
      <c r="C9" s="11"/>
      <c r="D9" s="12"/>
      <c r="E9" s="13"/>
      <c r="F9" s="14"/>
      <c r="G9" s="15"/>
      <c r="H9" s="16">
        <f>SUM(H3:H8)</f>
        <v>9800</v>
      </c>
    </row>
    <row r="10" s="1" customFormat="1" spans="1:8">
      <c r="A10" s="17" t="s">
        <v>74</v>
      </c>
      <c r="B10" s="18" t="s">
        <v>75</v>
      </c>
      <c r="C10" s="18" t="s">
        <v>76</v>
      </c>
      <c r="D10" s="19"/>
      <c r="E10" s="20">
        <v>6</v>
      </c>
      <c r="F10" s="20" t="s">
        <v>62</v>
      </c>
      <c r="G10" s="21">
        <v>300</v>
      </c>
      <c r="H10" s="9">
        <f t="shared" si="0"/>
        <v>1800</v>
      </c>
    </row>
    <row r="11" s="1" customFormat="1" spans="1:8">
      <c r="A11" s="22"/>
      <c r="B11" s="18" t="s">
        <v>77</v>
      </c>
      <c r="C11" s="18" t="s">
        <v>76</v>
      </c>
      <c r="D11" s="19"/>
      <c r="E11" s="20">
        <v>10</v>
      </c>
      <c r="F11" s="20" t="s">
        <v>62</v>
      </c>
      <c r="G11" s="21">
        <v>200</v>
      </c>
      <c r="H11" s="9">
        <f t="shared" si="0"/>
        <v>2000</v>
      </c>
    </row>
    <row r="12" s="1" customFormat="1" spans="1:8">
      <c r="A12" s="22"/>
      <c r="B12" s="18" t="s">
        <v>78</v>
      </c>
      <c r="C12" s="18" t="s">
        <v>79</v>
      </c>
      <c r="D12" s="19"/>
      <c r="E12" s="20">
        <v>6</v>
      </c>
      <c r="F12" s="20" t="s">
        <v>68</v>
      </c>
      <c r="G12" s="21">
        <v>800</v>
      </c>
      <c r="H12" s="9">
        <f t="shared" si="0"/>
        <v>4800</v>
      </c>
    </row>
    <row r="13" s="1" customFormat="1" spans="1:8">
      <c r="A13" s="22"/>
      <c r="B13" s="18" t="s">
        <v>80</v>
      </c>
      <c r="C13" s="18" t="s">
        <v>81</v>
      </c>
      <c r="D13" s="19"/>
      <c r="E13" s="20">
        <v>2</v>
      </c>
      <c r="F13" s="20" t="s">
        <v>68</v>
      </c>
      <c r="G13" s="21">
        <v>2400</v>
      </c>
      <c r="H13" s="9">
        <f t="shared" si="0"/>
        <v>4800</v>
      </c>
    </row>
    <row r="14" s="1" customFormat="1" spans="1:8">
      <c r="A14" s="22"/>
      <c r="B14" s="18" t="s">
        <v>82</v>
      </c>
      <c r="C14" s="18" t="s">
        <v>83</v>
      </c>
      <c r="D14" s="19"/>
      <c r="E14" s="20">
        <v>1</v>
      </c>
      <c r="F14" s="20" t="s">
        <v>68</v>
      </c>
      <c r="G14" s="21">
        <v>2000</v>
      </c>
      <c r="H14" s="9">
        <f t="shared" si="0"/>
        <v>2000</v>
      </c>
    </row>
    <row r="15" s="1" customFormat="1" spans="1:8">
      <c r="A15" s="23"/>
      <c r="B15" s="18" t="s">
        <v>84</v>
      </c>
      <c r="C15" s="18" t="s">
        <v>85</v>
      </c>
      <c r="D15" s="19"/>
      <c r="E15" s="20">
        <v>1</v>
      </c>
      <c r="F15" s="20" t="s">
        <v>68</v>
      </c>
      <c r="G15" s="21">
        <v>2000</v>
      </c>
      <c r="H15" s="9">
        <f t="shared" si="0"/>
        <v>2000</v>
      </c>
    </row>
    <row r="16" s="1" customFormat="1" spans="1:8">
      <c r="A16" s="10" t="s">
        <v>73</v>
      </c>
      <c r="B16" s="11"/>
      <c r="C16" s="11"/>
      <c r="D16" s="14"/>
      <c r="E16" s="14"/>
      <c r="F16" s="14"/>
      <c r="G16" s="14"/>
      <c r="H16" s="24">
        <f>SUM(H10:H15)</f>
        <v>17400</v>
      </c>
    </row>
    <row r="17" s="1" customFormat="1" spans="1:8">
      <c r="A17" s="25" t="s">
        <v>86</v>
      </c>
      <c r="B17" s="5" t="s">
        <v>87</v>
      </c>
      <c r="C17" s="5"/>
      <c r="D17" s="26" t="s">
        <v>88</v>
      </c>
      <c r="E17" s="7">
        <v>1</v>
      </c>
      <c r="F17" s="7" t="s">
        <v>68</v>
      </c>
      <c r="G17" s="26">
        <v>3800</v>
      </c>
      <c r="H17" s="27">
        <v>3800</v>
      </c>
    </row>
    <row r="18" s="1" customFormat="1" spans="1:8">
      <c r="A18" s="28"/>
      <c r="B18" s="5" t="s">
        <v>71</v>
      </c>
      <c r="C18" s="5"/>
      <c r="D18" s="29"/>
      <c r="E18" s="7">
        <v>2</v>
      </c>
      <c r="F18" s="7" t="s">
        <v>68</v>
      </c>
      <c r="G18" s="29"/>
      <c r="H18" s="30"/>
    </row>
    <row r="19" s="1" customFormat="1" spans="1:8">
      <c r="A19" s="10" t="s">
        <v>73</v>
      </c>
      <c r="B19" s="11"/>
      <c r="C19" s="11"/>
      <c r="D19" s="14"/>
      <c r="E19" s="14"/>
      <c r="F19" s="14"/>
      <c r="G19" s="14"/>
      <c r="H19" s="24">
        <f>SUM(H17:H18)</f>
        <v>3800</v>
      </c>
    </row>
    <row r="20" s="1" customFormat="1" spans="1:8">
      <c r="A20" s="31" t="s">
        <v>89</v>
      </c>
      <c r="B20" s="32" t="s">
        <v>90</v>
      </c>
      <c r="C20" s="32"/>
      <c r="D20" s="33" t="s">
        <v>91</v>
      </c>
      <c r="E20" s="33">
        <v>1</v>
      </c>
      <c r="F20" s="33" t="s">
        <v>92</v>
      </c>
      <c r="G20" s="33">
        <v>2000</v>
      </c>
      <c r="H20" s="9">
        <f t="shared" ref="H20" si="1">G20*E20</f>
        <v>2000</v>
      </c>
    </row>
    <row r="21" s="1" customFormat="1" spans="1:8">
      <c r="A21" s="34"/>
      <c r="B21" s="32"/>
      <c r="C21" s="32"/>
      <c r="D21" s="33"/>
      <c r="E21" s="33"/>
      <c r="F21" s="33"/>
      <c r="G21" s="33">
        <v>0</v>
      </c>
      <c r="H21" s="35">
        <v>0</v>
      </c>
    </row>
    <row r="22" s="1" customFormat="1" spans="1:8">
      <c r="A22" s="10" t="s">
        <v>73</v>
      </c>
      <c r="B22" s="11"/>
      <c r="C22" s="11"/>
      <c r="D22" s="14"/>
      <c r="E22" s="14"/>
      <c r="F22" s="14"/>
      <c r="G22" s="14"/>
      <c r="H22" s="24">
        <f>SUM(H20:H21)</f>
        <v>2000</v>
      </c>
    </row>
    <row r="23" s="2" customFormat="1" ht="14.25" spans="1:8">
      <c r="A23" s="36" t="s">
        <v>93</v>
      </c>
      <c r="B23" s="36"/>
      <c r="C23" s="36"/>
      <c r="D23" s="36"/>
      <c r="E23" s="36"/>
      <c r="F23" s="36"/>
      <c r="G23" s="36"/>
      <c r="H23" s="37">
        <f>H9+H16+H19+H22</f>
        <v>33000</v>
      </c>
    </row>
    <row r="24" s="1" customFormat="1" ht="18.75" spans="1:8">
      <c r="A24" s="38" t="s">
        <v>94</v>
      </c>
      <c r="B24" s="39"/>
      <c r="C24" s="39"/>
      <c r="D24" s="39"/>
      <c r="E24" s="39"/>
      <c r="F24" s="39"/>
      <c r="G24" s="40"/>
      <c r="H24" s="41">
        <f>H23</f>
        <v>33000</v>
      </c>
    </row>
  </sheetData>
  <mergeCells count="10">
    <mergeCell ref="A1:H1"/>
    <mergeCell ref="A23:G23"/>
    <mergeCell ref="A24:G24"/>
    <mergeCell ref="A3:A8"/>
    <mergeCell ref="A10:A15"/>
    <mergeCell ref="A17:A18"/>
    <mergeCell ref="A20:A21"/>
    <mergeCell ref="D17:D18"/>
    <mergeCell ref="G17:G18"/>
    <mergeCell ref="H17:H18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预算表</vt:lpstr>
      <vt:lpstr>灯光、音响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X220i</dc:creator>
  <cp:lastModifiedBy>Administrator</cp:lastModifiedBy>
  <dcterms:created xsi:type="dcterms:W3CDTF">2014-06-10T00:35:00Z</dcterms:created>
  <cp:lastPrinted>2018-08-21T03:38:00Z</cp:lastPrinted>
  <dcterms:modified xsi:type="dcterms:W3CDTF">2018-08-21T03:40:40Z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