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汇总" sheetId="7" r:id="rId1"/>
    <sheet name="瑞麟湾温泉酒店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<sst xmlns="http://schemas.openxmlformats.org/spreadsheetml/2006/main" count="212" uniqueCount="105">
  <si>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</si>
  <si>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</si>
  <si>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</si>
  <si>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</si>
  <si>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</si>
  <si>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</si>
  <si>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</si>
  <si>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</si>
  <si>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模块3</t>
  </si>
  <si>
    <t>酒店住宿</t>
  </si>
  <si>
    <t>项</t>
  </si>
  <si>
    <t>模块5</t>
  </si>
  <si>
    <t>人员及服务</t>
  </si>
  <si>
    <t>模块6</t>
  </si>
  <si>
    <t>餐饮</t>
  </si>
  <si>
    <t>模块7</t>
  </si>
  <si>
    <t>物料制作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</si>
  <si>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</si>
  <si>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</si>
  <si>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</si>
  <si>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</si>
  <si>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</si>
  <si>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</si>
  <si>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</si>
  <si>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</si>
  <si>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</si>
  <si>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张丹</t>
  </si>
  <si>
    <t>联系方式</t>
  </si>
  <si>
    <t>项目名称</t>
  </si>
  <si>
    <t>2025年快手北京行项目</t>
  </si>
  <si>
    <t>采购联系人</t>
  </si>
  <si>
    <t>徐岩</t>
  </si>
  <si>
    <t>项目日期</t>
  </si>
  <si>
    <t>2025.2.14-15</t>
  </si>
  <si>
    <t>接待人数</t>
  </si>
  <si>
    <t>目的地</t>
  </si>
  <si>
    <t>北京</t>
  </si>
  <si>
    <t>报价时间</t>
  </si>
  <si>
    <t>项目经理</t>
  </si>
  <si>
    <t>张兆洁</t>
  </si>
  <si>
    <t>邮箱地址</t>
  </si>
  <si>
    <t>zhangzhaojie@cct.cn</t>
  </si>
  <si>
    <t>收入明细</t>
  </si>
  <si>
    <t>项目</t>
  </si>
  <si>
    <t>房间类型</t>
  </si>
  <si>
    <t>单位</t>
  </si>
  <si>
    <t>单价</t>
  </si>
  <si>
    <t>预估采购金额</t>
  </si>
  <si>
    <t>北京瑞麟湾温泉度假酒店</t>
  </si>
  <si>
    <t>高级大床</t>
  </si>
  <si>
    <t>间</t>
  </si>
  <si>
    <t>晚</t>
  </si>
  <si>
    <t>据实结算</t>
  </si>
  <si>
    <t>小套房</t>
  </si>
  <si>
    <t>套房加床</t>
  </si>
  <si>
    <t>单项小计:</t>
  </si>
  <si>
    <t>需求类型</t>
  </si>
  <si>
    <t>酒店名称</t>
  </si>
  <si>
    <t>围桌晚餐</t>
  </si>
  <si>
    <t>人/次</t>
  </si>
  <si>
    <t>晚宴酒水</t>
  </si>
  <si>
    <t>酒水</t>
  </si>
  <si>
    <t>费用合计</t>
  </si>
  <si>
    <t>物料</t>
  </si>
  <si>
    <t>房间欢迎卡</t>
  </si>
  <si>
    <t>张</t>
  </si>
  <si>
    <t>元</t>
  </si>
  <si>
    <t>房间欢迎卡 两面铜版纸</t>
  </si>
  <si>
    <t>易拉宝</t>
  </si>
  <si>
    <t>个</t>
  </si>
  <si>
    <t>指引易拉宝80*200</t>
  </si>
  <si>
    <t>设计</t>
  </si>
  <si>
    <t>PCS</t>
  </si>
  <si>
    <t>工作人员</t>
  </si>
  <si>
    <t>活动现场前期运营</t>
  </si>
  <si>
    <t>工作时长8小时、供应商自有人员</t>
  </si>
  <si>
    <t>中台核心工作组</t>
  </si>
  <si>
    <t>活动现场执行人员</t>
  </si>
  <si>
    <t>人员补助</t>
  </si>
  <si>
    <t>餐补</t>
  </si>
  <si>
    <t>其他</t>
  </si>
  <si>
    <t>每人每天80（仅供应商自有人员可以报）</t>
  </si>
  <si>
    <t>住宿补助</t>
  </si>
  <si>
    <t>2月15日 3人两间房</t>
  </si>
  <si>
    <t>小交通补助（打车）</t>
  </si>
  <si>
    <t>30/天/人</t>
  </si>
  <si>
    <t>超时费</t>
  </si>
  <si>
    <t>备用金</t>
  </si>
  <si>
    <t>次</t>
  </si>
  <si>
    <t>房间欢迎水果</t>
  </si>
  <si>
    <t>嘉宾房间布置</t>
  </si>
  <si>
    <t>草莓</t>
  </si>
  <si>
    <t>房间玫瑰花</t>
  </si>
  <si>
    <t>餐厅包间布置</t>
  </si>
  <si>
    <t>晚宴包间布置 据实结算</t>
  </si>
  <si>
    <t>小交通报销</t>
  </si>
  <si>
    <t>嘉宾小交通报销</t>
  </si>
  <si>
    <t>温泉票</t>
  </si>
  <si>
    <t>人</t>
  </si>
  <si>
    <t>两日温泉门票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</si>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</sst>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4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10"/>
      <color rgb="FF0000FF"/>
      <name val="Arial"/>
      <charset val="134"/>
    </font>
    <font>
      <b/>
      <sz val="8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i/>
      <sz val="9"/>
      <color indexed="12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10"/>
      <name val="微软雅黑"/>
      <charset val="134"/>
    </font>
    <font>
      <b/>
      <sz val="9"/>
      <color indexed="17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center"/>
    </xf>
    <xf numFmtId="0" fontId="26" fillId="10" borderId="2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1" borderId="31" applyNumberFormat="0" applyAlignment="0" applyProtection="0">
      <alignment vertical="center"/>
    </xf>
    <xf numFmtId="0" fontId="36" fillId="12" borderId="32" applyNumberFormat="0" applyAlignment="0" applyProtection="0">
      <alignment vertical="center"/>
    </xf>
    <xf numFmtId="0" fontId="37" fillId="12" borderId="31" applyNumberFormat="0" applyAlignment="0" applyProtection="0">
      <alignment vertical="center"/>
    </xf>
    <xf numFmtId="0" fontId="38" fillId="13" borderId="33" applyNumberFormat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177" fontId="46" fillId="0" borderId="0" applyFont="0" applyFill="0" applyBorder="0" applyAlignment="0" applyProtection="0"/>
    <xf numFmtId="0" fontId="46" fillId="0" borderId="0"/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8" fontId="6" fillId="0" borderId="3" xfId="1" applyNumberFormat="1" applyFont="1" applyBorder="1" applyAlignment="1" applyProtection="1">
      <alignment horizontal="center" vertical="center"/>
      <protection locked="0"/>
    </xf>
    <xf numFmtId="14" fontId="7" fillId="0" borderId="2" xfId="6" applyNumberFormat="1" applyFont="1" applyFill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2" xfId="1" applyNumberFormat="1" applyFont="1" applyFill="1" applyBorder="1" applyAlignment="1" applyProtection="1">
      <alignment horizontal="center" vertical="center"/>
      <protection locked="0"/>
    </xf>
    <xf numFmtId="0" fontId="9" fillId="3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78" fontId="11" fillId="0" borderId="7" xfId="1" applyNumberFormat="1" applyFont="1" applyFill="1" applyBorder="1" applyAlignment="1" applyProtection="1">
      <alignment horizontal="center" vertical="center"/>
      <protection locked="0"/>
    </xf>
    <xf numFmtId="0" fontId="11" fillId="0" borderId="7" xfId="1" applyNumberFormat="1" applyFont="1" applyFill="1" applyBorder="1" applyAlignment="1" applyProtection="1">
      <alignment horizontal="center" vertical="center"/>
      <protection locked="0"/>
    </xf>
    <xf numFmtId="40" fontId="12" fillId="0" borderId="8" xfId="1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179" fontId="13" fillId="4" borderId="1" xfId="1" applyNumberFormat="1" applyFont="1" applyFill="1" applyBorder="1" applyAlignment="1" applyProtection="1">
      <alignment horizontal="right" vertical="center"/>
      <protection locked="0"/>
    </xf>
    <xf numFmtId="179" fontId="13" fillId="4" borderId="3" xfId="1" applyNumberFormat="1" applyFont="1" applyFill="1" applyBorder="1" applyAlignment="1" applyProtection="1">
      <alignment horizontal="right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180" fontId="12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Protection="1">
      <alignment vertical="center"/>
      <protection locked="0"/>
    </xf>
    <xf numFmtId="2" fontId="15" fillId="0" borderId="11" xfId="0" applyNumberFormat="1" applyFont="1" applyFill="1" applyBorder="1" applyProtection="1">
      <alignment vertical="center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178" fontId="11" fillId="0" borderId="5" xfId="1" applyNumberFormat="1" applyFont="1" applyFill="1" applyBorder="1" applyAlignment="1" applyProtection="1">
      <alignment horizontal="center" vertical="center"/>
      <protection locked="0"/>
    </xf>
    <xf numFmtId="180" fontId="12" fillId="0" borderId="5" xfId="1" applyNumberFormat="1" applyFont="1" applyFill="1" applyBorder="1" applyAlignment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locked="0"/>
    </xf>
    <xf numFmtId="0" fontId="10" fillId="6" borderId="1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180" fontId="9" fillId="3" borderId="5" xfId="1" applyNumberFormat="1" applyFont="1" applyFill="1" applyBorder="1" applyAlignment="1" applyProtection="1">
      <alignment horizontal="center" vertical="center"/>
      <protection locked="0"/>
    </xf>
    <xf numFmtId="178" fontId="9" fillId="3" borderId="16" xfId="1" applyNumberFormat="1" applyFont="1" applyFill="1" applyBorder="1" applyAlignment="1" applyProtection="1">
      <alignment horizontal="center" vertical="center"/>
      <protection locked="0"/>
    </xf>
    <xf numFmtId="40" fontId="12" fillId="0" borderId="12" xfId="1" applyNumberFormat="1" applyFont="1" applyBorder="1" applyAlignment="1" applyProtection="1">
      <alignment horizontal="center" vertical="center"/>
      <protection locked="0"/>
    </xf>
    <xf numFmtId="180" fontId="11" fillId="0" borderId="18" xfId="1" applyNumberFormat="1" applyFont="1" applyBorder="1" applyAlignment="1" applyProtection="1">
      <alignment horizontal="right" vertical="center"/>
      <protection locked="0"/>
    </xf>
    <xf numFmtId="58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179" fontId="13" fillId="4" borderId="4" xfId="1" applyNumberFormat="1" applyFont="1" applyFill="1" applyBorder="1" applyAlignment="1" applyProtection="1">
      <alignment horizontal="right" vertical="center"/>
      <protection locked="0"/>
    </xf>
    <xf numFmtId="176" fontId="13" fillId="4" borderId="2" xfId="1" applyFont="1" applyFill="1" applyBorder="1" applyAlignment="1" applyProtection="1">
      <alignment horizontal="right" vertical="center"/>
      <protection locked="0"/>
    </xf>
    <xf numFmtId="178" fontId="18" fillId="4" borderId="16" xfId="1" applyNumberFormat="1" applyFont="1" applyFill="1" applyBorder="1" applyAlignment="1" applyProtection="1">
      <alignment horizontal="center" vertical="center" wrapText="1"/>
      <protection locked="0"/>
    </xf>
    <xf numFmtId="180" fontId="11" fillId="0" borderId="5" xfId="1" applyNumberFormat="1" applyFont="1" applyBorder="1" applyAlignment="1" applyProtection="1">
      <alignment horizontal="right" vertical="center"/>
      <protection locked="0"/>
    </xf>
    <xf numFmtId="178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180" fontId="13" fillId="4" borderId="2" xfId="49" applyNumberFormat="1" applyFont="1" applyFill="1" applyBorder="1" applyAlignment="1" applyProtection="1">
      <alignment horizontal="right" vertical="center"/>
      <protection locked="0"/>
    </xf>
    <xf numFmtId="4" fontId="15" fillId="0" borderId="20" xfId="0" applyNumberFormat="1" applyFont="1" applyBorder="1" applyAlignment="1" applyProtection="1">
      <alignment horizontal="right" vertical="center"/>
      <protection locked="0"/>
    </xf>
    <xf numFmtId="180" fontId="11" fillId="0" borderId="5" xfId="1" applyNumberFormat="1" applyFont="1" applyBorder="1" applyAlignment="1" applyProtection="1">
      <alignment vertical="center"/>
      <protection locked="0"/>
    </xf>
    <xf numFmtId="1" fontId="12" fillId="0" borderId="21" xfId="0" applyNumberFormat="1" applyFont="1" applyBorder="1" applyAlignment="1" applyProtection="1">
      <alignment horizontal="center" vertical="center" wrapText="1"/>
      <protection locked="0"/>
    </xf>
    <xf numFmtId="178" fontId="18" fillId="0" borderId="17" xfId="1" applyNumberFormat="1" applyFont="1" applyFill="1" applyBorder="1" applyAlignment="1" applyProtection="1">
      <alignment horizontal="center" vertical="center" wrapText="1"/>
      <protection locked="0"/>
    </xf>
    <xf numFmtId="40" fontId="11" fillId="0" borderId="5" xfId="1" applyNumberFormat="1" applyFont="1" applyBorder="1" applyAlignment="1" applyProtection="1">
      <alignment horizontal="right" vertical="center"/>
      <protection locked="0"/>
    </xf>
    <xf numFmtId="178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22" xfId="1" applyNumberFormat="1" applyFont="1" applyFill="1" applyBorder="1" applyAlignment="1" applyProtection="1">
      <alignment horizontal="center" vertical="center" wrapText="1"/>
      <protection locked="0"/>
    </xf>
    <xf numFmtId="180" fontId="12" fillId="0" borderId="5" xfId="1" applyNumberFormat="1" applyFont="1" applyFill="1" applyBorder="1" applyAlignment="1" applyProtection="1">
      <alignment horizontal="right" vertical="center"/>
      <protection locked="0"/>
    </xf>
    <xf numFmtId="178" fontId="16" fillId="0" borderId="5" xfId="1" applyNumberFormat="1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right" vertical="center"/>
      <protection locked="0"/>
    </xf>
    <xf numFmtId="180" fontId="14" fillId="2" borderId="5" xfId="49" applyNumberFormat="1" applyFont="1" applyFill="1" applyBorder="1" applyAlignment="1" applyProtection="1">
      <alignment horizontal="right" vertical="center"/>
      <protection locked="0"/>
    </xf>
    <xf numFmtId="179" fontId="19" fillId="2" borderId="16" xfId="49" applyNumberFormat="1" applyFont="1" applyFill="1" applyBorder="1" applyAlignment="1" applyProtection="1">
      <alignment horizontal="center" vertical="center" wrapText="1"/>
      <protection locked="0"/>
    </xf>
    <xf numFmtId="9" fontId="12" fillId="0" borderId="5" xfId="0" applyNumberFormat="1" applyFont="1" applyBorder="1" applyAlignment="1" applyProtection="1">
      <alignment horizontal="center" vertical="center"/>
      <protection locked="0"/>
    </xf>
    <xf numFmtId="180" fontId="20" fillId="7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180" fontId="13" fillId="0" borderId="5" xfId="49" applyNumberFormat="1" applyFont="1" applyFill="1" applyBorder="1" applyAlignment="1" applyProtection="1">
      <alignment horizontal="right" vertical="center"/>
      <protection locked="0"/>
    </xf>
    <xf numFmtId="178" fontId="18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23" xfId="0" applyFont="1" applyFill="1" applyBorder="1" applyAlignment="1" applyProtection="1">
      <alignment horizontal="center" vertical="center"/>
      <protection locked="0"/>
    </xf>
    <xf numFmtId="180" fontId="10" fillId="6" borderId="24" xfId="49" applyNumberFormat="1" applyFont="1" applyFill="1" applyBorder="1" applyAlignment="1" applyProtection="1">
      <alignment horizontal="right" vertical="center"/>
      <protection locked="0"/>
    </xf>
    <xf numFmtId="179" fontId="10" fillId="6" borderId="25" xfId="49" applyNumberFormat="1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>
      <alignment vertical="center"/>
    </xf>
    <xf numFmtId="0" fontId="0" fillId="0" borderId="0" xfId="0" applyAlignment="1"/>
    <xf numFmtId="2" fontId="23" fillId="8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2" fontId="21" fillId="0" borderId="11" xfId="0" applyNumberFormat="1" applyFont="1" applyBorder="1">
      <alignment vertical="center"/>
    </xf>
    <xf numFmtId="0" fontId="21" fillId="9" borderId="11" xfId="0" applyFont="1" applyFill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>
      <alignment vertical="center"/>
    </xf>
    <xf numFmtId="0" fontId="24" fillId="0" borderId="1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9" fontId="22" fillId="0" borderId="11" xfId="0" applyNumberFormat="1" applyFont="1" applyBorder="1">
      <alignment vertical="center"/>
    </xf>
    <xf numFmtId="2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25" fillId="0" borderId="11" xfId="0" applyFont="1" applyBorder="1" applyAlignment="1">
      <alignment horizontal="center" vertical="center" wrapText="1"/>
    </xf>
    <xf numFmtId="2" fontId="25" fillId="0" borderId="1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zhao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16" sqref="D16"/>
    </sheetView>
  </sheetViews>
  <sheetFormatPr defaultColWidth="10.9230769230769" defaultRowHeight="15.5" outlineLevelCol="6"/>
  <sheetData>
    <row r="1" ht="165" customHeight="1" spans="1:7">
      <c r="A1" s="106" t="s">
        <v>0</v>
      </c>
      <c r="B1" s="107"/>
      <c r="C1" s="107"/>
      <c r="D1" s="107"/>
      <c r="E1" s="107"/>
      <c r="F1" s="107"/>
      <c r="G1" s="107"/>
    </row>
    <row r="2" spans="1:7">
      <c r="A2" s="108"/>
      <c r="B2" s="109"/>
      <c r="C2" s="109"/>
      <c r="D2" s="109"/>
      <c r="E2" s="109"/>
      <c r="F2" s="109"/>
      <c r="G2" s="109"/>
    </row>
    <row r="3" spans="1:7">
      <c r="A3" s="110" t="s">
        <v>1</v>
      </c>
      <c r="B3" s="110" t="s">
        <v>2</v>
      </c>
      <c r="C3" s="110" t="s">
        <v>3</v>
      </c>
      <c r="D3" s="110" t="s">
        <v>4</v>
      </c>
      <c r="E3" s="110" t="s">
        <v>5</v>
      </c>
      <c r="F3" s="110" t="s">
        <v>6</v>
      </c>
      <c r="G3" s="110" t="s">
        <v>7</v>
      </c>
    </row>
    <row r="4" spans="1:7">
      <c r="A4" s="111" t="s">
        <v>8</v>
      </c>
      <c r="B4" s="111" t="s">
        <v>9</v>
      </c>
      <c r="C4" s="111" t="s">
        <v>10</v>
      </c>
      <c r="D4" s="112">
        <f>瑞麟湾温泉酒店!J9</f>
        <v>12850</v>
      </c>
      <c r="E4" s="113">
        <v>1</v>
      </c>
      <c r="F4" s="114">
        <f>E4*D4</f>
        <v>12850</v>
      </c>
      <c r="G4" s="115"/>
    </row>
    <row r="5" spans="1:7">
      <c r="A5" s="111" t="s">
        <v>11</v>
      </c>
      <c r="B5" s="111" t="s">
        <v>12</v>
      </c>
      <c r="C5" s="111" t="s">
        <v>10</v>
      </c>
      <c r="D5" s="112">
        <f>瑞麟湾温泉酒店!J27</f>
        <v>6660</v>
      </c>
      <c r="E5" s="113">
        <v>1</v>
      </c>
      <c r="F5" s="114">
        <f>E5*D5</f>
        <v>6660</v>
      </c>
      <c r="G5" s="115"/>
    </row>
    <row r="6" spans="1:7">
      <c r="A6" s="111" t="s">
        <v>13</v>
      </c>
      <c r="B6" s="116" t="s">
        <v>14</v>
      </c>
      <c r="C6" s="111" t="s">
        <v>10</v>
      </c>
      <c r="D6" s="112">
        <f>瑞麟湾温泉酒店!J13</f>
        <v>7000</v>
      </c>
      <c r="E6" s="113">
        <v>1</v>
      </c>
      <c r="F6" s="114">
        <f>E6*D6</f>
        <v>7000</v>
      </c>
      <c r="G6" s="115"/>
    </row>
    <row r="7" spans="1:7">
      <c r="A7" s="111" t="s">
        <v>15</v>
      </c>
      <c r="B7" s="111" t="s">
        <v>16</v>
      </c>
      <c r="C7" s="111" t="s">
        <v>10</v>
      </c>
      <c r="D7" s="112">
        <f>瑞麟湾温泉酒店!J18</f>
        <v>1030</v>
      </c>
      <c r="E7" s="113">
        <v>1</v>
      </c>
      <c r="F7" s="114">
        <f>E7*D7</f>
        <v>1030</v>
      </c>
      <c r="G7" s="115"/>
    </row>
    <row r="8" spans="1:7">
      <c r="A8" s="111" t="s">
        <v>17</v>
      </c>
      <c r="B8" s="117" t="s">
        <v>18</v>
      </c>
      <c r="C8" s="111" t="s">
        <v>10</v>
      </c>
      <c r="D8" s="112">
        <f>瑞麟湾温泉酒店!J36</f>
        <v>9920</v>
      </c>
      <c r="E8" s="113">
        <v>1</v>
      </c>
      <c r="F8" s="114">
        <f>E8*D8</f>
        <v>9920</v>
      </c>
      <c r="G8" s="115"/>
    </row>
    <row r="9" spans="1:7">
      <c r="A9" s="111" t="s">
        <v>19</v>
      </c>
      <c r="B9" s="118" t="s">
        <v>20</v>
      </c>
      <c r="C9" s="111" t="s">
        <v>10</v>
      </c>
      <c r="D9" s="119">
        <v>0.06</v>
      </c>
      <c r="E9" s="113">
        <v>1</v>
      </c>
      <c r="F9" s="120">
        <f>SUM(F4:F8)*D9</f>
        <v>2247.6</v>
      </c>
      <c r="G9" s="121"/>
    </row>
    <row r="10" spans="1:7">
      <c r="A10" s="111" t="s">
        <v>21</v>
      </c>
      <c r="B10" s="118" t="s">
        <v>22</v>
      </c>
      <c r="C10" s="111" t="s">
        <v>10</v>
      </c>
      <c r="D10" s="119">
        <v>0.06</v>
      </c>
      <c r="E10" s="113">
        <v>1</v>
      </c>
      <c r="F10" s="120">
        <f>SUM(F4:F9)*D10</f>
        <v>2382.456</v>
      </c>
      <c r="G10" s="122"/>
    </row>
    <row r="11" spans="1:7">
      <c r="A11" s="108"/>
      <c r="B11" s="109"/>
      <c r="C11" s="109"/>
      <c r="D11" s="109"/>
      <c r="E11" s="123" t="s">
        <v>23</v>
      </c>
      <c r="F11" s="124">
        <f>SUM(F4:F10)</f>
        <v>42090.056</v>
      </c>
      <c r="G11" s="109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16" workbookViewId="0">
      <selection activeCell="G45" sqref="G45"/>
    </sheetView>
  </sheetViews>
  <sheetFormatPr defaultColWidth="10.8461538461538" defaultRowHeight="10.5"/>
  <cols>
    <col min="1" max="1" width="10.8461538461538" style="4"/>
    <col min="2" max="2" width="24.8461538461538" style="4" customWidth="1"/>
    <col min="3" max="3" width="14.1538461538462" style="4" customWidth="1"/>
    <col min="4" max="4" width="10.8461538461538" style="4"/>
    <col min="5" max="5" width="5.76923076923077" style="4" customWidth="1"/>
    <col min="6" max="9" width="10.8461538461538" style="4"/>
    <col min="10" max="10" width="17" style="4" customWidth="1"/>
    <col min="11" max="11" width="25.4615384615385" style="4" customWidth="1"/>
    <col min="12" max="16384" width="10.8461538461538" style="4"/>
  </cols>
  <sheetData>
    <row r="1" s="1" customFormat="1" ht="11.5" spans="1:11">
      <c r="A1" s="5" t="s">
        <v>24</v>
      </c>
      <c r="B1" s="6"/>
      <c r="C1" s="7"/>
      <c r="D1" s="7"/>
      <c r="E1" s="7"/>
      <c r="F1" s="8"/>
      <c r="G1" s="9" t="s">
        <v>25</v>
      </c>
      <c r="H1" s="6" t="s">
        <v>26</v>
      </c>
      <c r="I1" s="8"/>
      <c r="J1" s="67" t="s">
        <v>27</v>
      </c>
      <c r="K1" s="68">
        <v>13910259885</v>
      </c>
    </row>
    <row r="2" s="1" customFormat="1" ht="11.5" spans="1:11">
      <c r="A2" s="5" t="s">
        <v>28</v>
      </c>
      <c r="B2" s="6" t="s">
        <v>29</v>
      </c>
      <c r="C2" s="7"/>
      <c r="D2" s="7"/>
      <c r="E2" s="7"/>
      <c r="F2" s="8"/>
      <c r="G2" s="9" t="s">
        <v>30</v>
      </c>
      <c r="H2" s="6" t="s">
        <v>31</v>
      </c>
      <c r="I2" s="8"/>
      <c r="J2" s="67" t="s">
        <v>27</v>
      </c>
      <c r="K2" s="68">
        <v>13521589043</v>
      </c>
    </row>
    <row r="3" s="1" customFormat="1" ht="11.5" spans="1:11">
      <c r="A3" s="5" t="s">
        <v>32</v>
      </c>
      <c r="B3" s="10" t="s">
        <v>33</v>
      </c>
      <c r="C3" s="11" t="s">
        <v>34</v>
      </c>
      <c r="D3" s="12">
        <v>20</v>
      </c>
      <c r="E3" s="13"/>
      <c r="F3" s="14"/>
      <c r="G3" s="15" t="s">
        <v>35</v>
      </c>
      <c r="H3" s="16" t="s">
        <v>36</v>
      </c>
      <c r="I3" s="69"/>
      <c r="J3" s="20" t="s">
        <v>37</v>
      </c>
      <c r="K3" s="70"/>
    </row>
    <row r="4" s="1" customFormat="1" ht="12.5" spans="1:11">
      <c r="A4" s="5" t="s">
        <v>38</v>
      </c>
      <c r="B4" s="10" t="s">
        <v>39</v>
      </c>
      <c r="C4" s="11" t="s">
        <v>40</v>
      </c>
      <c r="D4" s="17" t="s">
        <v>41</v>
      </c>
      <c r="E4" s="18"/>
      <c r="F4" s="19"/>
      <c r="G4" s="20" t="s">
        <v>27</v>
      </c>
      <c r="H4" s="21"/>
      <c r="I4" s="71">
        <v>13811830485</v>
      </c>
      <c r="J4" s="13"/>
      <c r="K4" s="72"/>
    </row>
    <row r="5" s="1" customFormat="1" ht="12" spans="1:11">
      <c r="A5" s="22" t="s">
        <v>42</v>
      </c>
      <c r="B5" s="23"/>
      <c r="C5" s="23"/>
      <c r="D5" s="23"/>
      <c r="E5" s="23"/>
      <c r="F5" s="23"/>
      <c r="G5" s="23"/>
      <c r="H5" s="23"/>
      <c r="I5" s="23"/>
      <c r="J5" s="23"/>
      <c r="K5" s="73"/>
    </row>
    <row r="6" s="2" customFormat="1" ht="13.5" spans="1:11">
      <c r="A6" s="24" t="s">
        <v>43</v>
      </c>
      <c r="B6" s="25"/>
      <c r="C6" s="26" t="s">
        <v>44</v>
      </c>
      <c r="D6" s="27" t="s">
        <v>5</v>
      </c>
      <c r="E6" s="28"/>
      <c r="F6" s="27" t="s">
        <v>45</v>
      </c>
      <c r="G6" s="28"/>
      <c r="H6" s="27" t="s">
        <v>46</v>
      </c>
      <c r="I6" s="28"/>
      <c r="J6" s="74" t="s">
        <v>47</v>
      </c>
      <c r="K6" s="75" t="s">
        <v>7</v>
      </c>
    </row>
    <row r="7" s="2" customFormat="1" ht="13" spans="1:11">
      <c r="A7" s="29" t="s">
        <v>9</v>
      </c>
      <c r="B7" s="30" t="s">
        <v>48</v>
      </c>
      <c r="C7" s="30" t="s">
        <v>49</v>
      </c>
      <c r="D7" s="31">
        <v>13</v>
      </c>
      <c r="E7" s="30" t="s">
        <v>50</v>
      </c>
      <c r="F7" s="31">
        <v>1</v>
      </c>
      <c r="G7" s="30" t="s">
        <v>51</v>
      </c>
      <c r="H7" s="32">
        <v>850</v>
      </c>
      <c r="I7" s="76"/>
      <c r="J7" s="77">
        <f>D7*F7*H7</f>
        <v>11050</v>
      </c>
      <c r="K7" s="78" t="s">
        <v>52</v>
      </c>
    </row>
    <row r="8" s="2" customFormat="1" ht="13" spans="1:11">
      <c r="A8" s="33"/>
      <c r="B8" s="30" t="s">
        <v>48</v>
      </c>
      <c r="C8" s="30" t="s">
        <v>53</v>
      </c>
      <c r="D8" s="31">
        <v>1</v>
      </c>
      <c r="E8" s="30" t="s">
        <v>50</v>
      </c>
      <c r="F8" s="31">
        <v>1</v>
      </c>
      <c r="G8" s="30" t="s">
        <v>51</v>
      </c>
      <c r="H8" s="32">
        <v>1800</v>
      </c>
      <c r="I8" s="76"/>
      <c r="J8" s="77">
        <f>D8*F8*H8</f>
        <v>1800</v>
      </c>
      <c r="K8" s="78" t="s">
        <v>54</v>
      </c>
    </row>
    <row r="9" s="2" customFormat="1" ht="13.5" spans="1:11">
      <c r="A9" s="34" t="s">
        <v>55</v>
      </c>
      <c r="B9" s="35"/>
      <c r="C9" s="35"/>
      <c r="D9" s="35"/>
      <c r="E9" s="35"/>
      <c r="F9" s="35"/>
      <c r="G9" s="35"/>
      <c r="H9" s="35"/>
      <c r="I9" s="79"/>
      <c r="J9" s="80">
        <f>SUM(J7:J8)</f>
        <v>12850</v>
      </c>
      <c r="K9" s="81"/>
    </row>
    <row r="10" s="2" customFormat="1" ht="13.5" spans="1:11">
      <c r="A10" s="24" t="s">
        <v>43</v>
      </c>
      <c r="B10" s="25"/>
      <c r="C10" s="26" t="s">
        <v>56</v>
      </c>
      <c r="D10" s="27" t="s">
        <v>5</v>
      </c>
      <c r="E10" s="28"/>
      <c r="F10" s="27" t="s">
        <v>45</v>
      </c>
      <c r="G10" s="28"/>
      <c r="H10" s="27" t="s">
        <v>46</v>
      </c>
      <c r="I10" s="28"/>
      <c r="J10" s="74" t="s">
        <v>47</v>
      </c>
      <c r="K10" s="75" t="s">
        <v>7</v>
      </c>
    </row>
    <row r="11" s="2" customFormat="1" ht="13" spans="1:11">
      <c r="A11" s="36" t="s">
        <v>14</v>
      </c>
      <c r="B11" s="37" t="s">
        <v>57</v>
      </c>
      <c r="C11" s="38" t="s">
        <v>58</v>
      </c>
      <c r="D11" s="39">
        <v>2</v>
      </c>
      <c r="E11" s="37"/>
      <c r="F11" s="38" t="s">
        <v>59</v>
      </c>
      <c r="G11" s="38"/>
      <c r="H11" s="40">
        <v>2500</v>
      </c>
      <c r="I11" s="40"/>
      <c r="J11" s="82">
        <f>D11*H11</f>
        <v>5000</v>
      </c>
      <c r="K11" s="83" t="s">
        <v>52</v>
      </c>
    </row>
    <row r="12" s="2" customFormat="1" ht="13" spans="1:11">
      <c r="A12" s="41"/>
      <c r="B12" s="37" t="s">
        <v>60</v>
      </c>
      <c r="C12" s="38" t="s">
        <v>61</v>
      </c>
      <c r="D12" s="39">
        <v>1</v>
      </c>
      <c r="E12" s="37"/>
      <c r="F12" s="38" t="s">
        <v>59</v>
      </c>
      <c r="G12" s="38"/>
      <c r="H12" s="40">
        <v>2000</v>
      </c>
      <c r="I12" s="40"/>
      <c r="J12" s="82">
        <f>D12*H12</f>
        <v>2000</v>
      </c>
      <c r="K12" s="83" t="s">
        <v>52</v>
      </c>
    </row>
    <row r="13" s="2" customFormat="1" ht="13.5" spans="1:11">
      <c r="A13" s="34" t="s">
        <v>55</v>
      </c>
      <c r="B13" s="35"/>
      <c r="C13" s="35"/>
      <c r="D13" s="35"/>
      <c r="E13" s="35"/>
      <c r="F13" s="35"/>
      <c r="G13" s="35"/>
      <c r="H13" s="35" t="s">
        <v>62</v>
      </c>
      <c r="I13" s="79"/>
      <c r="J13" s="84">
        <f>SUM(J11:J12)</f>
        <v>7000</v>
      </c>
      <c r="K13" s="81"/>
    </row>
    <row r="14" s="2" customFormat="1" ht="13.5" spans="1:11">
      <c r="A14" s="24" t="s">
        <v>43</v>
      </c>
      <c r="B14" s="25"/>
      <c r="C14" s="26" t="s">
        <v>56</v>
      </c>
      <c r="D14" s="27" t="s">
        <v>5</v>
      </c>
      <c r="E14" s="28"/>
      <c r="F14" s="27" t="s">
        <v>45</v>
      </c>
      <c r="G14" s="28"/>
      <c r="H14" s="27" t="s">
        <v>46</v>
      </c>
      <c r="I14" s="28"/>
      <c r="J14" s="74" t="s">
        <v>47</v>
      </c>
      <c r="K14" s="75" t="s">
        <v>7</v>
      </c>
    </row>
    <row r="15" s="3" customFormat="1" ht="19.5" customHeight="1" spans="1:11">
      <c r="A15" s="42" t="s">
        <v>63</v>
      </c>
      <c r="B15" s="43" t="s">
        <v>64</v>
      </c>
      <c r="C15" s="44" t="s">
        <v>63</v>
      </c>
      <c r="D15" s="45">
        <v>10</v>
      </c>
      <c r="E15" s="45"/>
      <c r="F15" s="45" t="s">
        <v>65</v>
      </c>
      <c r="G15" s="46"/>
      <c r="H15" s="47">
        <v>3</v>
      </c>
      <c r="I15" s="85" t="s">
        <v>66</v>
      </c>
      <c r="J15" s="86">
        <f>H15*D15</f>
        <v>30</v>
      </c>
      <c r="K15" s="87" t="s">
        <v>67</v>
      </c>
    </row>
    <row r="16" s="3" customFormat="1" ht="19.5" customHeight="1" spans="1:11">
      <c r="A16" s="42"/>
      <c r="B16" s="43" t="s">
        <v>68</v>
      </c>
      <c r="C16" s="44" t="s">
        <v>63</v>
      </c>
      <c r="D16" s="45">
        <v>1</v>
      </c>
      <c r="E16" s="45"/>
      <c r="F16" s="45" t="s">
        <v>69</v>
      </c>
      <c r="G16" s="46"/>
      <c r="H16" s="47">
        <v>300</v>
      </c>
      <c r="I16" s="85" t="s">
        <v>66</v>
      </c>
      <c r="J16" s="86">
        <f>H16*D16</f>
        <v>300</v>
      </c>
      <c r="K16" s="87" t="s">
        <v>70</v>
      </c>
    </row>
    <row r="17" s="2" customFormat="1" ht="15.75" customHeight="1" spans="1:11">
      <c r="A17" s="48"/>
      <c r="B17" s="43" t="s">
        <v>71</v>
      </c>
      <c r="C17" s="44" t="s">
        <v>63</v>
      </c>
      <c r="D17" s="45">
        <v>1</v>
      </c>
      <c r="E17" s="45"/>
      <c r="F17" s="45" t="s">
        <v>72</v>
      </c>
      <c r="G17" s="45"/>
      <c r="H17" s="47">
        <v>700</v>
      </c>
      <c r="I17" s="85" t="s">
        <v>66</v>
      </c>
      <c r="J17" s="86">
        <f>H17*D17</f>
        <v>700</v>
      </c>
      <c r="K17" s="88"/>
    </row>
    <row r="18" s="2" customFormat="1" ht="15.75" customHeight="1" spans="1:11">
      <c r="A18" s="34" t="s">
        <v>55</v>
      </c>
      <c r="B18" s="35"/>
      <c r="C18" s="35"/>
      <c r="D18" s="35"/>
      <c r="E18" s="35"/>
      <c r="F18" s="35"/>
      <c r="G18" s="35"/>
      <c r="H18" s="35"/>
      <c r="I18" s="79"/>
      <c r="J18" s="84">
        <f>SUM(J15:J17)</f>
        <v>1030</v>
      </c>
      <c r="K18" s="81"/>
    </row>
    <row r="19" s="2" customFormat="1" ht="19.5" customHeight="1" spans="1:11">
      <c r="A19" s="24" t="s">
        <v>43</v>
      </c>
      <c r="B19" s="25"/>
      <c r="C19" s="26" t="s">
        <v>56</v>
      </c>
      <c r="D19" s="27" t="s">
        <v>5</v>
      </c>
      <c r="E19" s="28"/>
      <c r="F19" s="27" t="s">
        <v>45</v>
      </c>
      <c r="G19" s="28"/>
      <c r="H19" s="27" t="s">
        <v>46</v>
      </c>
      <c r="I19" s="28"/>
      <c r="J19" s="74" t="s">
        <v>47</v>
      </c>
      <c r="K19" s="75" t="s">
        <v>7</v>
      </c>
    </row>
    <row r="20" s="2" customFormat="1" ht="18" customHeight="1" spans="1:11">
      <c r="A20" s="49" t="s">
        <v>73</v>
      </c>
      <c r="B20" s="38" t="s">
        <v>74</v>
      </c>
      <c r="C20" s="50" t="s">
        <v>73</v>
      </c>
      <c r="D20" s="51">
        <v>1</v>
      </c>
      <c r="E20" s="51"/>
      <c r="F20" s="39" t="s">
        <v>59</v>
      </c>
      <c r="G20" s="37"/>
      <c r="H20" s="52">
        <v>1300</v>
      </c>
      <c r="I20" s="89" t="s">
        <v>66</v>
      </c>
      <c r="J20" s="82">
        <f t="shared" ref="J20:J26" si="0">D20*H20</f>
        <v>1300</v>
      </c>
      <c r="K20" s="90" t="s">
        <v>75</v>
      </c>
    </row>
    <row r="21" s="2" customFormat="1" ht="30.75" customHeight="1" spans="1:11">
      <c r="A21" s="53"/>
      <c r="B21" s="38" t="s">
        <v>76</v>
      </c>
      <c r="C21" s="50" t="s">
        <v>73</v>
      </c>
      <c r="D21" s="51">
        <v>2</v>
      </c>
      <c r="E21" s="51"/>
      <c r="F21" s="39" t="s">
        <v>59</v>
      </c>
      <c r="G21" s="37"/>
      <c r="H21" s="52">
        <v>800</v>
      </c>
      <c r="I21" s="89" t="s">
        <v>66</v>
      </c>
      <c r="J21" s="82">
        <f t="shared" si="0"/>
        <v>1600</v>
      </c>
      <c r="K21" s="91"/>
    </row>
    <row r="22" s="2" customFormat="1" ht="18.75" customHeight="1" spans="1:11">
      <c r="A22" s="53"/>
      <c r="B22" s="38" t="s">
        <v>77</v>
      </c>
      <c r="C22" s="50" t="s">
        <v>73</v>
      </c>
      <c r="D22" s="51">
        <v>3</v>
      </c>
      <c r="E22" s="51"/>
      <c r="F22" s="39" t="s">
        <v>59</v>
      </c>
      <c r="G22" s="37"/>
      <c r="H22" s="52">
        <v>700</v>
      </c>
      <c r="I22" s="89" t="s">
        <v>66</v>
      </c>
      <c r="J22" s="82">
        <f t="shared" si="0"/>
        <v>2100</v>
      </c>
      <c r="K22" s="91"/>
    </row>
    <row r="23" s="2" customFormat="1" ht="26" spans="1:11">
      <c r="A23" s="42" t="s">
        <v>78</v>
      </c>
      <c r="B23" s="38" t="s">
        <v>79</v>
      </c>
      <c r="C23" s="50" t="s">
        <v>80</v>
      </c>
      <c r="D23" s="51">
        <v>6</v>
      </c>
      <c r="E23" s="51"/>
      <c r="F23" s="39" t="s">
        <v>52</v>
      </c>
      <c r="G23" s="37"/>
      <c r="H23" s="54">
        <v>80</v>
      </c>
      <c r="I23" s="89" t="s">
        <v>66</v>
      </c>
      <c r="J23" s="82">
        <f t="shared" si="0"/>
        <v>480</v>
      </c>
      <c r="K23" s="54" t="s">
        <v>81</v>
      </c>
    </row>
    <row r="24" s="2" customFormat="1" ht="13" spans="1:11">
      <c r="A24" s="42"/>
      <c r="B24" s="38" t="s">
        <v>82</v>
      </c>
      <c r="C24" s="50" t="s">
        <v>80</v>
      </c>
      <c r="D24" s="51">
        <v>2</v>
      </c>
      <c r="E24" s="51"/>
      <c r="F24" s="39" t="s">
        <v>52</v>
      </c>
      <c r="G24" s="37"/>
      <c r="H24" s="54">
        <v>350</v>
      </c>
      <c r="I24" s="89" t="s">
        <v>66</v>
      </c>
      <c r="J24" s="82">
        <f t="shared" si="0"/>
        <v>700</v>
      </c>
      <c r="K24" s="54" t="s">
        <v>83</v>
      </c>
    </row>
    <row r="25" s="2" customFormat="1" ht="13" spans="1:11">
      <c r="A25" s="42"/>
      <c r="B25" s="38" t="s">
        <v>84</v>
      </c>
      <c r="C25" s="50" t="s">
        <v>80</v>
      </c>
      <c r="D25" s="51">
        <v>6</v>
      </c>
      <c r="E25" s="51"/>
      <c r="F25" s="39" t="s">
        <v>52</v>
      </c>
      <c r="G25" s="37"/>
      <c r="H25" s="54">
        <v>30</v>
      </c>
      <c r="I25" s="89" t="s">
        <v>66</v>
      </c>
      <c r="J25" s="82">
        <f t="shared" si="0"/>
        <v>180</v>
      </c>
      <c r="K25" s="54" t="s">
        <v>85</v>
      </c>
    </row>
    <row r="26" s="2" customFormat="1" ht="13" spans="1:11">
      <c r="A26" s="42"/>
      <c r="B26" s="38" t="s">
        <v>86</v>
      </c>
      <c r="C26" s="50" t="s">
        <v>80</v>
      </c>
      <c r="D26" s="51">
        <v>6</v>
      </c>
      <c r="E26" s="51"/>
      <c r="F26" s="39" t="s">
        <v>52</v>
      </c>
      <c r="G26" s="37"/>
      <c r="H26" s="54">
        <v>50</v>
      </c>
      <c r="I26" s="89" t="s">
        <v>66</v>
      </c>
      <c r="J26" s="82">
        <f t="shared" si="0"/>
        <v>300</v>
      </c>
      <c r="K26" s="54" t="s">
        <v>52</v>
      </c>
    </row>
    <row r="27" s="2" customFormat="1" ht="13.5" spans="1:11">
      <c r="A27" s="34" t="s">
        <v>55</v>
      </c>
      <c r="B27" s="35"/>
      <c r="C27" s="35"/>
      <c r="D27" s="35"/>
      <c r="E27" s="35"/>
      <c r="F27" s="35"/>
      <c r="G27" s="35"/>
      <c r="H27" s="35" t="s">
        <v>62</v>
      </c>
      <c r="I27" s="79"/>
      <c r="J27" s="84">
        <f>SUM(J20:J26)</f>
        <v>6660</v>
      </c>
      <c r="K27" s="81"/>
    </row>
    <row r="28" s="2" customFormat="1" ht="13.5" spans="1:11">
      <c r="A28" s="24" t="s">
        <v>43</v>
      </c>
      <c r="B28" s="25"/>
      <c r="C28" s="26" t="s">
        <v>56</v>
      </c>
      <c r="D28" s="27" t="s">
        <v>5</v>
      </c>
      <c r="E28" s="28"/>
      <c r="F28" s="27" t="s">
        <v>45</v>
      </c>
      <c r="G28" s="28"/>
      <c r="H28" s="27" t="s">
        <v>46</v>
      </c>
      <c r="I28" s="28"/>
      <c r="J28" s="74" t="s">
        <v>47</v>
      </c>
      <c r="K28" s="75" t="s">
        <v>7</v>
      </c>
    </row>
    <row r="29" s="2" customFormat="1" ht="13" spans="1:11">
      <c r="A29" s="36" t="s">
        <v>18</v>
      </c>
      <c r="B29" s="38" t="s">
        <v>87</v>
      </c>
      <c r="C29" s="55" t="s">
        <v>80</v>
      </c>
      <c r="D29" s="38">
        <v>1</v>
      </c>
      <c r="E29" s="55" t="s">
        <v>88</v>
      </c>
      <c r="F29" s="38">
        <v>1</v>
      </c>
      <c r="G29" s="55" t="s">
        <v>88</v>
      </c>
      <c r="H29" s="56">
        <v>3000</v>
      </c>
      <c r="I29" s="92" t="s">
        <v>66</v>
      </c>
      <c r="J29" s="86">
        <f t="shared" ref="J29:J35" si="1">D29*F29*H29</f>
        <v>3000</v>
      </c>
      <c r="K29" s="93" t="s">
        <v>52</v>
      </c>
    </row>
    <row r="30" s="2" customFormat="1" ht="13" spans="1:11">
      <c r="A30" s="36"/>
      <c r="B30" s="38" t="s">
        <v>89</v>
      </c>
      <c r="C30" s="55" t="s">
        <v>80</v>
      </c>
      <c r="D30" s="38">
        <v>9</v>
      </c>
      <c r="E30" s="55" t="s">
        <v>88</v>
      </c>
      <c r="F30" s="38">
        <v>1</v>
      </c>
      <c r="G30" s="55" t="s">
        <v>88</v>
      </c>
      <c r="H30" s="56">
        <v>100</v>
      </c>
      <c r="I30" s="92" t="s">
        <v>66</v>
      </c>
      <c r="J30" s="86">
        <f t="shared" si="1"/>
        <v>900</v>
      </c>
      <c r="K30" s="93" t="s">
        <v>90</v>
      </c>
    </row>
    <row r="31" s="2" customFormat="1" ht="13" spans="1:11">
      <c r="A31" s="36"/>
      <c r="B31" s="38" t="s">
        <v>91</v>
      </c>
      <c r="C31" s="55" t="s">
        <v>80</v>
      </c>
      <c r="D31" s="38">
        <v>9</v>
      </c>
      <c r="E31" s="55" t="s">
        <v>88</v>
      </c>
      <c r="F31" s="38">
        <v>1</v>
      </c>
      <c r="G31" s="55" t="s">
        <v>88</v>
      </c>
      <c r="H31" s="56">
        <v>60</v>
      </c>
      <c r="I31" s="92" t="s">
        <v>66</v>
      </c>
      <c r="J31" s="86">
        <f t="shared" si="1"/>
        <v>540</v>
      </c>
      <c r="K31" s="93" t="s">
        <v>90</v>
      </c>
    </row>
    <row r="32" s="2" customFormat="1" ht="13" spans="1:11">
      <c r="A32" s="36"/>
      <c r="B32" s="38" t="s">
        <v>92</v>
      </c>
      <c r="C32" s="55" t="s">
        <v>80</v>
      </c>
      <c r="D32" s="38">
        <v>9</v>
      </c>
      <c r="E32" s="55" t="s">
        <v>88</v>
      </c>
      <c r="F32" s="38">
        <v>1</v>
      </c>
      <c r="G32" s="55" t="s">
        <v>88</v>
      </c>
      <c r="H32" s="56">
        <v>20</v>
      </c>
      <c r="I32" s="92" t="s">
        <v>66</v>
      </c>
      <c r="J32" s="86">
        <f t="shared" si="1"/>
        <v>180</v>
      </c>
      <c r="K32" s="93" t="s">
        <v>90</v>
      </c>
    </row>
    <row r="33" s="2" customFormat="1" ht="13" spans="1:11">
      <c r="A33" s="36"/>
      <c r="B33" s="38" t="s">
        <v>93</v>
      </c>
      <c r="C33" s="55" t="s">
        <v>80</v>
      </c>
      <c r="D33" s="38">
        <v>1</v>
      </c>
      <c r="E33" s="55" t="s">
        <v>88</v>
      </c>
      <c r="F33" s="38">
        <v>1</v>
      </c>
      <c r="G33" s="55" t="s">
        <v>88</v>
      </c>
      <c r="H33" s="56">
        <v>500</v>
      </c>
      <c r="I33" s="92" t="s">
        <v>66</v>
      </c>
      <c r="J33" s="86">
        <f t="shared" si="1"/>
        <v>500</v>
      </c>
      <c r="K33" s="93" t="s">
        <v>94</v>
      </c>
    </row>
    <row r="34" s="2" customFormat="1" ht="13" spans="1:11">
      <c r="A34" s="36"/>
      <c r="B34" s="38" t="s">
        <v>95</v>
      </c>
      <c r="C34" s="55" t="s">
        <v>80</v>
      </c>
      <c r="D34" s="38">
        <v>9</v>
      </c>
      <c r="E34" s="55" t="s">
        <v>88</v>
      </c>
      <c r="F34" s="38">
        <v>1</v>
      </c>
      <c r="G34" s="55" t="s">
        <v>88</v>
      </c>
      <c r="H34" s="56">
        <v>200</v>
      </c>
      <c r="I34" s="92" t="s">
        <v>66</v>
      </c>
      <c r="J34" s="86">
        <f t="shared" si="1"/>
        <v>1800</v>
      </c>
      <c r="K34" s="93" t="s">
        <v>96</v>
      </c>
    </row>
    <row r="35" s="2" customFormat="1" ht="13" spans="1:11">
      <c r="A35" s="36"/>
      <c r="B35" s="38" t="s">
        <v>97</v>
      </c>
      <c r="C35" s="55" t="s">
        <v>80</v>
      </c>
      <c r="D35" s="38">
        <v>20</v>
      </c>
      <c r="E35" s="55" t="s">
        <v>98</v>
      </c>
      <c r="F35" s="38">
        <v>1</v>
      </c>
      <c r="G35" s="55" t="s">
        <v>88</v>
      </c>
      <c r="H35" s="56">
        <v>150</v>
      </c>
      <c r="I35" s="92" t="s">
        <v>66</v>
      </c>
      <c r="J35" s="86">
        <f t="shared" si="1"/>
        <v>3000</v>
      </c>
      <c r="K35" s="93" t="s">
        <v>99</v>
      </c>
    </row>
    <row r="36" s="2" customFormat="1" ht="13.5" spans="1:11">
      <c r="A36" s="34" t="s">
        <v>55</v>
      </c>
      <c r="B36" s="35"/>
      <c r="C36" s="35"/>
      <c r="D36" s="35"/>
      <c r="E36" s="35"/>
      <c r="F36" s="35"/>
      <c r="G36" s="35"/>
      <c r="H36" s="35" t="s">
        <v>62</v>
      </c>
      <c r="I36" s="79"/>
      <c r="J36" s="84">
        <f>SUM(J29:J35)</f>
        <v>9920</v>
      </c>
      <c r="K36" s="81"/>
    </row>
    <row r="37" s="2" customFormat="1" ht="13.5" spans="1:11">
      <c r="A37" s="57" t="s">
        <v>100</v>
      </c>
      <c r="B37" s="58"/>
      <c r="C37" s="58"/>
      <c r="D37" s="58"/>
      <c r="E37" s="58"/>
      <c r="F37" s="58"/>
      <c r="G37" s="58"/>
      <c r="H37" s="58"/>
      <c r="I37" s="94"/>
      <c r="J37" s="95">
        <f>SUM(+J9+J13+J18+J27+J36)</f>
        <v>37460</v>
      </c>
      <c r="K37" s="96"/>
    </row>
    <row r="38" s="2" customFormat="1" ht="13.5" spans="1:11">
      <c r="A38" s="59" t="s">
        <v>101</v>
      </c>
      <c r="B38" s="60"/>
      <c r="C38" s="60"/>
      <c r="D38" s="60"/>
      <c r="E38" s="60"/>
      <c r="F38" s="60"/>
      <c r="G38" s="61"/>
      <c r="H38" s="62">
        <v>6</v>
      </c>
      <c r="I38" s="97" t="s">
        <v>102</v>
      </c>
      <c r="J38" s="98">
        <f>J37*6%</f>
        <v>2247.6</v>
      </c>
      <c r="K38" s="99"/>
    </row>
    <row r="39" s="2" customFormat="1" ht="13.5" spans="1:11">
      <c r="A39" s="63" t="s">
        <v>103</v>
      </c>
      <c r="B39" s="64"/>
      <c r="C39" s="64"/>
      <c r="D39" s="64"/>
      <c r="E39" s="64"/>
      <c r="F39" s="64"/>
      <c r="G39" s="64"/>
      <c r="H39" s="64"/>
      <c r="I39" s="100"/>
      <c r="J39" s="101">
        <f>(J37+J38)*6%</f>
        <v>2382.456</v>
      </c>
      <c r="K39" s="102"/>
    </row>
    <row r="40" s="2" customFormat="1" ht="14.25" spans="1:11">
      <c r="A40" s="65" t="s">
        <v>104</v>
      </c>
      <c r="B40" s="66"/>
      <c r="C40" s="66"/>
      <c r="D40" s="66"/>
      <c r="E40" s="66"/>
      <c r="F40" s="66"/>
      <c r="G40" s="66"/>
      <c r="H40" s="66"/>
      <c r="I40" s="103"/>
      <c r="J40" s="104">
        <f>SUM(J37:J39)</f>
        <v>42090.056</v>
      </c>
      <c r="K40" s="105"/>
    </row>
  </sheetData>
  <mergeCells count="7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H7:I7"/>
    <mergeCell ref="H8:I8"/>
    <mergeCell ref="A9:I9"/>
    <mergeCell ref="A10:B10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I13"/>
    <mergeCell ref="A14:B14"/>
    <mergeCell ref="D14:E14"/>
    <mergeCell ref="F14:G14"/>
    <mergeCell ref="H14:I14"/>
    <mergeCell ref="D15:E15"/>
    <mergeCell ref="F15:G15"/>
    <mergeCell ref="D16:E16"/>
    <mergeCell ref="F16:G16"/>
    <mergeCell ref="D17:E17"/>
    <mergeCell ref="F17:G17"/>
    <mergeCell ref="A18:I18"/>
    <mergeCell ref="A19:B19"/>
    <mergeCell ref="D19:E19"/>
    <mergeCell ref="F19:G19"/>
    <mergeCell ref="H19:I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A27:I27"/>
    <mergeCell ref="A28:B28"/>
    <mergeCell ref="D28:E28"/>
    <mergeCell ref="F28:G28"/>
    <mergeCell ref="H28:I28"/>
    <mergeCell ref="A36:I36"/>
    <mergeCell ref="A37:I37"/>
    <mergeCell ref="A38:G38"/>
    <mergeCell ref="A39:I39"/>
    <mergeCell ref="A40:I40"/>
    <mergeCell ref="A7:A8"/>
    <mergeCell ref="A11:A12"/>
    <mergeCell ref="A15:A17"/>
    <mergeCell ref="A20:A22"/>
    <mergeCell ref="A23:A26"/>
    <mergeCell ref="A29:A35"/>
    <mergeCell ref="K20:K22"/>
  </mergeCells>
  <dataValidations count="4">
    <dataValidation type="list" allowBlank="1" showInputMessage="1" showErrorMessage="1" sqref="C7:C8">
      <formula1>"高级大床,高级双床,豪华大床,豪华双床,行政大床,行政双床,小套房,加床,加餐,WIFI,单人房差,其他"</formula1>
    </dataValidation>
    <dataValidation type="list" allowBlank="1" showInputMessage="1" showErrorMessage="1" sqref="C11:C12">
      <formula1>"酒店早餐,自助午餐,围桌午餐,自助晚餐,围桌晚餐,鸡尾酒会,酒水,特色餐,其他"</formula1>
    </dataValidation>
    <dataValidation type="list" allowBlank="1" showInputMessage="1" showErrorMessage="1" sqref="C15:C17">
      <formula1>"工作人员,餐费,住宿,交通,通信费,导游超时费,其他,物料"</formula1>
    </dataValidation>
    <dataValidation type="list" allowBlank="1" showInputMessage="1" showErrorMessage="1" sqref="C20:C26">
      <formula1>"工作人员,餐费,住宿,交通,通信费,导游超时费,其他"</formula1>
    </dataValidation>
  </dataValidations>
  <hyperlinks>
    <hyperlink ref="D4" r:id="rId1" display="zhangzhaojie@cct.cn" tooltip="mailto:zhangzhaojie@cct.cn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瑞麟湾温泉酒店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岚岚</cp:lastModifiedBy>
  <dcterms:created xsi:type="dcterms:W3CDTF">2023-08-15T04:51:00Z</dcterms:created>
  <dcterms:modified xsi:type="dcterms:W3CDTF">2025-02-11T07:21:05Z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1E4EFF3687AD4C7D9E60508E5F742FC5_12</vt:lpwstr>
  </property>
  <property fmtid="{D5CDD505-2E9C-101B-9397-08002B2CF9AE}" pid="3" name="KSOProductBuildVer">
    <vt:lpwstr>2052-12.1.0.19302</vt:lpwstr>
  </property>
</Properties>
</file>