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908"/>
  <workbookPr/>
  <mc:AlternateContent xmlns:mc="http://schemas.openxmlformats.org/markup-compatibility/2006">
    <mc:Choice Requires="x15">
      <x15ac:absPath xmlns:x15ac="http://schemas.microsoft.com/office/spreadsheetml/2010/11/ac" url="/Volumes/T7/00方案/51社区/"/>
    </mc:Choice>
  </mc:AlternateContent>
  <xr:revisionPtr revIDLastSave="0" documentId="13_ncr:1_{736321BB-3390-AF49-898B-B75B7AFB449D}" xr6:coauthVersionLast="45" xr6:coauthVersionMax="46" xr10:uidLastSave="{00000000-0000-0000-0000-000000000000}"/>
  <bookViews>
    <workbookView xWindow="0" yWindow="0" windowWidth="25600" windowHeight="16000" xr2:uid="{00000000-000D-0000-FFFF-FFFF00000000}"/>
  </bookViews>
  <sheets>
    <sheet name="1025 6米屏幕" sheetId="3" r:id="rId1"/>
  </sheets>
  <definedNames>
    <definedName name="_xlnm._FilterDatabase" localSheetId="0" hidden="1">'1025 6米屏幕'!$A$1:$J$122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I107" i="3" l="1"/>
  <c r="I134" i="3"/>
  <c r="E74" i="3"/>
  <c r="I114" i="3"/>
  <c r="I115" i="3"/>
  <c r="I108" i="3"/>
  <c r="I141" i="3"/>
  <c r="I143" i="3"/>
  <c r="I142" i="3"/>
  <c r="I140" i="3"/>
  <c r="I139" i="3"/>
  <c r="I138" i="3"/>
  <c r="I137" i="3"/>
  <c r="I144" i="3" l="1"/>
  <c r="I116" i="3" l="1"/>
  <c r="I133" i="3"/>
  <c r="I132" i="3"/>
  <c r="I135" i="3" s="1"/>
  <c r="I126" i="3"/>
  <c r="I127" i="3"/>
  <c r="I128" i="3"/>
  <c r="I129" i="3" l="1"/>
  <c r="I68" i="3"/>
  <c r="I69" i="3"/>
  <c r="I70" i="3"/>
  <c r="I71" i="3"/>
  <c r="I72" i="3"/>
  <c r="I73" i="3"/>
  <c r="I74" i="3"/>
  <c r="I82" i="3" l="1"/>
  <c r="I83" i="3"/>
  <c r="I85" i="3"/>
  <c r="I86" i="3"/>
  <c r="I87" i="3"/>
  <c r="I88" i="3"/>
  <c r="I89" i="3"/>
  <c r="I90" i="3"/>
  <c r="I91" i="3"/>
  <c r="I92" i="3"/>
  <c r="I93" i="3"/>
  <c r="I94" i="3"/>
  <c r="I81" i="3"/>
  <c r="I32" i="3"/>
  <c r="I33" i="3"/>
  <c r="I34" i="3"/>
  <c r="I35" i="3"/>
  <c r="I36" i="3"/>
  <c r="I38" i="3"/>
  <c r="I39" i="3"/>
  <c r="I40" i="3"/>
  <c r="I41" i="3"/>
  <c r="I42" i="3"/>
  <c r="I43" i="3"/>
  <c r="I44" i="3"/>
  <c r="I45" i="3"/>
  <c r="I46" i="3"/>
  <c r="I47" i="3"/>
  <c r="I48" i="3"/>
  <c r="I49" i="3"/>
  <c r="I51" i="3"/>
  <c r="I52" i="3"/>
  <c r="I53" i="3"/>
  <c r="I54" i="3"/>
  <c r="I55" i="3"/>
  <c r="I56" i="3"/>
  <c r="I57" i="3"/>
  <c r="I58" i="3"/>
  <c r="I59" i="3"/>
  <c r="I60" i="3"/>
  <c r="I61" i="3"/>
  <c r="I62" i="3"/>
  <c r="I63" i="3"/>
  <c r="I64" i="3"/>
  <c r="I66" i="3"/>
  <c r="I67" i="3"/>
  <c r="I75" i="3"/>
  <c r="I76" i="3"/>
  <c r="I77" i="3"/>
  <c r="I31" i="3"/>
  <c r="I5" i="3"/>
  <c r="I6" i="3"/>
  <c r="I7" i="3"/>
  <c r="I9" i="3"/>
  <c r="I10" i="3"/>
  <c r="I11" i="3"/>
  <c r="I13" i="3"/>
  <c r="I14" i="3"/>
  <c r="I15" i="3"/>
  <c r="I17" i="3"/>
  <c r="I18" i="3"/>
  <c r="I19" i="3"/>
  <c r="I21" i="3"/>
  <c r="I22" i="3"/>
  <c r="I24" i="3"/>
  <c r="I25" i="3"/>
  <c r="I26" i="3"/>
  <c r="I27" i="3"/>
  <c r="I3" i="3"/>
  <c r="I4" i="3" s="1"/>
  <c r="I117" i="3"/>
  <c r="I113" i="3"/>
  <c r="I112" i="3"/>
  <c r="I110" i="3"/>
  <c r="I109" i="3"/>
  <c r="I106" i="3"/>
  <c r="I105" i="3"/>
  <c r="I84" i="3" l="1"/>
  <c r="I23" i="3"/>
  <c r="I29" i="3" s="1"/>
  <c r="I78" i="3"/>
  <c r="I118" i="3"/>
  <c r="I28" i="3"/>
  <c r="I20" i="3"/>
  <c r="I50" i="3"/>
  <c r="I37" i="3"/>
  <c r="I111" i="3"/>
  <c r="I12" i="3"/>
  <c r="I16" i="3"/>
  <c r="I8" i="3"/>
  <c r="I65" i="3"/>
  <c r="I95" i="3"/>
  <c r="I130" i="3"/>
  <c r="I79" i="3" l="1"/>
  <c r="I145" i="3"/>
  <c r="I146" i="3" s="1"/>
  <c r="I96" i="3"/>
  <c r="I103" i="3"/>
  <c r="I102" i="3"/>
  <c r="I101" i="3"/>
  <c r="I100" i="3"/>
  <c r="I99" i="3"/>
  <c r="I98" i="3"/>
  <c r="I147" i="3" l="1"/>
  <c r="I148" i="3" s="1"/>
  <c r="I104" i="3"/>
  <c r="I119" i="3" l="1"/>
  <c r="I120" i="3" s="1"/>
  <c r="I121" i="3" l="1"/>
  <c r="I122" i="3" s="1"/>
</calcChain>
</file>

<file path=xl/sharedStrings.xml><?xml version="1.0" encoding="utf-8"?>
<sst xmlns="http://schemas.openxmlformats.org/spreadsheetml/2006/main" count="376" uniqueCount="179">
  <si>
    <t>平米</t>
  </si>
  <si>
    <t>套</t>
  </si>
  <si>
    <t>项</t>
  </si>
  <si>
    <t>延米</t>
  </si>
  <si>
    <t>台</t>
  </si>
  <si>
    <t>舞台区</t>
  </si>
  <si>
    <t>25cm隔墙通道</t>
  </si>
  <si>
    <t>音响</t>
  </si>
  <si>
    <t>只</t>
  </si>
  <si>
    <t>无线对讲</t>
  </si>
  <si>
    <t>视频</t>
  </si>
  <si>
    <t>㎡</t>
  </si>
  <si>
    <t>迈普视通V6</t>
  </si>
  <si>
    <t>光纤传输系统</t>
  </si>
  <si>
    <t>20"LCD</t>
  </si>
  <si>
    <t>MacBook</t>
  </si>
  <si>
    <t>提词器（55寸电视机）</t>
  </si>
  <si>
    <t>PC</t>
  </si>
  <si>
    <t>处理器</t>
  </si>
  <si>
    <t>灯光</t>
  </si>
  <si>
    <t>logo图案灯</t>
  </si>
  <si>
    <t>logo片</t>
  </si>
  <si>
    <t>张</t>
  </si>
  <si>
    <t>电源箱</t>
  </si>
  <si>
    <t>雷亚架（20*4*8）*1组</t>
  </si>
  <si>
    <t>方</t>
  </si>
  <si>
    <t>吊点turrs架（400*400）</t>
  </si>
  <si>
    <t>米</t>
  </si>
  <si>
    <t>灯光线材及其附件若干</t>
  </si>
  <si>
    <t>序号</t>
    <phoneticPr fontId="6" type="noConversion"/>
  </si>
  <si>
    <t>明细</t>
    <phoneticPr fontId="6" type="noConversion"/>
  </si>
  <si>
    <t>数量</t>
    <phoneticPr fontId="6" type="noConversion"/>
  </si>
  <si>
    <t>单位</t>
    <phoneticPr fontId="6" type="noConversion"/>
  </si>
  <si>
    <t>次数</t>
    <phoneticPr fontId="6" type="noConversion"/>
  </si>
  <si>
    <t>单价</t>
    <phoneticPr fontId="6" type="noConversion"/>
  </si>
  <si>
    <t>总价</t>
    <phoneticPr fontId="6" type="noConversion"/>
  </si>
  <si>
    <t>备注</t>
    <phoneticPr fontId="6" type="noConversion"/>
  </si>
  <si>
    <t>签到区</t>
  </si>
  <si>
    <t>说明</t>
    <phoneticPr fontId="5" type="noConversion"/>
  </si>
  <si>
    <t>立体字</t>
    <phoneticPr fontId="5" type="noConversion"/>
  </si>
  <si>
    <t>衍生品售卖区</t>
    <phoneticPr fontId="5" type="noConversion"/>
  </si>
  <si>
    <t>WATCHOUT PRODUCTION/DISPLAY TOWER</t>
  </si>
  <si>
    <t xml:space="preserve">WATCHOUT PRODUCTION/DISPLAY CUBE </t>
  </si>
  <si>
    <t>Q Light</t>
  </si>
  <si>
    <t>LED PAR (雅江 321 48/3w)</t>
  </si>
  <si>
    <t>Beam  380 ACME光束灯</t>
  </si>
  <si>
    <t>面光 切割灯</t>
  </si>
  <si>
    <t>HDL 信号放大器</t>
  </si>
  <si>
    <t>MA 2 CONTROLLER 调光台</t>
  </si>
  <si>
    <t>雾机 HZ500</t>
  </si>
  <si>
    <t>REYN AUDIO RL-SUB121 SPEAKER(超低音音箱）</t>
  </si>
  <si>
    <t>NEXO PS-15 SPEAKER 全音域音箱(返听音箱)</t>
  </si>
  <si>
    <t>NEXO PS-15 SPEAKER 全音域音箱(中置音箱)</t>
  </si>
  <si>
    <t>XTA DP448 音箱处理器</t>
  </si>
  <si>
    <t>CAMCO VORTEX 6 AMP 功率放大器</t>
  </si>
  <si>
    <t>AUDIO MIXER  MIDAS M32 (32路数字调音台)</t>
  </si>
  <si>
    <t>SENNEHSIER ew835 Wireless Handheld Mic无线手持麦</t>
  </si>
  <si>
    <t>SHUER MX-418鹅颈麦</t>
  </si>
  <si>
    <t>SENNEHSIER ASA 无线天线放大器</t>
  </si>
  <si>
    <t>国产P3.91 LED室内显示屏 （光祥）三合一 500mm*500mm  20*5.5m（主屏）</t>
  </si>
  <si>
    <t>LED 处理器</t>
  </si>
  <si>
    <t>个</t>
    <phoneticPr fontId="5" type="noConversion"/>
  </si>
  <si>
    <t>地贴</t>
    <phoneticPr fontId="5" type="noConversion"/>
  </si>
  <si>
    <t>项</t>
    <phoneticPr fontId="5" type="noConversion"/>
  </si>
  <si>
    <t>台舌</t>
    <phoneticPr fontId="5" type="noConversion"/>
  </si>
  <si>
    <t>装饰&amp;梯步</t>
    <phoneticPr fontId="5" type="noConversion"/>
  </si>
  <si>
    <t>台</t>
    <phoneticPr fontId="5" type="noConversion"/>
  </si>
  <si>
    <t>摄影师</t>
    <phoneticPr fontId="5" type="noConversion"/>
  </si>
  <si>
    <t>名</t>
    <phoneticPr fontId="5" type="noConversion"/>
  </si>
  <si>
    <t>摄像师</t>
    <phoneticPr fontId="5" type="noConversion"/>
  </si>
  <si>
    <t>直播系统</t>
    <phoneticPr fontId="5" type="noConversion"/>
  </si>
  <si>
    <t>安保</t>
    <phoneticPr fontId="5" type="noConversion"/>
  </si>
  <si>
    <t>现场安保</t>
    <phoneticPr fontId="5" type="noConversion"/>
  </si>
  <si>
    <t>人</t>
    <phoneticPr fontId="5" type="noConversion"/>
  </si>
  <si>
    <t>速记</t>
    <phoneticPr fontId="5" type="noConversion"/>
  </si>
  <si>
    <t>席卡</t>
    <phoneticPr fontId="5" type="noConversion"/>
  </si>
  <si>
    <t>椅背贴</t>
    <phoneticPr fontId="5" type="noConversion"/>
  </si>
  <si>
    <t>麦标</t>
    <phoneticPr fontId="5" type="noConversion"/>
  </si>
  <si>
    <t>手卡</t>
    <phoneticPr fontId="5" type="noConversion"/>
  </si>
  <si>
    <t>搭建人工</t>
    <phoneticPr fontId="5" type="noConversion"/>
  </si>
  <si>
    <t>工</t>
    <phoneticPr fontId="5" type="noConversion"/>
  </si>
  <si>
    <t>物料制作</t>
    <phoneticPr fontId="5" type="noConversion"/>
  </si>
  <si>
    <t>张</t>
    <phoneticPr fontId="5" type="noConversion"/>
  </si>
  <si>
    <t>亚克力贴写真</t>
    <phoneticPr fontId="5" type="noConversion"/>
  </si>
  <si>
    <t>项目经理</t>
    <phoneticPr fontId="5" type="noConversion"/>
  </si>
  <si>
    <t>项目执行人员</t>
    <phoneticPr fontId="5" type="noConversion"/>
  </si>
  <si>
    <t>市内交通</t>
    <phoneticPr fontId="5" type="noConversion"/>
  </si>
  <si>
    <t>物料运输</t>
    <phoneticPr fontId="5" type="noConversion"/>
  </si>
  <si>
    <t>趟</t>
    <phoneticPr fontId="5" type="noConversion"/>
  </si>
  <si>
    <t>小计</t>
    <phoneticPr fontId="5" type="noConversion"/>
  </si>
  <si>
    <t>含税合计（6%增值税专用发票）</t>
    <phoneticPr fontId="5" type="noConversion"/>
  </si>
  <si>
    <t>税金（6%增值税专用发票）</t>
    <phoneticPr fontId="5" type="noConversion"/>
  </si>
  <si>
    <t>灯光师</t>
    <phoneticPr fontId="5" type="noConversion"/>
  </si>
  <si>
    <t>音响师</t>
    <phoneticPr fontId="5" type="noConversion"/>
  </si>
  <si>
    <t>视频师</t>
    <phoneticPr fontId="5" type="noConversion"/>
  </si>
  <si>
    <t>套</t>
    <phoneticPr fontId="5" type="noConversion"/>
  </si>
  <si>
    <t>背景墙</t>
    <phoneticPr fontId="5" type="noConversion"/>
  </si>
  <si>
    <t>展柜</t>
    <phoneticPr fontId="5" type="noConversion"/>
  </si>
  <si>
    <t>块</t>
    <phoneticPr fontId="5" type="noConversion"/>
  </si>
  <si>
    <t>开发者平台
WDP4.1平台
（暂按6个计算）</t>
    <phoneticPr fontId="5" type="noConversion"/>
  </si>
  <si>
    <t>开发者平台
OpenSimOne平台
（暂按2个计算）</t>
    <phoneticPr fontId="5" type="noConversion"/>
  </si>
  <si>
    <t>中岛桌</t>
    <phoneticPr fontId="5" type="noConversion"/>
  </si>
  <si>
    <t>1m*0.4m*90cmH木结构+乳胶漆展柜</t>
    <phoneticPr fontId="5" type="noConversion"/>
  </si>
  <si>
    <t>1.2m*0.6m*90cmH条桌</t>
    <phoneticPr fontId="5" type="noConversion"/>
  </si>
  <si>
    <t>道旗</t>
    <phoneticPr fontId="5" type="noConversion"/>
  </si>
  <si>
    <t>导视牌</t>
    <phoneticPr fontId="5" type="noConversion"/>
  </si>
  <si>
    <t>外场制作物料</t>
    <phoneticPr fontId="5" type="noConversion"/>
  </si>
  <si>
    <t>NEXO PS-15 SPEAKER 全音域音箱(补声音箱)带支架</t>
  </si>
  <si>
    <t>位置</t>
    <phoneticPr fontId="6" type="noConversion"/>
  </si>
  <si>
    <t>REYN AUDIO RL-0.5 SPEAKER(线性音箱）</t>
  </si>
  <si>
    <t>外场</t>
    <phoneticPr fontId="5" type="noConversion"/>
  </si>
  <si>
    <t>主会场</t>
    <phoneticPr fontId="5" type="noConversion"/>
  </si>
  <si>
    <t>分论坛（207）</t>
    <phoneticPr fontId="5" type="noConversion"/>
  </si>
  <si>
    <t>舞台区</t>
    <phoneticPr fontId="5" type="noConversion"/>
  </si>
  <si>
    <t>梯步</t>
    <phoneticPr fontId="5" type="noConversion"/>
  </si>
  <si>
    <t>运营费用</t>
    <phoneticPr fontId="5" type="noConversion"/>
  </si>
  <si>
    <t>其他运营</t>
    <phoneticPr fontId="5" type="noConversion"/>
  </si>
  <si>
    <t>以上合计</t>
    <phoneticPr fontId="5" type="noConversion"/>
  </si>
  <si>
    <t>安装撤场人工 搭建80，拆除50工</t>
    <phoneticPr fontId="5" type="noConversion"/>
  </si>
  <si>
    <t>舞台结构</t>
    <phoneticPr fontId="5" type="noConversion"/>
  </si>
  <si>
    <t>只</t>
    <phoneticPr fontId="5" type="noConversion"/>
  </si>
  <si>
    <t>照片云直播</t>
    <phoneticPr fontId="5" type="noConversion"/>
  </si>
  <si>
    <t>合计</t>
    <phoneticPr fontId="5" type="noConversion"/>
  </si>
  <si>
    <t>台阶立体字</t>
    <phoneticPr fontId="5" type="noConversion"/>
  </si>
  <si>
    <t>入口沿路道旗</t>
    <phoneticPr fontId="5" type="noConversion"/>
  </si>
  <si>
    <t>引导地贴</t>
    <phoneticPr fontId="5" type="noConversion"/>
  </si>
  <si>
    <t>序厅导视牌</t>
    <phoneticPr fontId="5" type="noConversion"/>
  </si>
  <si>
    <t>设备租赁</t>
    <phoneticPr fontId="5" type="noConversion"/>
  </si>
  <si>
    <t>服装挂架</t>
    <phoneticPr fontId="5" type="noConversion"/>
  </si>
  <si>
    <t>钢木舞台10*3（租赁）+层板找平+拉绒地毯</t>
    <phoneticPr fontId="5" type="noConversion"/>
  </si>
  <si>
    <t>钢木舞台侧立面封边层板+拉绒地毯16*0.8</t>
    <phoneticPr fontId="5" type="noConversion"/>
  </si>
  <si>
    <t>4阶梯步包拉绒地毯钢木舞台4*1</t>
    <phoneticPr fontId="5" type="noConversion"/>
  </si>
  <si>
    <t>舞台斜坡木制裱画面L6*H0.8</t>
    <phoneticPr fontId="5" type="noConversion"/>
  </si>
  <si>
    <t>斜坡发光字L4*0.4</t>
    <phoneticPr fontId="5" type="noConversion"/>
  </si>
  <si>
    <t>8m*3m桁架喷绘单面</t>
    <phoneticPr fontId="5" type="noConversion"/>
  </si>
  <si>
    <t>仿真与硬件
（5个）</t>
    <phoneticPr fontId="5" type="noConversion"/>
  </si>
  <si>
    <t>标准展位
（暂按31个计算）</t>
    <phoneticPr fontId="5" type="noConversion"/>
  </si>
  <si>
    <t>吊点turss架（400*400）*14m*6组</t>
    <phoneticPr fontId="5" type="noConversion"/>
  </si>
  <si>
    <t>8m*3m桁架+双面刀刮布背景墙</t>
    <phoneticPr fontId="5" type="noConversion"/>
  </si>
  <si>
    <t>2m*3m桁架+双面刀刮布背景墙</t>
    <phoneticPr fontId="5" type="noConversion"/>
  </si>
  <si>
    <t>4m*3m桁架+双面刀刮布背景墙</t>
    <phoneticPr fontId="5" type="noConversion"/>
  </si>
  <si>
    <t>4阶梯步包拉绒地毯钢木舞台6*4</t>
    <phoneticPr fontId="5" type="noConversion"/>
  </si>
  <si>
    <t>拍摄系统</t>
    <phoneticPr fontId="5" type="noConversion"/>
  </si>
  <si>
    <t>摄影摄像+直播</t>
    <phoneticPr fontId="5" type="noConversion"/>
  </si>
  <si>
    <t>100寸电视机</t>
    <phoneticPr fontId="5" type="noConversion"/>
  </si>
  <si>
    <t>60寸电视机</t>
    <phoneticPr fontId="5" type="noConversion"/>
  </si>
  <si>
    <t>4k 100寸</t>
    <phoneticPr fontId="5" type="noConversion"/>
  </si>
  <si>
    <t>4k 60寸</t>
    <phoneticPr fontId="5" type="noConversion"/>
  </si>
  <si>
    <t>设计费</t>
    <phoneticPr fontId="5" type="noConversion"/>
  </si>
  <si>
    <t>项目整体运营</t>
    <phoneticPr fontId="5" type="noConversion"/>
  </si>
  <si>
    <t>主持人</t>
    <phoneticPr fontId="5" type="noConversion"/>
  </si>
  <si>
    <t>特色节目</t>
    <phoneticPr fontId="5" type="noConversion"/>
  </si>
  <si>
    <t>本地特色节目</t>
    <phoneticPr fontId="5" type="noConversion"/>
  </si>
  <si>
    <t>场</t>
    <phoneticPr fontId="5" type="noConversion"/>
  </si>
  <si>
    <t>乐队</t>
    <phoneticPr fontId="5" type="noConversion"/>
  </si>
  <si>
    <t>乐队表演10首歌</t>
    <phoneticPr fontId="5" type="noConversion"/>
  </si>
  <si>
    <t>DJ</t>
    <phoneticPr fontId="5" type="noConversion"/>
  </si>
  <si>
    <t>科技之夜</t>
    <phoneticPr fontId="5" type="noConversion"/>
  </si>
  <si>
    <t>舞台节目</t>
    <phoneticPr fontId="5" type="noConversion"/>
  </si>
  <si>
    <t>晚宴互动道具</t>
    <phoneticPr fontId="5" type="noConversion"/>
  </si>
  <si>
    <t>天降礼物</t>
    <phoneticPr fontId="5" type="noConversion"/>
  </si>
  <si>
    <t>传递地球</t>
    <phoneticPr fontId="5" type="noConversion"/>
  </si>
  <si>
    <t>技术人员</t>
    <phoneticPr fontId="5" type="noConversion"/>
  </si>
  <si>
    <t>服务人员</t>
    <phoneticPr fontId="5" type="noConversion"/>
  </si>
  <si>
    <t>租赁</t>
    <phoneticPr fontId="5" type="noConversion"/>
  </si>
  <si>
    <t>高清直播所有分会，直播推流、平台搭建、专线网络</t>
    <phoneticPr fontId="5" type="noConversion"/>
  </si>
  <si>
    <t xml:space="preserve">晚宴互动 </t>
    <phoneticPr fontId="5" type="noConversion"/>
  </si>
  <si>
    <t>晚宴吧桌</t>
    <phoneticPr fontId="5" type="noConversion"/>
  </si>
  <si>
    <t>净价合计（含服务费10%）</t>
    <phoneticPr fontId="5" type="noConversion"/>
  </si>
  <si>
    <t>钢木舞台70*5（租赁）+层板找平+拉绒地毯</t>
    <phoneticPr fontId="5" type="noConversion"/>
  </si>
  <si>
    <t>钢木舞台侧立面封边层板+拉绒地毯80*0.8</t>
    <phoneticPr fontId="5" type="noConversion"/>
  </si>
  <si>
    <t>国产P3 LED显示屏 500mm*500mm  20*6m（主屏）</t>
    <phoneticPr fontId="5" type="noConversion"/>
  </si>
  <si>
    <t>国产P3 LED显示屏 500mm*500mm 20*6m（副屏）</t>
    <phoneticPr fontId="5" type="noConversion"/>
  </si>
  <si>
    <t>国产P3 LED显示屏 500mm*500mm  20*6m（副屏）</t>
    <phoneticPr fontId="5" type="noConversion"/>
  </si>
  <si>
    <t>雷亚架（20*4*9）*3组</t>
    <phoneticPr fontId="5" type="noConversion"/>
  </si>
  <si>
    <t>会场网络搭建</t>
    <phoneticPr fontId="5" type="noConversion"/>
  </si>
  <si>
    <t>千兆企业级网关+三层网络交换机+POE交换机+接入交换5台+吸顶AP3台+网线布线等</t>
    <phoneticPr fontId="5" type="noConversion"/>
  </si>
  <si>
    <t>吊牌胸卡</t>
    <phoneticPr fontId="5" type="noConversion"/>
  </si>
  <si>
    <t>工作证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</si>
</sst>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¥&quot;* #,##0.00_);_(&quot;¥&quot;* \(#,##0.00\);_(&quot;¥&quot;* &quot;-&quot;??_);_(@_)"/>
    <numFmt numFmtId="176" formatCode="_ &quot;¥&quot;* #,##0.00_ ;_ &quot;¥&quot;* \-#,##0.00_ ;_ &quot;¥&quot;* &quot;-&quot;??_ ;_ @_ "/>
    <numFmt numFmtId="177" formatCode="0&quot; &quot;;\(0\)"/>
    <numFmt numFmtId="178" formatCode="_ \¥* #,##0.00_ ;_ \¥* \-#,##0.00_ ;_ \¥* &quot;-&quot;??_ ;_ @_ "/>
  </numFmts>
  <fonts count="10">
    <font>
      <sz val="12"/>
      <name val="宋体"/>
      <charset val="134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MicrosoftYaHei"/>
      <family val="2"/>
      <charset val="134"/>
    </font>
    <font>
      <b/>
      <sz val="10"/>
      <color theme="1"/>
      <name val="微软雅黑"/>
      <family val="2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1">
    <xf numFmtId="0" fontId="0" fillId="0" borderId="0" applyBorder="0"/>
    <xf numFmtId="0" fontId="4" fillId="0" borderId="0" applyBorder="0"/>
    <xf numFmtId="0" fontId="4" fillId="0" borderId="0" applyBorder="0"/>
    <xf numFmtId="0" fontId="3" fillId="0" borderId="0" applyBorder="0"/>
    <xf numFmtId="0" fontId="1" fillId="0" borderId="0" applyBorder="0" applyProtection="0"/>
    <xf numFmtId="0" fontId="1" fillId="0" borderId="0" applyBorder="0"/>
    <xf numFmtId="0" fontId="2" fillId="0" borderId="0" applyBorder="0"/>
    <xf numFmtId="178" fontId="4" fillId="0" borderId="0" applyFont="0" applyFill="0" applyBorder="0" applyAlignment="0" applyProtection="0"/>
    <xf numFmtId="0" fontId="4" fillId="0" borderId="0" applyBorder="0"/>
    <xf numFmtId="0" fontId="1" fillId="0" borderId="0" applyBorder="0"/>
    <xf numFmtId="0" fontId="1" fillId="0" borderId="0" applyBorder="0"/>
  </cellStyleXfs>
  <cellXfs count="82">
    <xf numFmtId="0" fontId="0" fillId="0" borderId="0" xfId="0" applyFont="1"/>
    <xf numFmtId="44" fontId="8" fillId="2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176" fontId="8" fillId="3" borderId="1" xfId="0" applyNumberFormat="1" applyFont="1" applyFill="1" applyBorder="1" applyAlignment="1">
      <alignment horizontal="center" vertical="center" wrapText="1"/>
    </xf>
    <xf numFmtId="177" fontId="8" fillId="3" borderId="1" xfId="0" applyNumberFormat="1" applyFont="1" applyFill="1" applyBorder="1" applyAlignment="1">
      <alignment horizontal="center" vertical="center" wrapText="1"/>
    </xf>
    <xf numFmtId="44" fontId="8" fillId="3" borderId="1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176" fontId="9" fillId="4" borderId="1" xfId="0" applyNumberFormat="1" applyFont="1" applyFill="1" applyBorder="1" applyAlignment="1">
      <alignment horizontal="center" vertical="center"/>
    </xf>
    <xf numFmtId="176" fontId="9" fillId="5" borderId="1" xfId="0" applyNumberFormat="1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176" fontId="9" fillId="4" borderId="3" xfId="0" applyNumberFormat="1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/>
    </xf>
    <xf numFmtId="0" fontId="8" fillId="4" borderId="5" xfId="0" applyFont="1" applyFill="1" applyBorder="1" applyAlignment="1">
      <alignment horizontal="center" vertical="center"/>
    </xf>
    <xf numFmtId="176" fontId="9" fillId="4" borderId="9" xfId="0" applyNumberFormat="1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9" fillId="5" borderId="15" xfId="0" applyFont="1" applyFill="1" applyBorder="1" applyAlignment="1">
      <alignment horizontal="center" vertical="center"/>
    </xf>
    <xf numFmtId="176" fontId="8" fillId="5" borderId="15" xfId="0" applyNumberFormat="1" applyFont="1" applyFill="1" applyBorder="1" applyAlignment="1">
      <alignment horizontal="center" vertical="center"/>
    </xf>
    <xf numFmtId="0" fontId="8" fillId="5" borderId="15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176" fontId="9" fillId="4" borderId="17" xfId="0" applyNumberFormat="1" applyFont="1" applyFill="1" applyBorder="1" applyAlignment="1">
      <alignment horizontal="center" vertical="center"/>
    </xf>
    <xf numFmtId="0" fontId="8" fillId="4" borderId="18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4" fontId="8" fillId="0" borderId="1" xfId="0" applyNumberFormat="1" applyFont="1" applyFill="1" applyBorder="1" applyAlignment="1">
      <alignment horizontal="center" vertical="center" wrapText="1"/>
    </xf>
    <xf numFmtId="44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5" borderId="8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0" fontId="9" fillId="4" borderId="13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6" xfId="0" applyFont="1" applyFill="1" applyBorder="1" applyAlignment="1">
      <alignment horizontal="center" vertical="center"/>
    </xf>
    <xf numFmtId="0" fontId="9" fillId="4" borderId="17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</cellXfs>
  <cellStyles count="11">
    <cellStyle name="_x000a_shell=progma" xfId="1" xr:uid="{00000000-0005-0000-0000-000001000000}"/>
    <cellStyle name="_ET_STYLE_NoName_00_" xfId="5" xr:uid="{00000000-0005-0000-0000-000007000000}"/>
    <cellStyle name="0,0_x000a__x000a_NA_x000a__x000a_" xfId="8" xr:uid="{00000000-0005-0000-0000-000022000000}"/>
    <cellStyle name="Currency" xfId="7" xr:uid="{00000000-0005-0000-0000-000009000000}"/>
    <cellStyle name="常规" xfId="0" builtinId="0"/>
    <cellStyle name="常规 10" xfId="9" xr:uid="{00000000-0005-0000-0000-00002B000000}"/>
    <cellStyle name="常规 2" xfId="2" xr:uid="{00000000-0005-0000-0000-000002000000}"/>
    <cellStyle name="常规 46" xfId="4" xr:uid="{00000000-0005-0000-0000-000006000000}"/>
    <cellStyle name="常规 6" xfId="6" xr:uid="{00000000-0005-0000-0000-000008000000}"/>
    <cellStyle name="常规 8" xfId="10" xr:uid="{00000000-0005-0000-0000-000031000000}"/>
    <cellStyle name="样式 1" xfId="3" xr:uid="{00000000-0005-0000-0000-000005000000}"/>
  </cellStyles>
  <dxfs count="0"/>
  <tableStyles count="0" defaultTableStyle="TableStyleMedium2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FEE16-D778-4FE4-9BD0-8EE4931E2CCE}">
  <dimension ref="A1:P148"/>
  <sheetViews>
    <sheetView tabSelected="1" topLeftCell="A122" zoomScale="115" zoomScaleNormal="115" workbookViewId="0">
      <selection activeCell="I145" sqref="I145"/>
    </sheetView>
  </sheetViews>
  <sheetFormatPr baseColWidth="10" defaultColWidth="9" defaultRowHeight="16"/>
  <cols>
    <col min="1" max="1" width="5.33203125" style="2" bestFit="1" customWidth="1"/>
    <col min="2" max="2" width="18.5" style="2" customWidth="1"/>
    <col min="3" max="3" width="18.6640625" style="2" customWidth="1"/>
    <col min="4" max="4" width="66.5" style="2" customWidth="1"/>
    <col min="5" max="7" width="10.5" style="2" customWidth="1"/>
    <col min="8" max="8" width="14.1640625" style="5" customWidth="1"/>
    <col min="9" max="9" width="17.33203125" style="5" customWidth="1"/>
    <col min="10" max="10" width="27.1640625" style="2" customWidth="1"/>
    <col min="11" max="16384" width="9" style="2"/>
  </cols>
  <sheetData>
    <row r="1" spans="1:10" ht="17">
      <c r="A1" s="13" t="s">
        <v>29</v>
      </c>
      <c r="B1" s="14" t="s">
        <v>108</v>
      </c>
      <c r="C1" s="14" t="s">
        <v>30</v>
      </c>
      <c r="D1" s="14" t="s">
        <v>38</v>
      </c>
      <c r="E1" s="14" t="s">
        <v>31</v>
      </c>
      <c r="F1" s="14" t="s">
        <v>32</v>
      </c>
      <c r="G1" s="14" t="s">
        <v>33</v>
      </c>
      <c r="H1" s="15" t="s">
        <v>34</v>
      </c>
      <c r="I1" s="15" t="s">
        <v>35</v>
      </c>
      <c r="J1" s="16" t="s">
        <v>36</v>
      </c>
    </row>
    <row r="2" spans="1:10">
      <c r="A2" s="58" t="s">
        <v>110</v>
      </c>
      <c r="B2" s="59"/>
      <c r="C2" s="59"/>
      <c r="D2" s="59"/>
      <c r="E2" s="59"/>
      <c r="F2" s="59"/>
      <c r="G2" s="59"/>
      <c r="H2" s="59"/>
      <c r="I2" s="59"/>
      <c r="J2" s="60"/>
    </row>
    <row r="3" spans="1:10">
      <c r="A3" s="17">
        <v>1</v>
      </c>
      <c r="B3" s="25" t="s">
        <v>37</v>
      </c>
      <c r="C3" s="25" t="s">
        <v>96</v>
      </c>
      <c r="D3" s="27" t="s">
        <v>134</v>
      </c>
      <c r="E3" s="27">
        <v>3</v>
      </c>
      <c r="F3" s="27" t="s">
        <v>98</v>
      </c>
      <c r="G3" s="27">
        <v>1</v>
      </c>
      <c r="H3" s="24">
        <v>3000</v>
      </c>
      <c r="I3" s="24">
        <f>E3*G3*H3</f>
        <v>9000</v>
      </c>
      <c r="J3" s="31"/>
    </row>
    <row r="4" spans="1:10">
      <c r="A4" s="17">
        <v>2</v>
      </c>
      <c r="B4" s="54" t="s">
        <v>89</v>
      </c>
      <c r="C4" s="54"/>
      <c r="D4" s="54"/>
      <c r="E4" s="54"/>
      <c r="F4" s="54"/>
      <c r="G4" s="54"/>
      <c r="H4" s="54"/>
      <c r="I4" s="12">
        <f>SUM(I3)</f>
        <v>9000</v>
      </c>
      <c r="J4" s="32"/>
    </row>
    <row r="5" spans="1:10">
      <c r="A5" s="17">
        <v>3</v>
      </c>
      <c r="B5" s="70" t="s">
        <v>136</v>
      </c>
      <c r="C5" s="25" t="s">
        <v>96</v>
      </c>
      <c r="D5" s="25" t="s">
        <v>138</v>
      </c>
      <c r="E5" s="25">
        <v>6</v>
      </c>
      <c r="F5" s="25" t="s">
        <v>98</v>
      </c>
      <c r="G5" s="25">
        <v>1</v>
      </c>
      <c r="H5" s="4">
        <v>4600</v>
      </c>
      <c r="I5" s="4">
        <f t="shared" ref="I5:I27" si="0">E5*G5*H5</f>
        <v>27600</v>
      </c>
      <c r="J5" s="31"/>
    </row>
    <row r="6" spans="1:10">
      <c r="A6" s="17">
        <v>4</v>
      </c>
      <c r="B6" s="70"/>
      <c r="C6" s="27" t="s">
        <v>96</v>
      </c>
      <c r="D6" s="25" t="s">
        <v>139</v>
      </c>
      <c r="E6" s="25">
        <v>12</v>
      </c>
      <c r="F6" s="25" t="s">
        <v>98</v>
      </c>
      <c r="G6" s="25">
        <v>1</v>
      </c>
      <c r="H6" s="4">
        <v>1500</v>
      </c>
      <c r="I6" s="4">
        <f t="shared" si="0"/>
        <v>18000</v>
      </c>
      <c r="J6" s="31"/>
    </row>
    <row r="7" spans="1:10">
      <c r="A7" s="17">
        <v>5</v>
      </c>
      <c r="B7" s="55"/>
      <c r="C7" s="25" t="s">
        <v>97</v>
      </c>
      <c r="D7" s="25" t="s">
        <v>102</v>
      </c>
      <c r="E7" s="27">
        <v>31</v>
      </c>
      <c r="F7" s="25" t="s">
        <v>61</v>
      </c>
      <c r="G7" s="25">
        <v>1</v>
      </c>
      <c r="H7" s="4">
        <v>800</v>
      </c>
      <c r="I7" s="4">
        <f t="shared" si="0"/>
        <v>24800</v>
      </c>
      <c r="J7" s="31"/>
    </row>
    <row r="8" spans="1:10">
      <c r="A8" s="17">
        <v>6</v>
      </c>
      <c r="B8" s="54" t="s">
        <v>89</v>
      </c>
      <c r="C8" s="54"/>
      <c r="D8" s="54"/>
      <c r="E8" s="54"/>
      <c r="F8" s="54"/>
      <c r="G8" s="54"/>
      <c r="H8" s="54"/>
      <c r="I8" s="12">
        <f>SUM(I5:I7)</f>
        <v>70400</v>
      </c>
      <c r="J8" s="32"/>
    </row>
    <row r="9" spans="1:10">
      <c r="A9" s="17">
        <v>7</v>
      </c>
      <c r="B9" s="70" t="s">
        <v>99</v>
      </c>
      <c r="C9" s="27" t="s">
        <v>96</v>
      </c>
      <c r="D9" s="38" t="s">
        <v>138</v>
      </c>
      <c r="E9" s="25">
        <v>3</v>
      </c>
      <c r="F9" s="25" t="s">
        <v>98</v>
      </c>
      <c r="G9" s="25">
        <v>1</v>
      </c>
      <c r="H9" s="4">
        <v>4600</v>
      </c>
      <c r="I9" s="4">
        <f t="shared" si="0"/>
        <v>13800</v>
      </c>
      <c r="J9" s="31"/>
    </row>
    <row r="10" spans="1:10">
      <c r="A10" s="17">
        <v>8</v>
      </c>
      <c r="B10" s="70"/>
      <c r="C10" s="27" t="s">
        <v>96</v>
      </c>
      <c r="D10" s="38" t="s">
        <v>139</v>
      </c>
      <c r="E10" s="25">
        <v>6</v>
      </c>
      <c r="F10" s="25" t="s">
        <v>98</v>
      </c>
      <c r="G10" s="25">
        <v>1</v>
      </c>
      <c r="H10" s="4">
        <v>1500</v>
      </c>
      <c r="I10" s="4">
        <f t="shared" si="0"/>
        <v>9000</v>
      </c>
      <c r="J10" s="31"/>
    </row>
    <row r="11" spans="1:10">
      <c r="A11" s="17">
        <v>9</v>
      </c>
      <c r="B11" s="55"/>
      <c r="C11" s="27" t="s">
        <v>97</v>
      </c>
      <c r="D11" s="25" t="s">
        <v>102</v>
      </c>
      <c r="E11" s="25">
        <v>36</v>
      </c>
      <c r="F11" s="25" t="s">
        <v>61</v>
      </c>
      <c r="G11" s="25">
        <v>1</v>
      </c>
      <c r="H11" s="4">
        <v>800</v>
      </c>
      <c r="I11" s="4">
        <f t="shared" si="0"/>
        <v>28800</v>
      </c>
      <c r="J11" s="31"/>
    </row>
    <row r="12" spans="1:10">
      <c r="A12" s="17">
        <v>10</v>
      </c>
      <c r="B12" s="54" t="s">
        <v>89</v>
      </c>
      <c r="C12" s="54"/>
      <c r="D12" s="54"/>
      <c r="E12" s="54"/>
      <c r="F12" s="54"/>
      <c r="G12" s="54"/>
      <c r="H12" s="54"/>
      <c r="I12" s="12">
        <f>SUM(I9:I11)</f>
        <v>51600</v>
      </c>
      <c r="J12" s="32"/>
    </row>
    <row r="13" spans="1:10">
      <c r="A13" s="17">
        <v>11</v>
      </c>
      <c r="B13" s="70" t="s">
        <v>100</v>
      </c>
      <c r="C13" s="27" t="s">
        <v>96</v>
      </c>
      <c r="D13" s="38" t="s">
        <v>138</v>
      </c>
      <c r="E13" s="25">
        <v>1</v>
      </c>
      <c r="F13" s="25" t="s">
        <v>98</v>
      </c>
      <c r="G13" s="25">
        <v>1</v>
      </c>
      <c r="H13" s="4">
        <v>4600</v>
      </c>
      <c r="I13" s="4">
        <f t="shared" si="0"/>
        <v>4600</v>
      </c>
      <c r="J13" s="31"/>
    </row>
    <row r="14" spans="1:10">
      <c r="A14" s="17">
        <v>12</v>
      </c>
      <c r="B14" s="70"/>
      <c r="C14" s="27" t="s">
        <v>96</v>
      </c>
      <c r="D14" s="38" t="s">
        <v>139</v>
      </c>
      <c r="E14" s="25">
        <v>2</v>
      </c>
      <c r="F14" s="25" t="s">
        <v>98</v>
      </c>
      <c r="G14" s="25">
        <v>1</v>
      </c>
      <c r="H14" s="4">
        <v>1500</v>
      </c>
      <c r="I14" s="4">
        <f t="shared" si="0"/>
        <v>3000</v>
      </c>
      <c r="J14" s="31"/>
    </row>
    <row r="15" spans="1:10">
      <c r="A15" s="17">
        <v>13</v>
      </c>
      <c r="B15" s="55"/>
      <c r="C15" s="27" t="s">
        <v>97</v>
      </c>
      <c r="D15" s="25" t="s">
        <v>102</v>
      </c>
      <c r="E15" s="25">
        <v>4</v>
      </c>
      <c r="F15" s="25" t="s">
        <v>61</v>
      </c>
      <c r="G15" s="25">
        <v>1</v>
      </c>
      <c r="H15" s="4">
        <v>800</v>
      </c>
      <c r="I15" s="4">
        <f t="shared" si="0"/>
        <v>3200</v>
      </c>
      <c r="J15" s="31"/>
    </row>
    <row r="16" spans="1:10">
      <c r="A16" s="17">
        <v>14</v>
      </c>
      <c r="B16" s="54" t="s">
        <v>89</v>
      </c>
      <c r="C16" s="54"/>
      <c r="D16" s="54"/>
      <c r="E16" s="54"/>
      <c r="F16" s="54"/>
      <c r="G16" s="54"/>
      <c r="H16" s="54"/>
      <c r="I16" s="12">
        <f>SUM(I13:I15)</f>
        <v>10800</v>
      </c>
      <c r="J16" s="32"/>
    </row>
    <row r="17" spans="1:10">
      <c r="A17" s="17">
        <v>15</v>
      </c>
      <c r="B17" s="70" t="s">
        <v>135</v>
      </c>
      <c r="C17" s="27" t="s">
        <v>96</v>
      </c>
      <c r="D17" s="25" t="s">
        <v>140</v>
      </c>
      <c r="E17" s="25">
        <v>5</v>
      </c>
      <c r="F17" s="25" t="s">
        <v>98</v>
      </c>
      <c r="G17" s="25">
        <v>1</v>
      </c>
      <c r="H17" s="4">
        <v>2200</v>
      </c>
      <c r="I17" s="4">
        <f t="shared" si="0"/>
        <v>11000</v>
      </c>
      <c r="J17" s="31"/>
    </row>
    <row r="18" spans="1:10">
      <c r="A18" s="17">
        <v>16</v>
      </c>
      <c r="B18" s="55"/>
      <c r="C18" s="27" t="s">
        <v>97</v>
      </c>
      <c r="D18" s="25" t="s">
        <v>102</v>
      </c>
      <c r="E18" s="25">
        <v>5</v>
      </c>
      <c r="F18" s="25" t="s">
        <v>61</v>
      </c>
      <c r="G18" s="25">
        <v>1</v>
      </c>
      <c r="H18" s="4">
        <v>800</v>
      </c>
      <c r="I18" s="4">
        <f t="shared" si="0"/>
        <v>4000</v>
      </c>
      <c r="J18" s="31"/>
    </row>
    <row r="19" spans="1:10">
      <c r="A19" s="17">
        <v>17</v>
      </c>
      <c r="B19" s="55"/>
      <c r="C19" s="27" t="s">
        <v>101</v>
      </c>
      <c r="D19" s="25" t="s">
        <v>103</v>
      </c>
      <c r="E19" s="25">
        <v>1</v>
      </c>
      <c r="F19" s="25" t="s">
        <v>61</v>
      </c>
      <c r="G19" s="25">
        <v>1</v>
      </c>
      <c r="H19" s="4">
        <v>1000</v>
      </c>
      <c r="I19" s="4">
        <f t="shared" si="0"/>
        <v>1000</v>
      </c>
      <c r="J19" s="31"/>
    </row>
    <row r="20" spans="1:10">
      <c r="A20" s="17">
        <v>18</v>
      </c>
      <c r="B20" s="54" t="s">
        <v>89</v>
      </c>
      <c r="C20" s="54"/>
      <c r="D20" s="54"/>
      <c r="E20" s="54"/>
      <c r="F20" s="54"/>
      <c r="G20" s="54"/>
      <c r="H20" s="54"/>
      <c r="I20" s="12">
        <f>SUM(I17:I19)</f>
        <v>16000</v>
      </c>
      <c r="J20" s="32"/>
    </row>
    <row r="21" spans="1:10">
      <c r="A21" s="17">
        <v>19</v>
      </c>
      <c r="B21" s="55" t="s">
        <v>40</v>
      </c>
      <c r="C21" s="25" t="s">
        <v>128</v>
      </c>
      <c r="D21" s="25"/>
      <c r="E21" s="25">
        <v>1</v>
      </c>
      <c r="F21" s="25" t="s">
        <v>98</v>
      </c>
      <c r="G21" s="29">
        <v>1</v>
      </c>
      <c r="H21" s="4">
        <v>1000</v>
      </c>
      <c r="I21" s="4">
        <f t="shared" si="0"/>
        <v>1000</v>
      </c>
      <c r="J21" s="31"/>
    </row>
    <row r="22" spans="1:10">
      <c r="A22" s="17">
        <v>20</v>
      </c>
      <c r="B22" s="55"/>
      <c r="C22" s="25" t="s">
        <v>97</v>
      </c>
      <c r="D22" s="38" t="s">
        <v>102</v>
      </c>
      <c r="E22" s="25">
        <v>3</v>
      </c>
      <c r="F22" s="25" t="s">
        <v>61</v>
      </c>
      <c r="G22" s="25">
        <v>1</v>
      </c>
      <c r="H22" s="4">
        <v>800</v>
      </c>
      <c r="I22" s="4">
        <f t="shared" si="0"/>
        <v>2400</v>
      </c>
      <c r="J22" s="31"/>
    </row>
    <row r="23" spans="1:10">
      <c r="A23" s="17">
        <v>21</v>
      </c>
      <c r="B23" s="54" t="s">
        <v>89</v>
      </c>
      <c r="C23" s="54"/>
      <c r="D23" s="54"/>
      <c r="E23" s="54"/>
      <c r="F23" s="54"/>
      <c r="G23" s="54"/>
      <c r="H23" s="54"/>
      <c r="I23" s="12">
        <f>SUM(I21:I22)</f>
        <v>3400</v>
      </c>
      <c r="J23" s="32"/>
    </row>
    <row r="24" spans="1:10">
      <c r="A24" s="17">
        <v>22</v>
      </c>
      <c r="B24" s="55" t="s">
        <v>106</v>
      </c>
      <c r="C24" s="25" t="s">
        <v>104</v>
      </c>
      <c r="D24" s="25" t="s">
        <v>124</v>
      </c>
      <c r="E24" s="25">
        <v>10</v>
      </c>
      <c r="F24" s="25" t="s">
        <v>61</v>
      </c>
      <c r="G24" s="29">
        <v>1</v>
      </c>
      <c r="H24" s="4">
        <v>500</v>
      </c>
      <c r="I24" s="4">
        <f t="shared" si="0"/>
        <v>5000</v>
      </c>
      <c r="J24" s="31"/>
    </row>
    <row r="25" spans="1:10">
      <c r="A25" s="17">
        <v>23</v>
      </c>
      <c r="B25" s="55"/>
      <c r="C25" s="25" t="s">
        <v>39</v>
      </c>
      <c r="D25" s="25" t="s">
        <v>123</v>
      </c>
      <c r="E25" s="25">
        <v>2</v>
      </c>
      <c r="F25" s="25" t="s">
        <v>95</v>
      </c>
      <c r="G25" s="25">
        <v>1</v>
      </c>
      <c r="H25" s="4">
        <v>2000</v>
      </c>
      <c r="I25" s="4">
        <f t="shared" si="0"/>
        <v>4000</v>
      </c>
      <c r="J25" s="31"/>
    </row>
    <row r="26" spans="1:10">
      <c r="A26" s="17">
        <v>24</v>
      </c>
      <c r="B26" s="55"/>
      <c r="C26" s="25" t="s">
        <v>62</v>
      </c>
      <c r="D26" s="25" t="s">
        <v>125</v>
      </c>
      <c r="E26" s="25">
        <v>30</v>
      </c>
      <c r="F26" s="25" t="s">
        <v>82</v>
      </c>
      <c r="G26" s="29">
        <v>1</v>
      </c>
      <c r="H26" s="4">
        <v>50</v>
      </c>
      <c r="I26" s="4">
        <f t="shared" si="0"/>
        <v>1500</v>
      </c>
      <c r="J26" s="31"/>
    </row>
    <row r="27" spans="1:10">
      <c r="A27" s="17">
        <v>25</v>
      </c>
      <c r="B27" s="55"/>
      <c r="C27" s="25" t="s">
        <v>105</v>
      </c>
      <c r="D27" s="25" t="s">
        <v>126</v>
      </c>
      <c r="E27" s="25">
        <v>10</v>
      </c>
      <c r="F27" s="25" t="s">
        <v>61</v>
      </c>
      <c r="G27" s="29">
        <v>1</v>
      </c>
      <c r="H27" s="4">
        <v>500</v>
      </c>
      <c r="I27" s="4">
        <f t="shared" si="0"/>
        <v>5000</v>
      </c>
      <c r="J27" s="31"/>
    </row>
    <row r="28" spans="1:10">
      <c r="A28" s="17">
        <v>26</v>
      </c>
      <c r="B28" s="54" t="s">
        <v>89</v>
      </c>
      <c r="C28" s="54"/>
      <c r="D28" s="54"/>
      <c r="E28" s="54"/>
      <c r="F28" s="54"/>
      <c r="G28" s="54"/>
      <c r="H28" s="54"/>
      <c r="I28" s="12">
        <f>SUM(I24:I27)</f>
        <v>15500</v>
      </c>
      <c r="J28" s="32"/>
    </row>
    <row r="29" spans="1:10">
      <c r="A29" s="63" t="s">
        <v>122</v>
      </c>
      <c r="B29" s="54"/>
      <c r="C29" s="54"/>
      <c r="D29" s="54"/>
      <c r="E29" s="54"/>
      <c r="F29" s="54"/>
      <c r="G29" s="54"/>
      <c r="H29" s="54"/>
      <c r="I29" s="12">
        <f ca="1">SUMIF(B3:H28,"小计",I3:I28)</f>
        <v>176700</v>
      </c>
      <c r="J29" s="33"/>
    </row>
    <row r="30" spans="1:10">
      <c r="A30" s="58" t="s">
        <v>111</v>
      </c>
      <c r="B30" s="59"/>
      <c r="C30" s="59"/>
      <c r="D30" s="59"/>
      <c r="E30" s="59"/>
      <c r="F30" s="59"/>
      <c r="G30" s="59"/>
      <c r="H30" s="59"/>
      <c r="I30" s="59"/>
      <c r="J30" s="60"/>
    </row>
    <row r="31" spans="1:10">
      <c r="A31" s="18">
        <v>27</v>
      </c>
      <c r="B31" s="57" t="s">
        <v>5</v>
      </c>
      <c r="C31" s="57" t="s">
        <v>64</v>
      </c>
      <c r="D31" s="28" t="s">
        <v>132</v>
      </c>
      <c r="E31" s="28">
        <v>1</v>
      </c>
      <c r="F31" s="28" t="s">
        <v>2</v>
      </c>
      <c r="G31" s="28">
        <v>1</v>
      </c>
      <c r="H31" s="4">
        <v>1500</v>
      </c>
      <c r="I31" s="4">
        <f>E31*G31*H31</f>
        <v>1500</v>
      </c>
      <c r="J31" s="31"/>
    </row>
    <row r="32" spans="1:10">
      <c r="A32" s="18">
        <v>28</v>
      </c>
      <c r="B32" s="57"/>
      <c r="C32" s="57"/>
      <c r="D32" s="28" t="s">
        <v>133</v>
      </c>
      <c r="E32" s="28">
        <v>1</v>
      </c>
      <c r="F32" s="28" t="s">
        <v>2</v>
      </c>
      <c r="G32" s="28">
        <v>1</v>
      </c>
      <c r="H32" s="4">
        <v>3000</v>
      </c>
      <c r="I32" s="4">
        <f t="shared" ref="I32:I77" si="1">E32*G32*H32</f>
        <v>3000</v>
      </c>
      <c r="J32" s="31"/>
    </row>
    <row r="33" spans="1:10">
      <c r="A33" s="18">
        <v>29</v>
      </c>
      <c r="B33" s="57"/>
      <c r="C33" s="57" t="s">
        <v>119</v>
      </c>
      <c r="D33" s="43" t="s">
        <v>169</v>
      </c>
      <c r="E33" s="43">
        <v>350</v>
      </c>
      <c r="F33" s="43" t="s">
        <v>0</v>
      </c>
      <c r="G33" s="43">
        <v>1</v>
      </c>
      <c r="H33" s="24">
        <v>150</v>
      </c>
      <c r="I33" s="24">
        <f t="shared" si="1"/>
        <v>52500</v>
      </c>
      <c r="J33" s="31"/>
    </row>
    <row r="34" spans="1:10">
      <c r="A34" s="18">
        <v>30</v>
      </c>
      <c r="B34" s="57"/>
      <c r="C34" s="57"/>
      <c r="D34" s="43" t="s">
        <v>170</v>
      </c>
      <c r="E34" s="43">
        <v>80</v>
      </c>
      <c r="F34" s="43" t="s">
        <v>3</v>
      </c>
      <c r="G34" s="43">
        <v>1</v>
      </c>
      <c r="H34" s="24">
        <v>70</v>
      </c>
      <c r="I34" s="24">
        <f t="shared" si="1"/>
        <v>5600</v>
      </c>
      <c r="J34" s="31"/>
    </row>
    <row r="35" spans="1:10">
      <c r="A35" s="18">
        <v>31</v>
      </c>
      <c r="B35" s="57"/>
      <c r="C35" s="57" t="s">
        <v>65</v>
      </c>
      <c r="D35" s="43" t="s">
        <v>6</v>
      </c>
      <c r="E35" s="43">
        <v>10</v>
      </c>
      <c r="F35" s="43" t="s">
        <v>3</v>
      </c>
      <c r="G35" s="43">
        <v>1</v>
      </c>
      <c r="H35" s="50">
        <v>200</v>
      </c>
      <c r="I35" s="24">
        <f t="shared" si="1"/>
        <v>2000</v>
      </c>
      <c r="J35" s="31"/>
    </row>
    <row r="36" spans="1:10">
      <c r="A36" s="18">
        <v>32</v>
      </c>
      <c r="B36" s="57"/>
      <c r="C36" s="57"/>
      <c r="D36" s="28" t="s">
        <v>141</v>
      </c>
      <c r="E36" s="28">
        <v>24</v>
      </c>
      <c r="F36" s="28" t="s">
        <v>3</v>
      </c>
      <c r="G36" s="28">
        <v>1</v>
      </c>
      <c r="H36" s="1">
        <v>400</v>
      </c>
      <c r="I36" s="4">
        <f t="shared" si="1"/>
        <v>9600</v>
      </c>
      <c r="J36" s="31"/>
    </row>
    <row r="37" spans="1:10">
      <c r="A37" s="18">
        <v>33</v>
      </c>
      <c r="B37" s="54" t="s">
        <v>89</v>
      </c>
      <c r="C37" s="54"/>
      <c r="D37" s="54"/>
      <c r="E37" s="54"/>
      <c r="F37" s="54"/>
      <c r="G37" s="54"/>
      <c r="H37" s="54"/>
      <c r="I37" s="12">
        <f>SUM(I31:I36)</f>
        <v>74200</v>
      </c>
      <c r="J37" s="32"/>
    </row>
    <row r="38" spans="1:10" ht="17">
      <c r="A38" s="18">
        <v>34</v>
      </c>
      <c r="B38" s="56" t="s">
        <v>7</v>
      </c>
      <c r="C38" s="55" t="s">
        <v>109</v>
      </c>
      <c r="D38" s="55" t="s">
        <v>109</v>
      </c>
      <c r="E38" s="7">
        <v>18</v>
      </c>
      <c r="F38" s="26" t="s">
        <v>8</v>
      </c>
      <c r="G38" s="25">
        <v>1</v>
      </c>
      <c r="H38" s="8">
        <v>400</v>
      </c>
      <c r="I38" s="4">
        <f t="shared" si="1"/>
        <v>7200</v>
      </c>
      <c r="J38" s="31"/>
    </row>
    <row r="39" spans="1:10" ht="17">
      <c r="A39" s="18">
        <v>35</v>
      </c>
      <c r="B39" s="55"/>
      <c r="C39" s="55" t="s">
        <v>50</v>
      </c>
      <c r="D39" s="55" t="s">
        <v>50</v>
      </c>
      <c r="E39" s="7">
        <v>6</v>
      </c>
      <c r="F39" s="26" t="s">
        <v>8</v>
      </c>
      <c r="G39" s="25">
        <v>1</v>
      </c>
      <c r="H39" s="8">
        <v>450</v>
      </c>
      <c r="I39" s="4">
        <f t="shared" si="1"/>
        <v>2700</v>
      </c>
      <c r="J39" s="31"/>
    </row>
    <row r="40" spans="1:10" ht="17">
      <c r="A40" s="18">
        <v>36</v>
      </c>
      <c r="B40" s="55"/>
      <c r="C40" s="55" t="s">
        <v>51</v>
      </c>
      <c r="D40" s="55" t="s">
        <v>51</v>
      </c>
      <c r="E40" s="7">
        <v>6</v>
      </c>
      <c r="F40" s="26" t="s">
        <v>8</v>
      </c>
      <c r="G40" s="25">
        <v>1</v>
      </c>
      <c r="H40" s="8">
        <v>400</v>
      </c>
      <c r="I40" s="4">
        <f t="shared" si="1"/>
        <v>2400</v>
      </c>
      <c r="J40" s="31"/>
    </row>
    <row r="41" spans="1:10" ht="17">
      <c r="A41" s="18">
        <v>37</v>
      </c>
      <c r="B41" s="55"/>
      <c r="C41" s="55" t="s">
        <v>52</v>
      </c>
      <c r="D41" s="55" t="s">
        <v>52</v>
      </c>
      <c r="E41" s="7">
        <v>6</v>
      </c>
      <c r="F41" s="26" t="s">
        <v>8</v>
      </c>
      <c r="G41" s="25">
        <v>1</v>
      </c>
      <c r="H41" s="8">
        <v>350</v>
      </c>
      <c r="I41" s="4">
        <f t="shared" si="1"/>
        <v>2100</v>
      </c>
      <c r="J41" s="31"/>
    </row>
    <row r="42" spans="1:10" ht="17">
      <c r="A42" s="18">
        <v>38</v>
      </c>
      <c r="B42" s="55"/>
      <c r="C42" s="55" t="s">
        <v>107</v>
      </c>
      <c r="D42" s="55" t="s">
        <v>107</v>
      </c>
      <c r="E42" s="7">
        <v>6</v>
      </c>
      <c r="F42" s="26" t="s">
        <v>8</v>
      </c>
      <c r="G42" s="25">
        <v>1</v>
      </c>
      <c r="H42" s="8">
        <v>350</v>
      </c>
      <c r="I42" s="4">
        <f t="shared" si="1"/>
        <v>2100</v>
      </c>
      <c r="J42" s="31"/>
    </row>
    <row r="43" spans="1:10" ht="17">
      <c r="A43" s="18">
        <v>39</v>
      </c>
      <c r="B43" s="55"/>
      <c r="C43" s="55" t="s">
        <v>53</v>
      </c>
      <c r="D43" s="55" t="s">
        <v>53</v>
      </c>
      <c r="E43" s="7">
        <v>6</v>
      </c>
      <c r="F43" s="26" t="s">
        <v>4</v>
      </c>
      <c r="G43" s="25">
        <v>1</v>
      </c>
      <c r="H43" s="8">
        <v>0</v>
      </c>
      <c r="I43" s="4">
        <f t="shared" si="1"/>
        <v>0</v>
      </c>
      <c r="J43" s="31"/>
    </row>
    <row r="44" spans="1:10" ht="17">
      <c r="A44" s="18">
        <v>40</v>
      </c>
      <c r="B44" s="55"/>
      <c r="C44" s="55" t="s">
        <v>54</v>
      </c>
      <c r="D44" s="55" t="s">
        <v>54</v>
      </c>
      <c r="E44" s="7">
        <v>16</v>
      </c>
      <c r="F44" s="26" t="s">
        <v>4</v>
      </c>
      <c r="G44" s="25">
        <v>1</v>
      </c>
      <c r="H44" s="8">
        <v>0</v>
      </c>
      <c r="I44" s="4">
        <f t="shared" si="1"/>
        <v>0</v>
      </c>
      <c r="J44" s="31"/>
    </row>
    <row r="45" spans="1:10" ht="17">
      <c r="A45" s="18">
        <v>41</v>
      </c>
      <c r="B45" s="55"/>
      <c r="C45" s="55" t="s">
        <v>55</v>
      </c>
      <c r="D45" s="55" t="s">
        <v>55</v>
      </c>
      <c r="E45" s="7">
        <v>3</v>
      </c>
      <c r="F45" s="26" t="s">
        <v>4</v>
      </c>
      <c r="G45" s="25">
        <v>1</v>
      </c>
      <c r="H45" s="8">
        <v>600</v>
      </c>
      <c r="I45" s="4">
        <f t="shared" si="1"/>
        <v>1800</v>
      </c>
      <c r="J45" s="31"/>
    </row>
    <row r="46" spans="1:10" ht="17">
      <c r="A46" s="18">
        <v>42</v>
      </c>
      <c r="B46" s="55"/>
      <c r="C46" s="55" t="s">
        <v>56</v>
      </c>
      <c r="D46" s="55" t="s">
        <v>56</v>
      </c>
      <c r="E46" s="7">
        <v>9</v>
      </c>
      <c r="F46" s="26" t="s">
        <v>1</v>
      </c>
      <c r="G46" s="25">
        <v>1</v>
      </c>
      <c r="H46" s="8">
        <v>200</v>
      </c>
      <c r="I46" s="4">
        <f t="shared" si="1"/>
        <v>1800</v>
      </c>
      <c r="J46" s="31"/>
    </row>
    <row r="47" spans="1:10" ht="17">
      <c r="A47" s="18">
        <v>43</v>
      </c>
      <c r="B47" s="55"/>
      <c r="C47" s="55" t="s">
        <v>57</v>
      </c>
      <c r="D47" s="55" t="s">
        <v>57</v>
      </c>
      <c r="E47" s="7">
        <v>3</v>
      </c>
      <c r="F47" s="26" t="s">
        <v>8</v>
      </c>
      <c r="G47" s="25">
        <v>1</v>
      </c>
      <c r="H47" s="8">
        <v>200</v>
      </c>
      <c r="I47" s="4">
        <f t="shared" si="1"/>
        <v>600</v>
      </c>
      <c r="J47" s="31"/>
    </row>
    <row r="48" spans="1:10" ht="17">
      <c r="A48" s="18">
        <v>44</v>
      </c>
      <c r="B48" s="55"/>
      <c r="C48" s="55" t="s">
        <v>58</v>
      </c>
      <c r="D48" s="55" t="s">
        <v>58</v>
      </c>
      <c r="E48" s="7">
        <v>3</v>
      </c>
      <c r="F48" s="26" t="s">
        <v>1</v>
      </c>
      <c r="G48" s="25">
        <v>1</v>
      </c>
      <c r="H48" s="8">
        <v>500</v>
      </c>
      <c r="I48" s="4">
        <f t="shared" si="1"/>
        <v>1500</v>
      </c>
      <c r="J48" s="31"/>
    </row>
    <row r="49" spans="1:12" ht="17">
      <c r="A49" s="18">
        <v>45</v>
      </c>
      <c r="B49" s="55"/>
      <c r="C49" s="55" t="s">
        <v>9</v>
      </c>
      <c r="D49" s="55" t="s">
        <v>9</v>
      </c>
      <c r="E49" s="7">
        <v>20</v>
      </c>
      <c r="F49" s="26" t="s">
        <v>4</v>
      </c>
      <c r="G49" s="25">
        <v>1</v>
      </c>
      <c r="H49" s="8">
        <v>100</v>
      </c>
      <c r="I49" s="4">
        <f t="shared" si="1"/>
        <v>2000</v>
      </c>
      <c r="J49" s="31"/>
    </row>
    <row r="50" spans="1:12">
      <c r="A50" s="18">
        <v>46</v>
      </c>
      <c r="B50" s="54" t="s">
        <v>89</v>
      </c>
      <c r="C50" s="54"/>
      <c r="D50" s="54"/>
      <c r="E50" s="54"/>
      <c r="F50" s="54"/>
      <c r="G50" s="54"/>
      <c r="H50" s="54"/>
      <c r="I50" s="12">
        <f>SUM(I38:I49)</f>
        <v>24200</v>
      </c>
      <c r="J50" s="32"/>
    </row>
    <row r="51" spans="1:12" ht="17">
      <c r="A51" s="18">
        <v>47</v>
      </c>
      <c r="B51" s="61" t="s">
        <v>10</v>
      </c>
      <c r="C51" s="62" t="s">
        <v>171</v>
      </c>
      <c r="D51" s="62" t="s">
        <v>59</v>
      </c>
      <c r="E51" s="47">
        <v>120</v>
      </c>
      <c r="F51" s="48" t="s">
        <v>11</v>
      </c>
      <c r="G51" s="43">
        <v>1</v>
      </c>
      <c r="H51" s="49">
        <v>260</v>
      </c>
      <c r="I51" s="24">
        <f t="shared" si="1"/>
        <v>31200</v>
      </c>
      <c r="J51" s="31"/>
    </row>
    <row r="52" spans="1:12" ht="17">
      <c r="A52" s="18">
        <v>48</v>
      </c>
      <c r="B52" s="55"/>
      <c r="C52" s="62" t="s">
        <v>172</v>
      </c>
      <c r="D52" s="62" t="s">
        <v>59</v>
      </c>
      <c r="E52" s="47">
        <v>120</v>
      </c>
      <c r="F52" s="48" t="s">
        <v>11</v>
      </c>
      <c r="G52" s="43">
        <v>1</v>
      </c>
      <c r="H52" s="49">
        <v>260</v>
      </c>
      <c r="I52" s="24">
        <f t="shared" si="1"/>
        <v>31200</v>
      </c>
      <c r="J52" s="31"/>
      <c r="L52" s="41"/>
    </row>
    <row r="53" spans="1:12" ht="17">
      <c r="A53" s="18">
        <v>49</v>
      </c>
      <c r="B53" s="55"/>
      <c r="C53" s="62" t="s">
        <v>173</v>
      </c>
      <c r="D53" s="62" t="s">
        <v>59</v>
      </c>
      <c r="E53" s="47">
        <v>120</v>
      </c>
      <c r="F53" s="48" t="s">
        <v>11</v>
      </c>
      <c r="G53" s="43">
        <v>1</v>
      </c>
      <c r="H53" s="49">
        <v>260</v>
      </c>
      <c r="I53" s="24">
        <f t="shared" si="1"/>
        <v>31200</v>
      </c>
      <c r="J53" s="31"/>
    </row>
    <row r="54" spans="1:12" ht="17">
      <c r="A54" s="18">
        <v>50</v>
      </c>
      <c r="B54" s="55"/>
      <c r="C54" s="55" t="s">
        <v>60</v>
      </c>
      <c r="D54" s="55" t="s">
        <v>60</v>
      </c>
      <c r="E54" s="7">
        <v>10</v>
      </c>
      <c r="F54" s="26" t="s">
        <v>4</v>
      </c>
      <c r="G54" s="25">
        <v>1</v>
      </c>
      <c r="H54" s="8">
        <v>0</v>
      </c>
      <c r="I54" s="4">
        <f t="shared" si="1"/>
        <v>0</v>
      </c>
      <c r="J54" s="31"/>
    </row>
    <row r="55" spans="1:12" ht="17">
      <c r="A55" s="18">
        <v>51</v>
      </c>
      <c r="B55" s="55"/>
      <c r="C55" s="55" t="s">
        <v>41</v>
      </c>
      <c r="D55" s="55" t="s">
        <v>41</v>
      </c>
      <c r="E55" s="7">
        <v>3</v>
      </c>
      <c r="F55" s="26" t="s">
        <v>4</v>
      </c>
      <c r="G55" s="25">
        <v>1</v>
      </c>
      <c r="H55" s="8">
        <v>2000</v>
      </c>
      <c r="I55" s="4">
        <f t="shared" si="1"/>
        <v>6000</v>
      </c>
      <c r="J55" s="31"/>
    </row>
    <row r="56" spans="1:12" ht="17">
      <c r="A56" s="18">
        <v>52</v>
      </c>
      <c r="B56" s="55"/>
      <c r="C56" s="55" t="s">
        <v>42</v>
      </c>
      <c r="D56" s="55" t="s">
        <v>42</v>
      </c>
      <c r="E56" s="7">
        <v>3</v>
      </c>
      <c r="F56" s="26" t="s">
        <v>4</v>
      </c>
      <c r="G56" s="25">
        <v>1</v>
      </c>
      <c r="H56" s="8">
        <v>2000</v>
      </c>
      <c r="I56" s="4">
        <f t="shared" si="1"/>
        <v>6000</v>
      </c>
      <c r="J56" s="31"/>
    </row>
    <row r="57" spans="1:12" ht="17">
      <c r="A57" s="18">
        <v>53</v>
      </c>
      <c r="B57" s="55"/>
      <c r="C57" s="55" t="s">
        <v>12</v>
      </c>
      <c r="D57" s="55" t="s">
        <v>12</v>
      </c>
      <c r="E57" s="7">
        <v>3</v>
      </c>
      <c r="F57" s="26" t="s">
        <v>4</v>
      </c>
      <c r="G57" s="25">
        <v>1</v>
      </c>
      <c r="H57" s="8">
        <v>2000</v>
      </c>
      <c r="I57" s="4">
        <f t="shared" si="1"/>
        <v>6000</v>
      </c>
      <c r="J57" s="31"/>
    </row>
    <row r="58" spans="1:12" ht="17">
      <c r="A58" s="18">
        <v>54</v>
      </c>
      <c r="B58" s="55"/>
      <c r="C58" s="55" t="s">
        <v>13</v>
      </c>
      <c r="D58" s="55" t="s">
        <v>13</v>
      </c>
      <c r="E58" s="7">
        <v>3</v>
      </c>
      <c r="F58" s="26" t="s">
        <v>1</v>
      </c>
      <c r="G58" s="25">
        <v>1</v>
      </c>
      <c r="H58" s="8">
        <v>0</v>
      </c>
      <c r="I58" s="4">
        <f t="shared" si="1"/>
        <v>0</v>
      </c>
      <c r="J58" s="31"/>
    </row>
    <row r="59" spans="1:12" ht="17">
      <c r="A59" s="18">
        <v>55</v>
      </c>
      <c r="B59" s="55"/>
      <c r="C59" s="55" t="s">
        <v>14</v>
      </c>
      <c r="D59" s="55" t="s">
        <v>14</v>
      </c>
      <c r="E59" s="7">
        <v>3</v>
      </c>
      <c r="F59" s="26" t="s">
        <v>4</v>
      </c>
      <c r="G59" s="25">
        <v>1</v>
      </c>
      <c r="H59" s="8">
        <v>150</v>
      </c>
      <c r="I59" s="4">
        <f t="shared" si="1"/>
        <v>450</v>
      </c>
      <c r="J59" s="31"/>
    </row>
    <row r="60" spans="1:12" ht="17">
      <c r="A60" s="18">
        <v>56</v>
      </c>
      <c r="B60" s="55"/>
      <c r="C60" s="55" t="s">
        <v>43</v>
      </c>
      <c r="D60" s="55" t="s">
        <v>43</v>
      </c>
      <c r="E60" s="7">
        <v>3</v>
      </c>
      <c r="F60" s="26" t="s">
        <v>1</v>
      </c>
      <c r="G60" s="25">
        <v>1</v>
      </c>
      <c r="H60" s="8">
        <v>300</v>
      </c>
      <c r="I60" s="4">
        <f t="shared" si="1"/>
        <v>900</v>
      </c>
      <c r="J60" s="31"/>
    </row>
    <row r="61" spans="1:12" ht="17">
      <c r="A61" s="18">
        <v>57</v>
      </c>
      <c r="B61" s="55"/>
      <c r="C61" s="55" t="s">
        <v>15</v>
      </c>
      <c r="D61" s="55" t="s">
        <v>15</v>
      </c>
      <c r="E61" s="7">
        <v>6</v>
      </c>
      <c r="F61" s="26" t="s">
        <v>4</v>
      </c>
      <c r="G61" s="25">
        <v>1</v>
      </c>
      <c r="H61" s="8">
        <v>100</v>
      </c>
      <c r="I61" s="4">
        <f t="shared" si="1"/>
        <v>600</v>
      </c>
      <c r="J61" s="31"/>
    </row>
    <row r="62" spans="1:12" ht="17">
      <c r="A62" s="18">
        <v>58</v>
      </c>
      <c r="B62" s="55"/>
      <c r="C62" s="55" t="s">
        <v>16</v>
      </c>
      <c r="D62" s="55" t="s">
        <v>16</v>
      </c>
      <c r="E62" s="7">
        <v>6</v>
      </c>
      <c r="F62" s="26" t="s">
        <v>4</v>
      </c>
      <c r="G62" s="25">
        <v>1</v>
      </c>
      <c r="H62" s="8">
        <v>600</v>
      </c>
      <c r="I62" s="4">
        <f t="shared" si="1"/>
        <v>3600</v>
      </c>
      <c r="J62" s="31"/>
    </row>
    <row r="63" spans="1:12" ht="17">
      <c r="A63" s="18">
        <v>59</v>
      </c>
      <c r="B63" s="55"/>
      <c r="C63" s="55" t="s">
        <v>17</v>
      </c>
      <c r="D63" s="55" t="s">
        <v>17</v>
      </c>
      <c r="E63" s="7">
        <v>6</v>
      </c>
      <c r="F63" s="26" t="s">
        <v>4</v>
      </c>
      <c r="G63" s="25">
        <v>1</v>
      </c>
      <c r="H63" s="8">
        <v>0</v>
      </c>
      <c r="I63" s="4">
        <f t="shared" si="1"/>
        <v>0</v>
      </c>
      <c r="J63" s="31"/>
    </row>
    <row r="64" spans="1:12" ht="17">
      <c r="A64" s="18">
        <v>60</v>
      </c>
      <c r="B64" s="55"/>
      <c r="C64" s="55" t="s">
        <v>18</v>
      </c>
      <c r="D64" s="55" t="s">
        <v>18</v>
      </c>
      <c r="E64" s="7">
        <v>1</v>
      </c>
      <c r="F64" s="26" t="s">
        <v>4</v>
      </c>
      <c r="G64" s="25">
        <v>1</v>
      </c>
      <c r="H64" s="8">
        <v>0</v>
      </c>
      <c r="I64" s="4">
        <f t="shared" si="1"/>
        <v>0</v>
      </c>
      <c r="J64" s="31"/>
    </row>
    <row r="65" spans="1:10">
      <c r="A65" s="18">
        <v>61</v>
      </c>
      <c r="B65" s="54" t="s">
        <v>89</v>
      </c>
      <c r="C65" s="54"/>
      <c r="D65" s="54"/>
      <c r="E65" s="54"/>
      <c r="F65" s="54"/>
      <c r="G65" s="54"/>
      <c r="H65" s="54"/>
      <c r="I65" s="12">
        <f>SUM(I51:I64)</f>
        <v>117150</v>
      </c>
      <c r="J65" s="32"/>
    </row>
    <row r="66" spans="1:10" ht="17">
      <c r="A66" s="18">
        <v>62</v>
      </c>
      <c r="B66" s="61" t="s">
        <v>19</v>
      </c>
      <c r="C66" s="56" t="s">
        <v>44</v>
      </c>
      <c r="D66" s="56" t="s">
        <v>44</v>
      </c>
      <c r="E66" s="7">
        <v>72</v>
      </c>
      <c r="F66" s="26" t="s">
        <v>8</v>
      </c>
      <c r="G66" s="25">
        <v>1</v>
      </c>
      <c r="H66" s="8">
        <v>100</v>
      </c>
      <c r="I66" s="4">
        <f t="shared" si="1"/>
        <v>7200</v>
      </c>
      <c r="J66" s="31"/>
    </row>
    <row r="67" spans="1:10" ht="17">
      <c r="A67" s="18">
        <v>63</v>
      </c>
      <c r="B67" s="55"/>
      <c r="C67" s="56" t="s">
        <v>45</v>
      </c>
      <c r="D67" s="56" t="s">
        <v>45</v>
      </c>
      <c r="E67" s="7">
        <v>24</v>
      </c>
      <c r="F67" s="26" t="s">
        <v>4</v>
      </c>
      <c r="G67" s="25">
        <v>1</v>
      </c>
      <c r="H67" s="8">
        <v>350</v>
      </c>
      <c r="I67" s="4">
        <f t="shared" si="1"/>
        <v>8400</v>
      </c>
      <c r="J67" s="31"/>
    </row>
    <row r="68" spans="1:10" ht="17">
      <c r="A68" s="18">
        <v>64</v>
      </c>
      <c r="B68" s="55"/>
      <c r="C68" s="56" t="s">
        <v>46</v>
      </c>
      <c r="D68" s="56" t="s">
        <v>46</v>
      </c>
      <c r="E68" s="7">
        <v>12</v>
      </c>
      <c r="F68" s="26" t="s">
        <v>120</v>
      </c>
      <c r="G68" s="25">
        <v>1</v>
      </c>
      <c r="H68" s="8">
        <v>580</v>
      </c>
      <c r="I68" s="4">
        <f t="shared" si="1"/>
        <v>6960</v>
      </c>
      <c r="J68" s="31"/>
    </row>
    <row r="69" spans="1:10" ht="17">
      <c r="A69" s="18">
        <v>65</v>
      </c>
      <c r="B69" s="55"/>
      <c r="C69" s="56" t="s">
        <v>20</v>
      </c>
      <c r="D69" s="56" t="s">
        <v>20</v>
      </c>
      <c r="E69" s="7">
        <v>6</v>
      </c>
      <c r="F69" s="26" t="s">
        <v>8</v>
      </c>
      <c r="G69" s="25">
        <v>1</v>
      </c>
      <c r="H69" s="8">
        <v>580</v>
      </c>
      <c r="I69" s="4">
        <f t="shared" si="1"/>
        <v>3480</v>
      </c>
      <c r="J69" s="31"/>
    </row>
    <row r="70" spans="1:10" ht="17">
      <c r="A70" s="18">
        <v>66</v>
      </c>
      <c r="B70" s="55"/>
      <c r="C70" s="56" t="s">
        <v>21</v>
      </c>
      <c r="D70" s="56" t="s">
        <v>21</v>
      </c>
      <c r="E70" s="7">
        <v>6</v>
      </c>
      <c r="F70" s="26" t="s">
        <v>22</v>
      </c>
      <c r="G70" s="25">
        <v>1</v>
      </c>
      <c r="H70" s="8">
        <v>100</v>
      </c>
      <c r="I70" s="4">
        <f t="shared" si="1"/>
        <v>600</v>
      </c>
      <c r="J70" s="31"/>
    </row>
    <row r="71" spans="1:10" ht="17">
      <c r="A71" s="18">
        <v>67</v>
      </c>
      <c r="B71" s="55"/>
      <c r="C71" s="56" t="s">
        <v>47</v>
      </c>
      <c r="D71" s="56" t="s">
        <v>47</v>
      </c>
      <c r="E71" s="7">
        <v>6</v>
      </c>
      <c r="F71" s="26" t="s">
        <v>4</v>
      </c>
      <c r="G71" s="25">
        <v>1</v>
      </c>
      <c r="H71" s="8">
        <v>0</v>
      </c>
      <c r="I71" s="4">
        <f t="shared" si="1"/>
        <v>0</v>
      </c>
      <c r="J71" s="31"/>
    </row>
    <row r="72" spans="1:10" ht="17">
      <c r="A72" s="18">
        <v>68</v>
      </c>
      <c r="B72" s="55"/>
      <c r="C72" s="56" t="s">
        <v>48</v>
      </c>
      <c r="D72" s="56" t="s">
        <v>48</v>
      </c>
      <c r="E72" s="7">
        <v>3</v>
      </c>
      <c r="F72" s="26" t="s">
        <v>4</v>
      </c>
      <c r="G72" s="25">
        <v>1</v>
      </c>
      <c r="H72" s="8">
        <v>1000</v>
      </c>
      <c r="I72" s="4">
        <f t="shared" si="1"/>
        <v>3000</v>
      </c>
      <c r="J72" s="31"/>
    </row>
    <row r="73" spans="1:10" ht="17">
      <c r="A73" s="18">
        <v>69</v>
      </c>
      <c r="B73" s="55"/>
      <c r="C73" s="56" t="s">
        <v>23</v>
      </c>
      <c r="D73" s="56" t="s">
        <v>23</v>
      </c>
      <c r="E73" s="7">
        <v>3</v>
      </c>
      <c r="F73" s="26" t="s">
        <v>4</v>
      </c>
      <c r="G73" s="29">
        <v>1</v>
      </c>
      <c r="H73" s="8">
        <v>0</v>
      </c>
      <c r="I73" s="4">
        <f t="shared" si="1"/>
        <v>0</v>
      </c>
      <c r="J73" s="31"/>
    </row>
    <row r="74" spans="1:10" ht="17">
      <c r="A74" s="18">
        <v>70</v>
      </c>
      <c r="B74" s="55"/>
      <c r="C74" s="81" t="s">
        <v>174</v>
      </c>
      <c r="D74" s="81" t="s">
        <v>24</v>
      </c>
      <c r="E74" s="47">
        <f>20*4*9*3</f>
        <v>2160</v>
      </c>
      <c r="F74" s="48" t="s">
        <v>25</v>
      </c>
      <c r="G74" s="51">
        <v>1</v>
      </c>
      <c r="H74" s="49">
        <v>18</v>
      </c>
      <c r="I74" s="24">
        <f t="shared" si="1"/>
        <v>38880</v>
      </c>
      <c r="J74" s="31"/>
    </row>
    <row r="75" spans="1:10" ht="17">
      <c r="A75" s="18">
        <v>71</v>
      </c>
      <c r="B75" s="55"/>
      <c r="C75" s="55" t="s">
        <v>49</v>
      </c>
      <c r="D75" s="55" t="s">
        <v>49</v>
      </c>
      <c r="E75" s="7">
        <v>10</v>
      </c>
      <c r="F75" s="26" t="s">
        <v>4</v>
      </c>
      <c r="G75" s="25">
        <v>1</v>
      </c>
      <c r="H75" s="6">
        <v>300</v>
      </c>
      <c r="I75" s="4">
        <f t="shared" si="1"/>
        <v>3000</v>
      </c>
      <c r="J75" s="31"/>
    </row>
    <row r="76" spans="1:10" ht="17">
      <c r="A76" s="18">
        <v>72</v>
      </c>
      <c r="B76" s="55"/>
      <c r="C76" s="62" t="s">
        <v>137</v>
      </c>
      <c r="D76" s="62" t="s">
        <v>26</v>
      </c>
      <c r="E76" s="7">
        <v>84</v>
      </c>
      <c r="F76" s="26" t="s">
        <v>27</v>
      </c>
      <c r="G76" s="29">
        <v>1</v>
      </c>
      <c r="H76" s="6">
        <v>50</v>
      </c>
      <c r="I76" s="4">
        <f t="shared" si="1"/>
        <v>4200</v>
      </c>
      <c r="J76" s="31"/>
    </row>
    <row r="77" spans="1:10" ht="17">
      <c r="A77" s="18">
        <v>73</v>
      </c>
      <c r="B77" s="55"/>
      <c r="C77" s="55" t="s">
        <v>28</v>
      </c>
      <c r="D77" s="55" t="s">
        <v>28</v>
      </c>
      <c r="E77" s="7">
        <v>1</v>
      </c>
      <c r="F77" s="9" t="s">
        <v>2</v>
      </c>
      <c r="G77" s="29">
        <v>1</v>
      </c>
      <c r="H77" s="10">
        <v>0</v>
      </c>
      <c r="I77" s="4">
        <f t="shared" si="1"/>
        <v>0</v>
      </c>
      <c r="J77" s="31"/>
    </row>
    <row r="78" spans="1:10">
      <c r="A78" s="18">
        <v>74</v>
      </c>
      <c r="B78" s="54" t="s">
        <v>89</v>
      </c>
      <c r="C78" s="54"/>
      <c r="D78" s="54"/>
      <c r="E78" s="54"/>
      <c r="F78" s="54"/>
      <c r="G78" s="54"/>
      <c r="H78" s="54"/>
      <c r="I78" s="12">
        <f>SUM(I66:I77)</f>
        <v>75720</v>
      </c>
      <c r="J78" s="32"/>
    </row>
    <row r="79" spans="1:10">
      <c r="A79" s="63" t="s">
        <v>122</v>
      </c>
      <c r="B79" s="54"/>
      <c r="C79" s="54"/>
      <c r="D79" s="54"/>
      <c r="E79" s="54"/>
      <c r="F79" s="54"/>
      <c r="G79" s="54"/>
      <c r="H79" s="54"/>
      <c r="I79" s="12">
        <f ca="1">SUMIF(B31:H78,"小计",I31:I78)</f>
        <v>291270</v>
      </c>
      <c r="J79" s="33"/>
    </row>
    <row r="80" spans="1:10">
      <c r="A80" s="58" t="s">
        <v>112</v>
      </c>
      <c r="B80" s="59"/>
      <c r="C80" s="59"/>
      <c r="D80" s="59"/>
      <c r="E80" s="59"/>
      <c r="F80" s="59"/>
      <c r="G80" s="59"/>
      <c r="H80" s="59"/>
      <c r="I80" s="59"/>
      <c r="J80" s="60"/>
    </row>
    <row r="81" spans="1:10">
      <c r="A81" s="18">
        <v>75</v>
      </c>
      <c r="B81" s="57" t="s">
        <v>113</v>
      </c>
      <c r="C81" s="57" t="s">
        <v>119</v>
      </c>
      <c r="D81" s="28" t="s">
        <v>129</v>
      </c>
      <c r="E81" s="27">
        <v>30</v>
      </c>
      <c r="F81" s="28" t="s">
        <v>0</v>
      </c>
      <c r="G81" s="28">
        <v>1</v>
      </c>
      <c r="H81" s="4">
        <v>150</v>
      </c>
      <c r="I81" s="4">
        <f>E81*G81*H81</f>
        <v>4500</v>
      </c>
      <c r="J81" s="31"/>
    </row>
    <row r="82" spans="1:10">
      <c r="A82" s="18">
        <v>76</v>
      </c>
      <c r="B82" s="57"/>
      <c r="C82" s="57"/>
      <c r="D82" s="28" t="s">
        <v>130</v>
      </c>
      <c r="E82" s="28">
        <v>16</v>
      </c>
      <c r="F82" s="28" t="s">
        <v>3</v>
      </c>
      <c r="G82" s="28">
        <v>1</v>
      </c>
      <c r="H82" s="4">
        <v>70</v>
      </c>
      <c r="I82" s="4">
        <f t="shared" ref="I82:I94" si="2">E82*G82*H82</f>
        <v>1120</v>
      </c>
      <c r="J82" s="31"/>
    </row>
    <row r="83" spans="1:10">
      <c r="A83" s="18">
        <v>77</v>
      </c>
      <c r="B83" s="57"/>
      <c r="C83" s="28" t="s">
        <v>114</v>
      </c>
      <c r="D83" s="28" t="s">
        <v>131</v>
      </c>
      <c r="E83" s="28">
        <v>4</v>
      </c>
      <c r="F83" s="28" t="s">
        <v>3</v>
      </c>
      <c r="G83" s="28">
        <v>1</v>
      </c>
      <c r="H83" s="4">
        <v>400</v>
      </c>
      <c r="I83" s="4">
        <f t="shared" si="2"/>
        <v>1600</v>
      </c>
      <c r="J83" s="31"/>
    </row>
    <row r="84" spans="1:10">
      <c r="A84" s="18">
        <v>78</v>
      </c>
      <c r="B84" s="54" t="s">
        <v>89</v>
      </c>
      <c r="C84" s="54"/>
      <c r="D84" s="54"/>
      <c r="E84" s="54"/>
      <c r="F84" s="54"/>
      <c r="G84" s="54"/>
      <c r="H84" s="54"/>
      <c r="I84" s="12">
        <f>SUM(I81:I83)</f>
        <v>7220</v>
      </c>
      <c r="J84" s="32"/>
    </row>
    <row r="85" spans="1:10" ht="17">
      <c r="A85" s="18">
        <v>79</v>
      </c>
      <c r="B85" s="56" t="s">
        <v>7</v>
      </c>
      <c r="C85" s="62" t="s">
        <v>109</v>
      </c>
      <c r="D85" s="62" t="s">
        <v>109</v>
      </c>
      <c r="E85" s="7">
        <v>4</v>
      </c>
      <c r="F85" s="26" t="s">
        <v>8</v>
      </c>
      <c r="G85" s="25">
        <v>1</v>
      </c>
      <c r="H85" s="8">
        <v>400</v>
      </c>
      <c r="I85" s="4">
        <f t="shared" si="2"/>
        <v>1600</v>
      </c>
      <c r="J85" s="31"/>
    </row>
    <row r="86" spans="1:10" ht="17">
      <c r="A86" s="18">
        <v>80</v>
      </c>
      <c r="B86" s="55"/>
      <c r="C86" s="62" t="s">
        <v>50</v>
      </c>
      <c r="D86" s="62" t="s">
        <v>50</v>
      </c>
      <c r="E86" s="7">
        <v>2</v>
      </c>
      <c r="F86" s="26" t="s">
        <v>8</v>
      </c>
      <c r="G86" s="25">
        <v>1</v>
      </c>
      <c r="H86" s="8">
        <v>450</v>
      </c>
      <c r="I86" s="4">
        <f t="shared" si="2"/>
        <v>900</v>
      </c>
      <c r="J86" s="31"/>
    </row>
    <row r="87" spans="1:10" ht="17">
      <c r="A87" s="18">
        <v>81</v>
      </c>
      <c r="B87" s="55"/>
      <c r="C87" s="62" t="s">
        <v>51</v>
      </c>
      <c r="D87" s="62" t="s">
        <v>51</v>
      </c>
      <c r="E87" s="7">
        <v>2</v>
      </c>
      <c r="F87" s="26" t="s">
        <v>8</v>
      </c>
      <c r="G87" s="25">
        <v>1</v>
      </c>
      <c r="H87" s="8">
        <v>400</v>
      </c>
      <c r="I87" s="4">
        <f t="shared" si="2"/>
        <v>800</v>
      </c>
      <c r="J87" s="31"/>
    </row>
    <row r="88" spans="1:10" ht="17">
      <c r="A88" s="18">
        <v>82</v>
      </c>
      <c r="B88" s="55"/>
      <c r="C88" s="55" t="s">
        <v>107</v>
      </c>
      <c r="D88" s="55" t="s">
        <v>107</v>
      </c>
      <c r="E88" s="7">
        <v>2</v>
      </c>
      <c r="F88" s="26" t="s">
        <v>8</v>
      </c>
      <c r="G88" s="25">
        <v>1</v>
      </c>
      <c r="H88" s="8">
        <v>350</v>
      </c>
      <c r="I88" s="4">
        <f t="shared" si="2"/>
        <v>700</v>
      </c>
      <c r="J88" s="31"/>
    </row>
    <row r="89" spans="1:10" ht="17">
      <c r="A89" s="18">
        <v>83</v>
      </c>
      <c r="B89" s="55"/>
      <c r="C89" s="55" t="s">
        <v>53</v>
      </c>
      <c r="D89" s="55" t="s">
        <v>53</v>
      </c>
      <c r="E89" s="7">
        <v>2</v>
      </c>
      <c r="F89" s="26" t="s">
        <v>4</v>
      </c>
      <c r="G89" s="25">
        <v>1</v>
      </c>
      <c r="H89" s="8">
        <v>0</v>
      </c>
      <c r="I89" s="4">
        <f t="shared" si="2"/>
        <v>0</v>
      </c>
      <c r="J89" s="31"/>
    </row>
    <row r="90" spans="1:10" ht="17">
      <c r="A90" s="18">
        <v>84</v>
      </c>
      <c r="B90" s="55"/>
      <c r="C90" s="55" t="s">
        <v>54</v>
      </c>
      <c r="D90" s="55" t="s">
        <v>54</v>
      </c>
      <c r="E90" s="7">
        <v>4</v>
      </c>
      <c r="F90" s="26" t="s">
        <v>4</v>
      </c>
      <c r="G90" s="25">
        <v>1</v>
      </c>
      <c r="H90" s="8">
        <v>0</v>
      </c>
      <c r="I90" s="4">
        <f t="shared" si="2"/>
        <v>0</v>
      </c>
      <c r="J90" s="31"/>
    </row>
    <row r="91" spans="1:10" ht="17">
      <c r="A91" s="18">
        <v>85</v>
      </c>
      <c r="B91" s="55"/>
      <c r="C91" s="55" t="s">
        <v>55</v>
      </c>
      <c r="D91" s="55" t="s">
        <v>55</v>
      </c>
      <c r="E91" s="7">
        <v>1</v>
      </c>
      <c r="F91" s="26" t="s">
        <v>4</v>
      </c>
      <c r="G91" s="25">
        <v>1</v>
      </c>
      <c r="H91" s="8">
        <v>600</v>
      </c>
      <c r="I91" s="4">
        <f t="shared" si="2"/>
        <v>600</v>
      </c>
      <c r="J91" s="31"/>
    </row>
    <row r="92" spans="1:10" ht="17">
      <c r="A92" s="18">
        <v>86</v>
      </c>
      <c r="B92" s="55"/>
      <c r="C92" s="55" t="s">
        <v>56</v>
      </c>
      <c r="D92" s="55" t="s">
        <v>56</v>
      </c>
      <c r="E92" s="7">
        <v>3</v>
      </c>
      <c r="F92" s="26" t="s">
        <v>1</v>
      </c>
      <c r="G92" s="25">
        <v>1</v>
      </c>
      <c r="H92" s="8">
        <v>200</v>
      </c>
      <c r="I92" s="4">
        <f t="shared" si="2"/>
        <v>600</v>
      </c>
      <c r="J92" s="31"/>
    </row>
    <row r="93" spans="1:10" ht="17">
      <c r="A93" s="18">
        <v>87</v>
      </c>
      <c r="B93" s="55"/>
      <c r="C93" s="55" t="s">
        <v>57</v>
      </c>
      <c r="D93" s="55" t="s">
        <v>57</v>
      </c>
      <c r="E93" s="7">
        <v>1</v>
      </c>
      <c r="F93" s="26" t="s">
        <v>8</v>
      </c>
      <c r="G93" s="25">
        <v>1</v>
      </c>
      <c r="H93" s="8">
        <v>200</v>
      </c>
      <c r="I93" s="4">
        <f t="shared" si="2"/>
        <v>200</v>
      </c>
      <c r="J93" s="31"/>
    </row>
    <row r="94" spans="1:10" ht="17">
      <c r="A94" s="18">
        <v>88</v>
      </c>
      <c r="B94" s="55"/>
      <c r="C94" s="55" t="s">
        <v>58</v>
      </c>
      <c r="D94" s="55" t="s">
        <v>58</v>
      </c>
      <c r="E94" s="7">
        <v>1</v>
      </c>
      <c r="F94" s="26" t="s">
        <v>1</v>
      </c>
      <c r="G94" s="25">
        <v>1</v>
      </c>
      <c r="H94" s="8">
        <v>500</v>
      </c>
      <c r="I94" s="4">
        <f t="shared" si="2"/>
        <v>500</v>
      </c>
      <c r="J94" s="31"/>
    </row>
    <row r="95" spans="1:10">
      <c r="A95" s="18">
        <v>89</v>
      </c>
      <c r="B95" s="54" t="s">
        <v>89</v>
      </c>
      <c r="C95" s="54"/>
      <c r="D95" s="54"/>
      <c r="E95" s="54"/>
      <c r="F95" s="54"/>
      <c r="G95" s="54"/>
      <c r="H95" s="54"/>
      <c r="I95" s="12">
        <f>SUM(I85:I94)</f>
        <v>5900</v>
      </c>
      <c r="J95" s="32"/>
    </row>
    <row r="96" spans="1:10" ht="16.5" customHeight="1">
      <c r="A96" s="63" t="s">
        <v>122</v>
      </c>
      <c r="B96" s="54"/>
      <c r="C96" s="54"/>
      <c r="D96" s="54"/>
      <c r="E96" s="54"/>
      <c r="F96" s="54"/>
      <c r="G96" s="54"/>
      <c r="H96" s="54"/>
      <c r="I96" s="12">
        <f ca="1">SUMIF(B81:H95,"小计",I81:I95)</f>
        <v>13120</v>
      </c>
      <c r="J96" s="34"/>
    </row>
    <row r="97" spans="1:16">
      <c r="A97" s="58" t="s">
        <v>115</v>
      </c>
      <c r="B97" s="59"/>
      <c r="C97" s="59"/>
      <c r="D97" s="59"/>
      <c r="E97" s="59"/>
      <c r="F97" s="59"/>
      <c r="G97" s="59"/>
      <c r="H97" s="59"/>
      <c r="I97" s="59"/>
      <c r="J97" s="60"/>
    </row>
    <row r="98" spans="1:16">
      <c r="A98" s="18">
        <v>90</v>
      </c>
      <c r="B98" s="55" t="s">
        <v>162</v>
      </c>
      <c r="C98" s="25" t="s">
        <v>92</v>
      </c>
      <c r="D98" s="25"/>
      <c r="E98" s="25">
        <v>4</v>
      </c>
      <c r="F98" s="25" t="s">
        <v>68</v>
      </c>
      <c r="G98" s="25">
        <v>2</v>
      </c>
      <c r="H98" s="4">
        <v>600</v>
      </c>
      <c r="I98" s="4">
        <f t="shared" ref="I98:I117" si="3">E98*G98*H98</f>
        <v>4800</v>
      </c>
      <c r="J98" s="31"/>
    </row>
    <row r="99" spans="1:16">
      <c r="A99" s="18">
        <v>91</v>
      </c>
      <c r="B99" s="55"/>
      <c r="C99" s="25" t="s">
        <v>93</v>
      </c>
      <c r="D99" s="25"/>
      <c r="E99" s="25">
        <v>4</v>
      </c>
      <c r="F99" s="25" t="s">
        <v>68</v>
      </c>
      <c r="G99" s="25">
        <v>2</v>
      </c>
      <c r="H99" s="4">
        <v>600</v>
      </c>
      <c r="I99" s="4">
        <f t="shared" si="3"/>
        <v>4800</v>
      </c>
      <c r="J99" s="31"/>
    </row>
    <row r="100" spans="1:16">
      <c r="A100" s="18">
        <v>92</v>
      </c>
      <c r="B100" s="55"/>
      <c r="C100" s="25" t="s">
        <v>94</v>
      </c>
      <c r="D100" s="25"/>
      <c r="E100" s="25">
        <v>4</v>
      </c>
      <c r="F100" s="25" t="s">
        <v>68</v>
      </c>
      <c r="G100" s="25">
        <v>2</v>
      </c>
      <c r="H100" s="4">
        <v>600</v>
      </c>
      <c r="I100" s="4">
        <f t="shared" si="3"/>
        <v>4800</v>
      </c>
      <c r="J100" s="31"/>
    </row>
    <row r="101" spans="1:16">
      <c r="A101" s="18">
        <v>93</v>
      </c>
      <c r="B101" s="55"/>
      <c r="C101" s="25" t="s">
        <v>71</v>
      </c>
      <c r="D101" s="25" t="s">
        <v>72</v>
      </c>
      <c r="E101" s="25">
        <v>10</v>
      </c>
      <c r="F101" s="25" t="s">
        <v>68</v>
      </c>
      <c r="G101" s="25">
        <v>2</v>
      </c>
      <c r="H101" s="4">
        <v>500</v>
      </c>
      <c r="I101" s="4">
        <f t="shared" si="3"/>
        <v>10000</v>
      </c>
      <c r="J101" s="31"/>
    </row>
    <row r="102" spans="1:16">
      <c r="A102" s="18">
        <v>94</v>
      </c>
      <c r="B102" s="55"/>
      <c r="C102" s="25" t="s">
        <v>74</v>
      </c>
      <c r="D102" s="25"/>
      <c r="E102" s="25">
        <v>5</v>
      </c>
      <c r="F102" s="25" t="s">
        <v>73</v>
      </c>
      <c r="G102" s="25">
        <v>2</v>
      </c>
      <c r="H102" s="4">
        <v>1000</v>
      </c>
      <c r="I102" s="4">
        <f t="shared" si="3"/>
        <v>10000</v>
      </c>
      <c r="J102" s="31"/>
    </row>
    <row r="103" spans="1:16">
      <c r="A103" s="18">
        <v>95</v>
      </c>
      <c r="B103" s="55"/>
      <c r="C103" s="25" t="s">
        <v>79</v>
      </c>
      <c r="D103" s="28" t="s">
        <v>118</v>
      </c>
      <c r="E103" s="25">
        <v>130</v>
      </c>
      <c r="F103" s="25" t="s">
        <v>80</v>
      </c>
      <c r="G103" s="25">
        <v>1</v>
      </c>
      <c r="H103" s="4">
        <v>300</v>
      </c>
      <c r="I103" s="4">
        <f t="shared" si="3"/>
        <v>39000</v>
      </c>
      <c r="J103" s="31"/>
    </row>
    <row r="104" spans="1:16">
      <c r="A104" s="18">
        <v>96</v>
      </c>
      <c r="B104" s="54" t="s">
        <v>89</v>
      </c>
      <c r="C104" s="54"/>
      <c r="D104" s="54"/>
      <c r="E104" s="54"/>
      <c r="F104" s="54"/>
      <c r="G104" s="54"/>
      <c r="H104" s="54"/>
      <c r="I104" s="12">
        <f>SUM(I98:I103)</f>
        <v>73400</v>
      </c>
      <c r="J104" s="32"/>
    </row>
    <row r="105" spans="1:16">
      <c r="A105" s="18">
        <v>97</v>
      </c>
      <c r="B105" s="55" t="s">
        <v>81</v>
      </c>
      <c r="C105" s="25" t="s">
        <v>75</v>
      </c>
      <c r="D105" s="25"/>
      <c r="E105" s="25">
        <v>100</v>
      </c>
      <c r="F105" s="25" t="s">
        <v>82</v>
      </c>
      <c r="G105" s="25">
        <v>1</v>
      </c>
      <c r="H105" s="4">
        <v>5</v>
      </c>
      <c r="I105" s="4">
        <f t="shared" si="3"/>
        <v>500</v>
      </c>
      <c r="J105" s="31"/>
    </row>
    <row r="106" spans="1:16">
      <c r="A106" s="18">
        <v>98</v>
      </c>
      <c r="B106" s="55"/>
      <c r="C106" s="25" t="s">
        <v>76</v>
      </c>
      <c r="D106" s="25"/>
      <c r="E106" s="25">
        <v>100</v>
      </c>
      <c r="F106" s="25" t="s">
        <v>82</v>
      </c>
      <c r="G106" s="25">
        <v>1</v>
      </c>
      <c r="H106" s="4">
        <v>5</v>
      </c>
      <c r="I106" s="4">
        <f t="shared" si="3"/>
        <v>500</v>
      </c>
      <c r="J106" s="31"/>
    </row>
    <row r="107" spans="1:16">
      <c r="A107" s="18">
        <v>99</v>
      </c>
      <c r="B107" s="55"/>
      <c r="C107" s="53" t="s">
        <v>177</v>
      </c>
      <c r="D107" s="52" t="s">
        <v>178</v>
      </c>
      <c r="E107" s="52">
        <v>1500</v>
      </c>
      <c r="F107" s="52" t="s">
        <v>61</v>
      </c>
      <c r="G107" s="52">
        <v>1</v>
      </c>
      <c r="H107" s="4">
        <v>20</v>
      </c>
      <c r="I107" s="4">
        <f t="shared" si="3"/>
        <v>30000</v>
      </c>
      <c r="J107" s="31"/>
    </row>
    <row r="108" spans="1:16" ht="16.5" customHeight="1">
      <c r="A108" s="18">
        <v>100</v>
      </c>
      <c r="B108" s="55"/>
      <c r="C108" s="42" t="s">
        <v>167</v>
      </c>
      <c r="D108" s="42" t="s">
        <v>164</v>
      </c>
      <c r="E108" s="42">
        <v>50</v>
      </c>
      <c r="F108" s="42" t="s">
        <v>82</v>
      </c>
      <c r="G108" s="42">
        <v>1</v>
      </c>
      <c r="H108" s="4">
        <v>200</v>
      </c>
      <c r="I108" s="4">
        <f t="shared" si="3"/>
        <v>10000</v>
      </c>
      <c r="J108" s="31"/>
    </row>
    <row r="109" spans="1:16">
      <c r="A109" s="18">
        <v>101</v>
      </c>
      <c r="B109" s="55"/>
      <c r="C109" s="25" t="s">
        <v>77</v>
      </c>
      <c r="D109" s="25" t="s">
        <v>83</v>
      </c>
      <c r="E109" s="25">
        <v>15</v>
      </c>
      <c r="F109" s="25" t="s">
        <v>61</v>
      </c>
      <c r="G109" s="25">
        <v>1</v>
      </c>
      <c r="H109" s="4">
        <v>100</v>
      </c>
      <c r="I109" s="4">
        <f t="shared" si="3"/>
        <v>1500</v>
      </c>
      <c r="J109" s="31"/>
    </row>
    <row r="110" spans="1:16">
      <c r="A110" s="18">
        <v>102</v>
      </c>
      <c r="B110" s="55"/>
      <c r="C110" s="25" t="s">
        <v>78</v>
      </c>
      <c r="D110" s="25"/>
      <c r="E110" s="25">
        <v>50</v>
      </c>
      <c r="F110" s="25" t="s">
        <v>82</v>
      </c>
      <c r="G110" s="25">
        <v>1</v>
      </c>
      <c r="H110" s="4">
        <v>5</v>
      </c>
      <c r="I110" s="4">
        <f t="shared" si="3"/>
        <v>250</v>
      </c>
      <c r="J110" s="31"/>
    </row>
    <row r="111" spans="1:16">
      <c r="A111" s="18">
        <v>103</v>
      </c>
      <c r="B111" s="54" t="s">
        <v>89</v>
      </c>
      <c r="C111" s="54"/>
      <c r="D111" s="54"/>
      <c r="E111" s="54"/>
      <c r="F111" s="54"/>
      <c r="G111" s="54"/>
      <c r="H111" s="54"/>
      <c r="I111" s="12">
        <f>SUM(I105:I110)</f>
        <v>42750</v>
      </c>
      <c r="J111" s="32"/>
      <c r="P111" s="30"/>
    </row>
    <row r="112" spans="1:16">
      <c r="A112" s="18">
        <v>104</v>
      </c>
      <c r="B112" s="55" t="s">
        <v>116</v>
      </c>
      <c r="C112" s="25" t="s">
        <v>84</v>
      </c>
      <c r="D112" s="25"/>
      <c r="E112" s="25">
        <v>1</v>
      </c>
      <c r="F112" s="25" t="s">
        <v>68</v>
      </c>
      <c r="G112" s="25">
        <v>3</v>
      </c>
      <c r="H112" s="4">
        <v>800</v>
      </c>
      <c r="I112" s="4">
        <f t="shared" si="3"/>
        <v>2400</v>
      </c>
      <c r="J112" s="31"/>
    </row>
    <row r="113" spans="1:10">
      <c r="A113" s="18">
        <v>105</v>
      </c>
      <c r="B113" s="55"/>
      <c r="C113" s="25" t="s">
        <v>85</v>
      </c>
      <c r="D113" s="25"/>
      <c r="E113" s="25">
        <v>6</v>
      </c>
      <c r="F113" s="25" t="s">
        <v>68</v>
      </c>
      <c r="G113" s="25">
        <v>3</v>
      </c>
      <c r="H113" s="4">
        <v>600</v>
      </c>
      <c r="I113" s="4">
        <f t="shared" si="3"/>
        <v>10800</v>
      </c>
      <c r="J113" s="31"/>
    </row>
    <row r="114" spans="1:10">
      <c r="A114" s="18">
        <v>106</v>
      </c>
      <c r="B114" s="55"/>
      <c r="C114" s="38" t="s">
        <v>148</v>
      </c>
      <c r="D114" s="38"/>
      <c r="E114" s="38">
        <v>1</v>
      </c>
      <c r="F114" s="38" t="s">
        <v>63</v>
      </c>
      <c r="G114" s="38">
        <v>1</v>
      </c>
      <c r="H114" s="4">
        <v>50000</v>
      </c>
      <c r="I114" s="4">
        <f t="shared" si="3"/>
        <v>50000</v>
      </c>
      <c r="J114" s="31"/>
    </row>
    <row r="115" spans="1:10">
      <c r="A115" s="18">
        <v>107</v>
      </c>
      <c r="B115" s="55"/>
      <c r="C115" s="38" t="s">
        <v>149</v>
      </c>
      <c r="D115" s="38"/>
      <c r="E115" s="38">
        <v>1</v>
      </c>
      <c r="F115" s="38" t="s">
        <v>63</v>
      </c>
      <c r="G115" s="38">
        <v>1</v>
      </c>
      <c r="H115" s="4">
        <v>30000</v>
      </c>
      <c r="I115" s="4">
        <f t="shared" si="3"/>
        <v>30000</v>
      </c>
      <c r="J115" s="31"/>
    </row>
    <row r="116" spans="1:10">
      <c r="A116" s="18">
        <v>108</v>
      </c>
      <c r="B116" s="55"/>
      <c r="C116" s="25" t="s">
        <v>86</v>
      </c>
      <c r="D116" s="25"/>
      <c r="E116" s="25">
        <v>1</v>
      </c>
      <c r="F116" s="25" t="s">
        <v>63</v>
      </c>
      <c r="G116" s="25">
        <v>1</v>
      </c>
      <c r="H116" s="4">
        <v>1000</v>
      </c>
      <c r="I116" s="4">
        <f t="shared" si="3"/>
        <v>1000</v>
      </c>
      <c r="J116" s="31"/>
    </row>
    <row r="117" spans="1:10">
      <c r="A117" s="18">
        <v>109</v>
      </c>
      <c r="B117" s="55"/>
      <c r="C117" s="25" t="s">
        <v>87</v>
      </c>
      <c r="D117" s="25"/>
      <c r="E117" s="25">
        <v>8</v>
      </c>
      <c r="F117" s="25" t="s">
        <v>88</v>
      </c>
      <c r="G117" s="25">
        <v>1</v>
      </c>
      <c r="H117" s="4">
        <v>1500</v>
      </c>
      <c r="I117" s="4">
        <f t="shared" si="3"/>
        <v>12000</v>
      </c>
      <c r="J117" s="31"/>
    </row>
    <row r="118" spans="1:10">
      <c r="A118" s="18">
        <v>110</v>
      </c>
      <c r="B118" s="54" t="s">
        <v>89</v>
      </c>
      <c r="C118" s="54"/>
      <c r="D118" s="54"/>
      <c r="E118" s="54"/>
      <c r="F118" s="54"/>
      <c r="G118" s="54"/>
      <c r="H118" s="54"/>
      <c r="I118" s="12">
        <f>SUM(I112:I117)</f>
        <v>106200</v>
      </c>
      <c r="J118" s="32"/>
    </row>
    <row r="119" spans="1:10">
      <c r="A119" s="63" t="s">
        <v>122</v>
      </c>
      <c r="B119" s="54"/>
      <c r="C119" s="54"/>
      <c r="D119" s="54"/>
      <c r="E119" s="54"/>
      <c r="F119" s="54"/>
      <c r="G119" s="54"/>
      <c r="H119" s="54"/>
      <c r="I119" s="12">
        <f ca="1">SUMIF(B98:H118,"小计",I98:I118)</f>
        <v>222350</v>
      </c>
      <c r="J119" s="34"/>
    </row>
    <row r="120" spans="1:10">
      <c r="A120" s="64" t="s">
        <v>117</v>
      </c>
      <c r="B120" s="65"/>
      <c r="C120" s="65"/>
      <c r="D120" s="65"/>
      <c r="E120" s="65"/>
      <c r="F120" s="65"/>
      <c r="G120" s="65"/>
      <c r="H120" s="65"/>
      <c r="I120" s="11">
        <f ca="1">I29+I79+I96+I119</f>
        <v>703440</v>
      </c>
      <c r="J120" s="35"/>
    </row>
    <row r="121" spans="1:10">
      <c r="A121" s="64" t="s">
        <v>91</v>
      </c>
      <c r="B121" s="65"/>
      <c r="C121" s="65"/>
      <c r="D121" s="65"/>
      <c r="E121" s="65"/>
      <c r="F121" s="65"/>
      <c r="G121" s="65"/>
      <c r="H121" s="65"/>
      <c r="I121" s="11">
        <f ca="1">I120*0.06</f>
        <v>42206.400000000001</v>
      </c>
      <c r="J121" s="35"/>
    </row>
    <row r="122" spans="1:10" ht="17" thickBot="1">
      <c r="A122" s="77" t="s">
        <v>90</v>
      </c>
      <c r="B122" s="78"/>
      <c r="C122" s="78"/>
      <c r="D122" s="78"/>
      <c r="E122" s="78"/>
      <c r="F122" s="78"/>
      <c r="G122" s="78"/>
      <c r="H122" s="78"/>
      <c r="I122" s="36">
        <f ca="1">I120+I121</f>
        <v>745646.4</v>
      </c>
      <c r="J122" s="37"/>
    </row>
    <row r="123" spans="1:10" ht="17" thickBot="1"/>
    <row r="124" spans="1:10" ht="18" thickBot="1">
      <c r="A124" s="13" t="s">
        <v>29</v>
      </c>
      <c r="B124" s="14" t="s">
        <v>108</v>
      </c>
      <c r="C124" s="14" t="s">
        <v>30</v>
      </c>
      <c r="D124" s="14" t="s">
        <v>38</v>
      </c>
      <c r="E124" s="14" t="s">
        <v>31</v>
      </c>
      <c r="F124" s="14" t="s">
        <v>32</v>
      </c>
      <c r="G124" s="14" t="s">
        <v>33</v>
      </c>
      <c r="H124" s="15" t="s">
        <v>34</v>
      </c>
      <c r="I124" s="15" t="s">
        <v>35</v>
      </c>
      <c r="J124" s="16" t="s">
        <v>36</v>
      </c>
    </row>
    <row r="125" spans="1:10">
      <c r="A125" s="66" t="s">
        <v>142</v>
      </c>
      <c r="B125" s="67"/>
      <c r="C125" s="68"/>
      <c r="D125" s="68"/>
      <c r="E125" s="68"/>
      <c r="F125" s="68"/>
      <c r="G125" s="68"/>
      <c r="H125" s="68"/>
      <c r="I125" s="68"/>
      <c r="J125" s="69"/>
    </row>
    <row r="126" spans="1:10">
      <c r="A126" s="44">
        <v>1</v>
      </c>
      <c r="B126" s="55" t="s">
        <v>143</v>
      </c>
      <c r="C126" s="45" t="s">
        <v>67</v>
      </c>
      <c r="D126" s="40"/>
      <c r="E126" s="38">
        <v>4</v>
      </c>
      <c r="F126" s="38" t="s">
        <v>68</v>
      </c>
      <c r="G126" s="38">
        <v>2</v>
      </c>
      <c r="H126" s="4">
        <v>2000</v>
      </c>
      <c r="I126" s="4">
        <f t="shared" ref="I126:I128" si="4">E126*G126*H126</f>
        <v>16000</v>
      </c>
      <c r="J126" s="31"/>
    </row>
    <row r="127" spans="1:10">
      <c r="A127" s="44">
        <v>2</v>
      </c>
      <c r="B127" s="55"/>
      <c r="C127" s="46" t="s">
        <v>69</v>
      </c>
      <c r="D127" s="38"/>
      <c r="E127" s="38">
        <v>4</v>
      </c>
      <c r="F127" s="38" t="s">
        <v>68</v>
      </c>
      <c r="G127" s="38">
        <v>2</v>
      </c>
      <c r="H127" s="4">
        <v>2000</v>
      </c>
      <c r="I127" s="4">
        <f t="shared" si="4"/>
        <v>16000</v>
      </c>
      <c r="J127" s="31"/>
    </row>
    <row r="128" spans="1:10">
      <c r="A128" s="44">
        <v>3</v>
      </c>
      <c r="B128" s="55"/>
      <c r="C128" s="46" t="s">
        <v>121</v>
      </c>
      <c r="D128" s="38"/>
      <c r="E128" s="38">
        <v>1</v>
      </c>
      <c r="F128" s="38" t="s">
        <v>63</v>
      </c>
      <c r="G128" s="38">
        <v>2</v>
      </c>
      <c r="H128" s="4">
        <v>1000</v>
      </c>
      <c r="I128" s="4">
        <f t="shared" si="4"/>
        <v>2000</v>
      </c>
      <c r="J128" s="31"/>
    </row>
    <row r="129" spans="1:10">
      <c r="A129" s="44">
        <v>4</v>
      </c>
      <c r="B129" s="55"/>
      <c r="C129" s="46" t="s">
        <v>70</v>
      </c>
      <c r="D129" s="23" t="s">
        <v>165</v>
      </c>
      <c r="E129" s="23">
        <v>1</v>
      </c>
      <c r="F129" s="23" t="s">
        <v>63</v>
      </c>
      <c r="G129" s="23">
        <v>2</v>
      </c>
      <c r="H129" s="4">
        <v>50000</v>
      </c>
      <c r="I129" s="4">
        <f t="shared" ref="I129" si="5">E129*G129*H129</f>
        <v>100000</v>
      </c>
      <c r="J129" s="3"/>
    </row>
    <row r="130" spans="1:10" ht="17" thickBot="1">
      <c r="A130" s="63" t="s">
        <v>89</v>
      </c>
      <c r="B130" s="54"/>
      <c r="C130" s="54"/>
      <c r="D130" s="54"/>
      <c r="E130" s="54"/>
      <c r="F130" s="54"/>
      <c r="G130" s="54"/>
      <c r="H130" s="54"/>
      <c r="I130" s="12">
        <f>SUM(I126:I129)</f>
        <v>134000</v>
      </c>
      <c r="J130" s="19"/>
    </row>
    <row r="131" spans="1:10">
      <c r="A131" s="66" t="s">
        <v>127</v>
      </c>
      <c r="B131" s="68"/>
      <c r="C131" s="68"/>
      <c r="D131" s="68"/>
      <c r="E131" s="68"/>
      <c r="F131" s="68"/>
      <c r="G131" s="68"/>
      <c r="H131" s="68"/>
      <c r="I131" s="68"/>
      <c r="J131" s="69"/>
    </row>
    <row r="132" spans="1:10" ht="16.5" customHeight="1">
      <c r="A132" s="17">
        <v>5</v>
      </c>
      <c r="B132" s="55" t="s">
        <v>127</v>
      </c>
      <c r="C132" s="38" t="s">
        <v>144</v>
      </c>
      <c r="D132" s="38" t="s">
        <v>146</v>
      </c>
      <c r="E132" s="38">
        <v>13</v>
      </c>
      <c r="F132" s="38" t="s">
        <v>66</v>
      </c>
      <c r="G132" s="38">
        <v>2</v>
      </c>
      <c r="H132" s="4">
        <v>5000</v>
      </c>
      <c r="I132" s="4">
        <f t="shared" ref="I132:I134" si="6">E132*G132*H132</f>
        <v>130000</v>
      </c>
      <c r="J132" s="3"/>
    </row>
    <row r="133" spans="1:10" ht="16.5" customHeight="1">
      <c r="A133" s="17">
        <v>6</v>
      </c>
      <c r="B133" s="55"/>
      <c r="C133" s="39" t="s">
        <v>145</v>
      </c>
      <c r="D133" s="38" t="s">
        <v>147</v>
      </c>
      <c r="E133" s="38">
        <v>43</v>
      </c>
      <c r="F133" s="38" t="s">
        <v>66</v>
      </c>
      <c r="G133" s="38">
        <v>2</v>
      </c>
      <c r="H133" s="4">
        <v>1200</v>
      </c>
      <c r="I133" s="4">
        <f t="shared" si="6"/>
        <v>103200</v>
      </c>
      <c r="J133" s="3"/>
    </row>
    <row r="134" spans="1:10" ht="16.5" customHeight="1">
      <c r="A134" s="17">
        <v>7</v>
      </c>
      <c r="B134" s="52" t="s">
        <v>175</v>
      </c>
      <c r="C134" s="79" t="s">
        <v>176</v>
      </c>
      <c r="D134" s="80"/>
      <c r="E134" s="52">
        <v>1</v>
      </c>
      <c r="F134" s="52" t="s">
        <v>63</v>
      </c>
      <c r="G134" s="52">
        <v>1</v>
      </c>
      <c r="H134" s="4">
        <v>35000</v>
      </c>
      <c r="I134" s="4">
        <f t="shared" si="6"/>
        <v>35000</v>
      </c>
      <c r="J134" s="31"/>
    </row>
    <row r="135" spans="1:10" ht="16.5" customHeight="1" thickBot="1">
      <c r="A135" s="17">
        <v>8</v>
      </c>
      <c r="B135" s="54" t="s">
        <v>89</v>
      </c>
      <c r="C135" s="54"/>
      <c r="D135" s="54"/>
      <c r="E135" s="54"/>
      <c r="F135" s="54"/>
      <c r="G135" s="54"/>
      <c r="H135" s="54"/>
      <c r="I135" s="12">
        <f>SUM(I132:I134)</f>
        <v>268200</v>
      </c>
      <c r="J135" s="31"/>
    </row>
    <row r="136" spans="1:10" ht="16.5" customHeight="1">
      <c r="A136" s="66" t="s">
        <v>157</v>
      </c>
      <c r="B136" s="68"/>
      <c r="C136" s="68"/>
      <c r="D136" s="68"/>
      <c r="E136" s="68"/>
      <c r="F136" s="68"/>
      <c r="G136" s="68"/>
      <c r="H136" s="68"/>
      <c r="I136" s="68"/>
      <c r="J136" s="69"/>
    </row>
    <row r="137" spans="1:10">
      <c r="A137" s="18">
        <v>9</v>
      </c>
      <c r="B137" s="55" t="s">
        <v>158</v>
      </c>
      <c r="C137" s="42" t="s">
        <v>150</v>
      </c>
      <c r="D137" s="42"/>
      <c r="E137" s="42">
        <v>1</v>
      </c>
      <c r="F137" s="42" t="s">
        <v>68</v>
      </c>
      <c r="G137" s="42">
        <v>1</v>
      </c>
      <c r="H137" s="4">
        <v>10000</v>
      </c>
      <c r="I137" s="4">
        <f>E137*G137*H137</f>
        <v>10000</v>
      </c>
      <c r="J137" s="31"/>
    </row>
    <row r="138" spans="1:10">
      <c r="A138" s="18">
        <v>10</v>
      </c>
      <c r="B138" s="55"/>
      <c r="C138" s="42" t="s">
        <v>151</v>
      </c>
      <c r="D138" s="42" t="s">
        <v>152</v>
      </c>
      <c r="E138" s="42">
        <v>3</v>
      </c>
      <c r="F138" s="42" t="s">
        <v>153</v>
      </c>
      <c r="G138" s="42">
        <v>1</v>
      </c>
      <c r="H138" s="4">
        <v>3000</v>
      </c>
      <c r="I138" s="4">
        <f t="shared" ref="I138:I143" si="7">E138*G138*H138</f>
        <v>9000</v>
      </c>
      <c r="J138" s="31"/>
    </row>
    <row r="139" spans="1:10">
      <c r="A139" s="18">
        <v>11</v>
      </c>
      <c r="B139" s="55"/>
      <c r="C139" s="42" t="s">
        <v>154</v>
      </c>
      <c r="D139" s="42" t="s">
        <v>155</v>
      </c>
      <c r="E139" s="42">
        <v>1</v>
      </c>
      <c r="F139" s="42" t="s">
        <v>153</v>
      </c>
      <c r="G139" s="42">
        <v>1</v>
      </c>
      <c r="H139" s="4">
        <v>12000</v>
      </c>
      <c r="I139" s="4">
        <f t="shared" si="7"/>
        <v>12000</v>
      </c>
      <c r="J139" s="31"/>
    </row>
    <row r="140" spans="1:10">
      <c r="A140" s="18">
        <v>12</v>
      </c>
      <c r="B140" s="55"/>
      <c r="C140" s="42" t="s">
        <v>156</v>
      </c>
      <c r="D140" s="42"/>
      <c r="E140" s="42">
        <v>1</v>
      </c>
      <c r="F140" s="42" t="s">
        <v>153</v>
      </c>
      <c r="G140" s="42">
        <v>1</v>
      </c>
      <c r="H140" s="4">
        <v>6000</v>
      </c>
      <c r="I140" s="4">
        <f t="shared" si="7"/>
        <v>6000</v>
      </c>
      <c r="J140" s="31"/>
    </row>
    <row r="141" spans="1:10" ht="16.5" customHeight="1">
      <c r="A141" s="18">
        <v>13</v>
      </c>
      <c r="B141" s="55" t="s">
        <v>166</v>
      </c>
      <c r="C141" s="42" t="s">
        <v>163</v>
      </c>
      <c r="D141" s="42"/>
      <c r="E141" s="42">
        <v>2</v>
      </c>
      <c r="F141" s="42" t="s">
        <v>68</v>
      </c>
      <c r="G141" s="42">
        <v>1</v>
      </c>
      <c r="H141" s="4">
        <v>500</v>
      </c>
      <c r="I141" s="4">
        <f t="shared" si="7"/>
        <v>1000</v>
      </c>
      <c r="J141" s="31"/>
    </row>
    <row r="142" spans="1:10" ht="16.5" customHeight="1">
      <c r="A142" s="18">
        <v>14</v>
      </c>
      <c r="B142" s="55"/>
      <c r="C142" s="55" t="s">
        <v>159</v>
      </c>
      <c r="D142" s="42" t="s">
        <v>160</v>
      </c>
      <c r="E142" s="42">
        <v>1</v>
      </c>
      <c r="F142" s="42" t="s">
        <v>63</v>
      </c>
      <c r="G142" s="42">
        <v>1</v>
      </c>
      <c r="H142" s="4">
        <v>10000</v>
      </c>
      <c r="I142" s="4">
        <f t="shared" si="7"/>
        <v>10000</v>
      </c>
      <c r="J142" s="31"/>
    </row>
    <row r="143" spans="1:10" ht="16.5" customHeight="1">
      <c r="A143" s="18">
        <v>15</v>
      </c>
      <c r="B143" s="55"/>
      <c r="C143" s="55"/>
      <c r="D143" s="42" t="s">
        <v>161</v>
      </c>
      <c r="E143" s="42">
        <v>1</v>
      </c>
      <c r="F143" s="42" t="s">
        <v>63</v>
      </c>
      <c r="G143" s="42">
        <v>1</v>
      </c>
      <c r="H143" s="4">
        <v>8000</v>
      </c>
      <c r="I143" s="4">
        <f t="shared" si="7"/>
        <v>8000</v>
      </c>
      <c r="J143" s="31"/>
    </row>
    <row r="144" spans="1:10">
      <c r="A144" s="18">
        <v>16</v>
      </c>
      <c r="B144" s="54" t="s">
        <v>89</v>
      </c>
      <c r="C144" s="54"/>
      <c r="D144" s="54"/>
      <c r="E144" s="54"/>
      <c r="F144" s="54"/>
      <c r="G144" s="54"/>
      <c r="H144" s="54"/>
      <c r="I144" s="12">
        <f>SUM(I137:I143)</f>
        <v>56000</v>
      </c>
      <c r="J144" s="34"/>
    </row>
    <row r="145" spans="1:10">
      <c r="A145" s="71" t="s">
        <v>117</v>
      </c>
      <c r="B145" s="72"/>
      <c r="C145" s="72"/>
      <c r="D145" s="72"/>
      <c r="E145" s="72"/>
      <c r="F145" s="72"/>
      <c r="G145" s="72"/>
      <c r="H145" s="73"/>
      <c r="I145" s="11">
        <f>I130+I135+I144</f>
        <v>458200</v>
      </c>
      <c r="J145" s="20"/>
    </row>
    <row r="146" spans="1:10">
      <c r="A146" s="71" t="s">
        <v>168</v>
      </c>
      <c r="B146" s="72"/>
      <c r="C146" s="72"/>
      <c r="D146" s="72"/>
      <c r="E146" s="72"/>
      <c r="F146" s="72"/>
      <c r="G146" s="72"/>
      <c r="H146" s="73"/>
      <c r="I146" s="11">
        <f>I145*1.1</f>
        <v>504020.00000000006</v>
      </c>
      <c r="J146" s="35"/>
    </row>
    <row r="147" spans="1:10">
      <c r="A147" s="71" t="s">
        <v>91</v>
      </c>
      <c r="B147" s="72"/>
      <c r="C147" s="72"/>
      <c r="D147" s="72"/>
      <c r="E147" s="72"/>
      <c r="F147" s="72"/>
      <c r="G147" s="72"/>
      <c r="H147" s="73"/>
      <c r="I147" s="11">
        <f>I146*0.06</f>
        <v>30241.200000000001</v>
      </c>
      <c r="J147" s="20"/>
    </row>
    <row r="148" spans="1:10" ht="17" thickBot="1">
      <c r="A148" s="74" t="s">
        <v>90</v>
      </c>
      <c r="B148" s="75"/>
      <c r="C148" s="75"/>
      <c r="D148" s="75"/>
      <c r="E148" s="75"/>
      <c r="F148" s="75"/>
      <c r="G148" s="75"/>
      <c r="H148" s="76"/>
      <c r="I148" s="21">
        <f>I146+I147</f>
        <v>534261.20000000007</v>
      </c>
      <c r="J148" s="22"/>
    </row>
  </sheetData>
  <mergeCells count="110">
    <mergeCell ref="C87:D87"/>
    <mergeCell ref="C69:D69"/>
    <mergeCell ref="C70:D70"/>
    <mergeCell ref="C92:D92"/>
    <mergeCell ref="C85:D85"/>
    <mergeCell ref="C90:D90"/>
    <mergeCell ref="C91:D91"/>
    <mergeCell ref="B81:B83"/>
    <mergeCell ref="C81:C82"/>
    <mergeCell ref="C77:D77"/>
    <mergeCell ref="C72:D72"/>
    <mergeCell ref="C73:D73"/>
    <mergeCell ref="C74:D74"/>
    <mergeCell ref="B78:H78"/>
    <mergeCell ref="B84:H84"/>
    <mergeCell ref="C76:D76"/>
    <mergeCell ref="A147:H147"/>
    <mergeCell ref="A148:H148"/>
    <mergeCell ref="C88:D88"/>
    <mergeCell ref="C89:D89"/>
    <mergeCell ref="C93:D93"/>
    <mergeCell ref="A145:H145"/>
    <mergeCell ref="A97:J97"/>
    <mergeCell ref="A121:H121"/>
    <mergeCell ref="A122:H122"/>
    <mergeCell ref="B105:B110"/>
    <mergeCell ref="B95:H95"/>
    <mergeCell ref="B126:B129"/>
    <mergeCell ref="A131:J131"/>
    <mergeCell ref="B137:B140"/>
    <mergeCell ref="B144:H144"/>
    <mergeCell ref="A136:J136"/>
    <mergeCell ref="B141:B143"/>
    <mergeCell ref="C142:C143"/>
    <mergeCell ref="A146:H146"/>
    <mergeCell ref="B132:B133"/>
    <mergeCell ref="B135:H135"/>
    <mergeCell ref="C134:D134"/>
    <mergeCell ref="B4:H4"/>
    <mergeCell ref="A130:H130"/>
    <mergeCell ref="B104:H104"/>
    <mergeCell ref="B111:H111"/>
    <mergeCell ref="B118:H118"/>
    <mergeCell ref="A96:H96"/>
    <mergeCell ref="A119:H119"/>
    <mergeCell ref="A120:H120"/>
    <mergeCell ref="B112:B117"/>
    <mergeCell ref="A125:J125"/>
    <mergeCell ref="A29:H29"/>
    <mergeCell ref="A79:H79"/>
    <mergeCell ref="B98:B103"/>
    <mergeCell ref="C66:D66"/>
    <mergeCell ref="C68:D68"/>
    <mergeCell ref="C42:D42"/>
    <mergeCell ref="C43:D43"/>
    <mergeCell ref="C86:D86"/>
    <mergeCell ref="B5:B7"/>
    <mergeCell ref="B9:B11"/>
    <mergeCell ref="B13:B15"/>
    <mergeCell ref="B17:B19"/>
    <mergeCell ref="B24:B27"/>
    <mergeCell ref="B21:B22"/>
    <mergeCell ref="A2:J2"/>
    <mergeCell ref="A30:J30"/>
    <mergeCell ref="A80:J80"/>
    <mergeCell ref="B31:B36"/>
    <mergeCell ref="C31:C32"/>
    <mergeCell ref="C33:C34"/>
    <mergeCell ref="B66:B77"/>
    <mergeCell ref="C67:D67"/>
    <mergeCell ref="C71:D71"/>
    <mergeCell ref="C60:D60"/>
    <mergeCell ref="C61:D61"/>
    <mergeCell ref="C62:D62"/>
    <mergeCell ref="C63:D63"/>
    <mergeCell ref="C64:D64"/>
    <mergeCell ref="B51:B64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B8:H8"/>
    <mergeCell ref="B12:H12"/>
    <mergeCell ref="B16:H16"/>
    <mergeCell ref="C94:D94"/>
    <mergeCell ref="B85:B94"/>
    <mergeCell ref="C38:D38"/>
    <mergeCell ref="C39:D39"/>
    <mergeCell ref="C40:D40"/>
    <mergeCell ref="C41:D41"/>
    <mergeCell ref="B20:H20"/>
    <mergeCell ref="B23:H23"/>
    <mergeCell ref="B28:H28"/>
    <mergeCell ref="B37:H37"/>
    <mergeCell ref="C44:D44"/>
    <mergeCell ref="C75:D75"/>
    <mergeCell ref="B65:H65"/>
    <mergeCell ref="C45:D45"/>
    <mergeCell ref="C46:D46"/>
    <mergeCell ref="C47:D47"/>
    <mergeCell ref="C48:D48"/>
    <mergeCell ref="C49:D49"/>
    <mergeCell ref="C35:C36"/>
    <mergeCell ref="B50:H50"/>
    <mergeCell ref="B38:B49"/>
  </mergeCells>
  <phoneticPr fontId="5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1025 6米屏幕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Microsoft Office 用户</cp:lastModifiedBy>
  <cp:lastPrinted>2013-04-11T14:16:00Z</cp:lastPrinted>
  <dcterms:created xsi:type="dcterms:W3CDTF">1996-12-17T01:32:00Z</dcterms:created>
  <dcterms:modified xsi:type="dcterms:W3CDTF">2021-10-25T09:47:16Z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2052-11.15.1</vt:lpwstr>
  </property>
  <property fmtid="{D5CDD505-2E9C-101B-9397-08002B2CF9AE}" pid="3" name="ICV">
    <vt:lpwstr>719250914AF491B2D9F25B61C197A197</vt:lpwstr>
  </property>
</Properties>
</file>