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Travel\MICE\3.BUN 奖励旅游\拆分价格\"/>
    </mc:Choice>
  </mc:AlternateContent>
  <bookViews>
    <workbookView xWindow="0" yWindow="0" windowWidth="20490" windowHeight="6915" firstSheet="1" activeTab="1"/>
  </bookViews>
  <sheets>
    <sheet name="奖励旅游报价单-澳洲" sheetId="3" state="hidden" r:id="rId1"/>
    <sheet name="奖励旅游报价单-台湾" sheetId="6" r:id="rId2"/>
    <sheet name="奖励旅游报价单-日本" sheetId="5" r:id="rId3"/>
    <sheet name="将旅旅游报价单模板-澳洲" sheetId="4" r:id="rId4"/>
  </sheets>
  <definedNames>
    <definedName name="_xlnm.Print_Area" localSheetId="1">'奖励旅游报价单-台湾'!$B$1:$H$40</definedName>
  </definedNames>
  <calcPr calcId="152511"/>
</workbook>
</file>

<file path=xl/calcChain.xml><?xml version="1.0" encoding="utf-8"?>
<calcChain xmlns="http://schemas.openxmlformats.org/spreadsheetml/2006/main">
  <c r="G35" i="6" l="1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36" i="6" s="1"/>
  <c r="G11" i="6"/>
  <c r="G10" i="6"/>
  <c r="G9" i="6"/>
  <c r="G8" i="6"/>
  <c r="G7" i="6"/>
  <c r="E40" i="6" l="1"/>
  <c r="E39" i="6" s="1"/>
  <c r="E38" i="6" s="1"/>
  <c r="G21" i="5"/>
  <c r="G20" i="5"/>
  <c r="G19" i="5"/>
  <c r="G22" i="5" s="1"/>
  <c r="G18" i="5"/>
  <c r="G17" i="5"/>
  <c r="G16" i="5"/>
  <c r="G15" i="5"/>
  <c r="G14" i="5"/>
  <c r="G13" i="5"/>
  <c r="G12" i="5"/>
  <c r="G11" i="5"/>
  <c r="G10" i="5"/>
  <c r="G9" i="5"/>
  <c r="G8" i="5"/>
  <c r="G7" i="5"/>
  <c r="E26" i="5" l="1"/>
  <c r="E25" i="5" s="1"/>
  <c r="E24" i="5" s="1"/>
  <c r="G18" i="4"/>
  <c r="G17" i="4"/>
  <c r="G25" i="4" l="1"/>
  <c r="G10" i="4" l="1"/>
  <c r="G11" i="4"/>
  <c r="G12" i="4"/>
  <c r="G13" i="4"/>
  <c r="G14" i="4"/>
  <c r="G15" i="4"/>
  <c r="G16" i="4"/>
  <c r="G19" i="4"/>
  <c r="G20" i="4"/>
  <c r="G21" i="4"/>
  <c r="G22" i="4"/>
  <c r="G23" i="4"/>
  <c r="G24" i="4"/>
  <c r="G9" i="4"/>
  <c r="G8" i="4"/>
  <c r="G7" i="4" l="1"/>
  <c r="G26" i="4" l="1"/>
  <c r="G31" i="4" s="1"/>
  <c r="L23" i="3"/>
  <c r="L24" i="3"/>
  <c r="L22" i="3"/>
  <c r="K25" i="3"/>
  <c r="G27" i="4" l="1"/>
  <c r="G30" i="4" s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2" i="4" l="1"/>
  <c r="G33" i="3"/>
  <c r="E37" i="3" s="1"/>
  <c r="E36" i="3" s="1"/>
  <c r="E35" i="3" s="1"/>
  <c r="G28" i="4" l="1"/>
  <c r="G29" i="4" s="1"/>
</calcChain>
</file>

<file path=xl/comments1.xml><?xml version="1.0" encoding="utf-8"?>
<comments xmlns="http://schemas.openxmlformats.org/spreadsheetml/2006/main">
  <authors>
    <author>28055786</author>
  </authors>
  <commentList>
    <comment ref="B10" authorId="0" shapeId="0">
      <text>
        <r>
          <rPr>
            <b/>
            <sz val="9"/>
            <rFont val="宋体"/>
            <family val="3"/>
            <charset val="134"/>
          </rPr>
          <t>28055786:</t>
        </r>
        <r>
          <rPr>
            <sz val="9"/>
            <rFont val="宋体"/>
            <family val="3"/>
            <charset val="134"/>
          </rPr>
          <t xml:space="preserve">
酒店需要注明档次，例如国际或者当地五星等</t>
        </r>
      </text>
    </comment>
  </commentList>
</comments>
</file>

<file path=xl/sharedStrings.xml><?xml version="1.0" encoding="utf-8"?>
<sst xmlns="http://schemas.openxmlformats.org/spreadsheetml/2006/main" count="336" uniqueCount="175">
  <si>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</si>
  <si>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</si>
  <si>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</si>
  <si>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</si>
  <si>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</si>
  <si>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</si>
  <si>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</si>
  <si>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</si>
  <si>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</si>
  <si>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</si>
  <si>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</si>
  <si>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</si>
  <si>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</si>
  <si>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证件</t>
  </si>
  <si>
    <t>旅行社代办入台证</t>
  </si>
  <si>
    <t>按实际产生结算</t>
  </si>
  <si>
    <t>用车</t>
  </si>
  <si>
    <t>酒店</t>
  </si>
  <si>
    <t>间</t>
  </si>
  <si>
    <t>保险</t>
  </si>
  <si>
    <t>旅游意外保险，意外伤害保额50万</t>
  </si>
  <si>
    <t>请标注保险类型：</t>
  </si>
  <si>
    <t>WIFI</t>
  </si>
  <si>
    <t>全程随身wifi</t>
  </si>
  <si>
    <t>台</t>
  </si>
  <si>
    <t>可选，按实发生</t>
  </si>
  <si>
    <t>餐饮</t>
  </si>
  <si>
    <t>午餐，餐标：200TWD/餐</t>
  </si>
  <si>
    <t>餐</t>
  </si>
  <si>
    <t>晚餐，餐标：300TWD/餐</t>
  </si>
  <si>
    <t>门票</t>
  </si>
  <si>
    <t>淡水红毛城</t>
  </si>
  <si>
    <t>野柳风景区</t>
  </si>
  <si>
    <t>兰阳博物馆</t>
  </si>
  <si>
    <t>日月潭游览(含游船)</t>
  </si>
  <si>
    <t>向山自行车</t>
  </si>
  <si>
    <t>清境农场</t>
  </si>
  <si>
    <t>台北故宫博物院(含导览器)</t>
  </si>
  <si>
    <t>导游</t>
  </si>
  <si>
    <t>全陪</t>
  </si>
  <si>
    <t>国内出发专业全陪费用，含机票酒店餐饮津贴等</t>
  </si>
  <si>
    <t>服务费</t>
  </si>
  <si>
    <t>服务费点数</t>
  </si>
  <si>
    <t>项</t>
  </si>
  <si>
    <t>Grand Total(Incl.VAT)</t>
  </si>
  <si>
    <t>Tax Rate</t>
  </si>
  <si>
    <t>Exclude VAT</t>
  </si>
  <si>
    <t>签证</t>
  </si>
  <si>
    <t>团队签证</t>
  </si>
  <si>
    <t>按实发生</t>
  </si>
  <si>
    <t>两个接送机+四天全天用车</t>
  </si>
  <si>
    <t>行程中用车及小费费用计入一日游报价中</t>
  </si>
  <si>
    <t>关西机场酒店或大阪市内酒店5花酒店 2人1间 含早</t>
  </si>
  <si>
    <t>三重或爱知或中部地区酒店5花酒店 2人1间 含早</t>
  </si>
  <si>
    <t>中部地区酒店5花酒店 2人1间 含早</t>
  </si>
  <si>
    <t>东京市区酒店5花酒店 2人1间 含早</t>
  </si>
  <si>
    <t>随身wifi</t>
  </si>
  <si>
    <t>午餐，餐标：150元/人/餐</t>
  </si>
  <si>
    <t>13人，每人5餐</t>
  </si>
  <si>
    <t>晚餐，餐标：250元/人/餐</t>
  </si>
  <si>
    <t>无</t>
  </si>
  <si>
    <t>全程导游费用含小费</t>
  </si>
  <si>
    <t>领队</t>
  </si>
  <si>
    <t>全程领队费用，含机票酒店餐饮津贴等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</si>
  <si>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</si>
  <si>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</si>
  <si>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</si>
  <si>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</si>
  <si>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</si>
  <si>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</si>
  <si>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</si>
  <si>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</si>
  <si>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</si>
  <si>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</si>
  <si>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</si>
  <si>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</si>
  <si>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</si>
  <si>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</si>
  <si>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</si>
  <si>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</si>
  <si>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</si>
  <si>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</si>
  <si>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</si>
  <si>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</si>
  <si>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</si>
  <si>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</si>
  <si>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</si>
  <si>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</si>
  <si>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</si>
  <si>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</si>
  <si>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</si>
  <si>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</si>
  <si>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</si>
  <si>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签证</t>
    <phoneticPr fontId="17" type="noConversion"/>
  </si>
  <si>
    <t>用车
（21座）</t>
    <phoneticPr fontId="17" type="noConversion"/>
  </si>
  <si>
    <t>悉尼市区10小时用车</t>
    <phoneticPr fontId="17" type="noConversion"/>
  </si>
  <si>
    <t>悉尼猎人谷12小时用车</t>
    <phoneticPr fontId="17" type="noConversion"/>
  </si>
  <si>
    <t>悉尼蓝山10小时用车</t>
    <phoneticPr fontId="17" type="noConversion"/>
  </si>
  <si>
    <t>悉尼卧龙岗10小时用车</t>
    <phoneticPr fontId="17" type="noConversion"/>
  </si>
  <si>
    <t>悉尼送机</t>
    <phoneticPr fontId="17" type="noConversion"/>
  </si>
  <si>
    <t>超时用车</t>
    <phoneticPr fontId="17" type="noConversion"/>
  </si>
  <si>
    <t>悉尼希尔顿酒店或 同等级国际5星级酒店（含早）</t>
    <phoneticPr fontId="17" type="noConversion"/>
  </si>
  <si>
    <t>中式6菜1汤、餐标：12澳币/餐</t>
    <phoneticPr fontId="17" type="noConversion"/>
  </si>
  <si>
    <t>8次，固定餐标；提早48小时取消费用可退</t>
    <phoneticPr fontId="17" type="noConversion"/>
  </si>
  <si>
    <t>悉尼游船西式晚餐</t>
    <phoneticPr fontId="17" type="noConversion"/>
  </si>
  <si>
    <t>门票</t>
    <phoneticPr fontId="17" type="noConversion"/>
  </si>
  <si>
    <t>中央海岸喂塘鹅</t>
    <phoneticPr fontId="17" type="noConversion"/>
  </si>
  <si>
    <t>野生公园</t>
    <phoneticPr fontId="17" type="noConversion"/>
  </si>
  <si>
    <t>猎人谷酒庄品酒</t>
    <phoneticPr fontId="17" type="noConversion"/>
  </si>
  <si>
    <t>全程司兼导用含小费</t>
    <phoneticPr fontId="17" type="noConversion"/>
  </si>
  <si>
    <t>全程领队费用，含机票酒店签证餐饮津贴等</t>
    <phoneticPr fontId="17" type="noConversion"/>
  </si>
  <si>
    <t>增值税金</t>
  </si>
  <si>
    <t>增值税点数</t>
  </si>
  <si>
    <t>含税总价</t>
  </si>
  <si>
    <t>含税单人费用</t>
  </si>
  <si>
    <t>税点和税费类型</t>
  </si>
  <si>
    <t>不含税总价</t>
  </si>
  <si>
    <t>不含税单人费用</t>
  </si>
  <si>
    <t>北京-悉尼/悉尼-北京往返国际段经济舱 参考航班 MU727</t>
    <phoneticPr fontId="17" type="noConversion"/>
  </si>
  <si>
    <t>每小时计算</t>
    <phoneticPr fontId="17" type="noConversion"/>
  </si>
  <si>
    <t>康辉集团北京国际会议展览有限公司</t>
    <phoneticPr fontId="17" type="noConversion"/>
  </si>
  <si>
    <t>陈佳伟</t>
    <phoneticPr fontId="17" type="noConversion"/>
  </si>
  <si>
    <t>chenjiawei@cct.cn</t>
    <phoneticPr fontId="17" type="noConversion"/>
  </si>
  <si>
    <t>18616860245</t>
    <phoneticPr fontId="17" type="noConversion"/>
  </si>
  <si>
    <t>导游加班费:60AUD/小时</t>
    <phoneticPr fontId="17" type="noConversion"/>
  </si>
  <si>
    <t>请提供报价有效期: 2月9日 16:00前
3月26日 MU727
4月1日 MU712</t>
    <phoneticPr fontId="17" type="noConversion"/>
  </si>
  <si>
    <t>2人1间，7间/晚*5晚
HYATT Regency Sydney</t>
    <phoneticPr fontId="17" type="noConversion"/>
  </si>
  <si>
    <t>请标注保险类型：万国游综全球无忧计划</t>
    <phoneticPr fontId="17" type="noConversion"/>
  </si>
  <si>
    <t>康辉集团北京国际会议展览有限公司</t>
  </si>
  <si>
    <t>丁凯旋</t>
  </si>
  <si>
    <t>dingkaixuan@cct.cn</t>
  </si>
  <si>
    <t>18511185439</t>
  </si>
  <si>
    <r>
      <t>北京-大阪 NH980</t>
    </r>
    <r>
      <rPr>
        <sz val="10"/>
        <rFont val="微软雅黑"/>
        <family val="2"/>
        <charset val="134"/>
      </rPr>
      <t>,东京-北京</t>
    </r>
    <r>
      <rPr>
        <sz val="10"/>
        <rFont val="微软雅黑"/>
        <family val="2"/>
        <charset val="134"/>
      </rPr>
      <t>CA926</t>
    </r>
    <r>
      <rPr>
        <sz val="10"/>
        <rFont val="微软雅黑"/>
        <family val="2"/>
        <charset val="134"/>
      </rPr>
      <t>含税直飞往返,参考航班:</t>
    </r>
    <phoneticPr fontId="17" type="noConversion"/>
  </si>
  <si>
    <t>推荐航班 ZH9055 、 CA926   
因无名单 无法锁定机票 价格有效期2月8日当天</t>
  </si>
  <si>
    <r>
      <t xml:space="preserve">2人1间 </t>
    </r>
    <r>
      <rPr>
        <sz val="10"/>
        <color rgb="FFFF0000"/>
        <rFont val="微软雅黑"/>
        <family val="2"/>
        <charset val="134"/>
      </rPr>
      <t>大阪石英或同级</t>
    </r>
  </si>
  <si>
    <r>
      <t xml:space="preserve">2人1间 </t>
    </r>
    <r>
      <rPr>
        <sz val="10"/>
        <color rgb="FFFF0000"/>
        <rFont val="微软雅黑"/>
        <family val="2"/>
        <charset val="134"/>
      </rPr>
      <t>岐阜COMFORT或同级</t>
    </r>
  </si>
  <si>
    <r>
      <t xml:space="preserve">2人1间 </t>
    </r>
    <r>
      <rPr>
        <sz val="10"/>
        <color rgb="FFFF0000"/>
        <rFont val="微软雅黑"/>
        <family val="2"/>
        <charset val="134"/>
      </rPr>
      <t>山梨石和温泉新光酒店或同级</t>
    </r>
  </si>
  <si>
    <r>
      <t xml:space="preserve">2人1间 </t>
    </r>
    <r>
      <rPr>
        <sz val="10"/>
        <color rgb="FFFF0000"/>
        <rFont val="微软雅黑"/>
        <family val="2"/>
        <charset val="134"/>
      </rPr>
      <t>东京东方21或同级</t>
    </r>
  </si>
  <si>
    <r>
      <t>请标注保险类型：</t>
    </r>
    <r>
      <rPr>
        <sz val="10"/>
        <color rgb="FFFF0000"/>
        <rFont val="微软雅黑"/>
        <family val="2"/>
        <charset val="134"/>
      </rPr>
      <t>旅游意外保险</t>
    </r>
  </si>
  <si>
    <r>
      <t xml:space="preserve">可选，按实发生 </t>
    </r>
    <r>
      <rPr>
        <sz val="10"/>
        <color rgb="FFFF0000"/>
        <rFont val="微软雅黑"/>
        <family val="2"/>
        <charset val="134"/>
      </rPr>
      <t>6天 每天每人每台10元</t>
    </r>
    <phoneticPr fontId="17" type="noConversion"/>
  </si>
  <si>
    <t>餐饮</t>
    <phoneticPr fontId="17" type="noConversion"/>
  </si>
  <si>
    <t>金阁寺门票</t>
  </si>
  <si>
    <t>康辉集团北京国际会议展览有限公司</t>
    <phoneticPr fontId="17" type="noConversion"/>
  </si>
  <si>
    <t>张筱青</t>
    <phoneticPr fontId="17" type="noConversion"/>
  </si>
  <si>
    <t>zhangxiaoqing@cct.cn</t>
    <phoneticPr fontId="17" type="noConversion"/>
  </si>
  <si>
    <r>
      <t>1</t>
    </r>
    <r>
      <rPr>
        <sz val="9"/>
        <color theme="1"/>
        <rFont val="Arial"/>
        <family val="2"/>
      </rPr>
      <t>5201775052</t>
    </r>
    <phoneticPr fontId="17" type="noConversion"/>
  </si>
  <si>
    <t>人民币兑换台币 1：4.676（最终以结算日当天挂牌价为准）</t>
    <phoneticPr fontId="17" type="noConversion"/>
  </si>
  <si>
    <t>北京往返台北机票费用（经济舱含税，各地均价）上午直飞航班</t>
    <phoneticPr fontId="17" type="noConversion"/>
  </si>
  <si>
    <t xml:space="preserve"> CI512  03月19日 北京首都-台北桃园   12:25-15:35                   
 CI517  03月25日  台北桃园-北京首都  15:45-19:00 </t>
    <phoneticPr fontId="17" type="noConversion"/>
  </si>
  <si>
    <t>20座豪華遊覽巴士</t>
    <phoneticPr fontId="17" type="noConversion"/>
  </si>
  <si>
    <t>天</t>
    <phoneticPr fontId="17" type="noConversion"/>
  </si>
  <si>
    <r>
      <t>全天使用为6天
正常使用10</t>
    </r>
    <r>
      <rPr>
        <sz val="10"/>
        <rFont val="微软雅黑"/>
        <family val="2"/>
        <charset val="134"/>
      </rPr>
      <t>小时</t>
    </r>
    <r>
      <rPr>
        <sz val="10"/>
        <rFont val="微软雅黑"/>
        <family val="2"/>
        <charset val="134"/>
      </rPr>
      <t>-</t>
    </r>
    <r>
      <rPr>
        <sz val="10"/>
        <rFont val="微软雅黑"/>
        <family val="2"/>
        <charset val="134"/>
      </rPr>
      <t>超时每一小时收</t>
    </r>
    <r>
      <rPr>
        <sz val="10"/>
        <rFont val="微软雅黑"/>
        <family val="2"/>
        <charset val="134"/>
      </rPr>
      <t>30</t>
    </r>
    <r>
      <rPr>
        <sz val="10"/>
        <rFont val="微软雅黑"/>
        <family val="2"/>
        <charset val="134"/>
      </rPr>
      <t>块美金</t>
    </r>
    <phoneticPr fontId="17" type="noConversion"/>
  </si>
  <si>
    <t>20座豪華遊覽巴士桃園 機場接機-台北市任一點</t>
    <phoneticPr fontId="17" type="noConversion"/>
  </si>
  <si>
    <t>次</t>
    <phoneticPr fontId="17" type="noConversion"/>
  </si>
  <si>
    <t>台北市内五花酒店，标间6+单间1，含早，3晚</t>
    <phoneticPr fontId="17" type="noConversion"/>
  </si>
  <si>
    <t>矽谷溫泉
231新北市新店區中正路491-1號
平日</t>
    <phoneticPr fontId="17" type="noConversion"/>
  </si>
  <si>
    <t>间</t>
    <phoneticPr fontId="17" type="noConversion"/>
  </si>
  <si>
    <t>南投五花酒店，标间6+单间1，含早，1晚</t>
    <phoneticPr fontId="17" type="noConversion"/>
  </si>
  <si>
    <t>平雲山都酒店
545南投縣埔里鎮永豐路12號</t>
    <phoneticPr fontId="17" type="noConversion"/>
  </si>
  <si>
    <t>台中市内五花酒店，标间6+单间1，含早，1晚</t>
    <phoneticPr fontId="17" type="noConversion"/>
  </si>
  <si>
    <t>星動銀河
400台中市中區自由路二段66號
平日</t>
    <phoneticPr fontId="17" type="noConversion"/>
  </si>
  <si>
    <t>台北市内五花酒店，标间6+单间1，含早，1晚</t>
    <phoneticPr fontId="17" type="noConversion"/>
  </si>
  <si>
    <t>松哖酒店
106台北市大安區仁愛路三段8號</t>
    <phoneticPr fontId="17" type="noConversion"/>
  </si>
  <si>
    <t>台湾旅游强制责任险(500万20万医疗)</t>
    <phoneticPr fontId="17" type="noConversion"/>
  </si>
  <si>
    <t>13人，每人5餐</t>
    <phoneticPr fontId="17" type="noConversion"/>
  </si>
  <si>
    <r>
      <t>1</t>
    </r>
    <r>
      <rPr>
        <sz val="10"/>
        <rFont val="微软雅黑"/>
        <family val="2"/>
        <charset val="134"/>
      </rPr>
      <t>3</t>
    </r>
    <r>
      <rPr>
        <sz val="10"/>
        <rFont val="微软雅黑"/>
        <family val="2"/>
        <charset val="134"/>
      </rPr>
      <t>人，每人6餐</t>
    </r>
    <phoneticPr fontId="17" type="noConversion"/>
  </si>
  <si>
    <t>十分放天灯（四人一顆）</t>
    <phoneticPr fontId="17" type="noConversion"/>
  </si>
  <si>
    <t>组</t>
    <phoneticPr fontId="17" type="noConversion"/>
  </si>
  <si>
    <t>龟山岛赏鲸</t>
    <phoneticPr fontId="17" type="noConversion"/>
  </si>
  <si>
    <t>賞鯨不登島</t>
    <phoneticPr fontId="17" type="noConversion"/>
  </si>
  <si>
    <t>位</t>
    <phoneticPr fontId="17" type="noConversion"/>
  </si>
  <si>
    <t>司機.導遊服务费</t>
    <phoneticPr fontId="17" type="noConversion"/>
  </si>
  <si>
    <t>司導.餐宿費</t>
    <phoneticPr fontId="17" type="noConversion"/>
  </si>
  <si>
    <t>地接社服务费</t>
    <phoneticPr fontId="17" type="noConversion"/>
  </si>
  <si>
    <t>康辉服务费点数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</si>
</sst>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¥#,##0.00_);[Red]\(\¥#,##0.00\)"/>
    <numFmt numFmtId="177" formatCode="\¥#,##0.00;\¥\-#,##0.00"/>
    <numFmt numFmtId="178" formatCode="0_ "/>
  </numFmts>
  <fonts count="22" x14ac:knownFonts="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name val="宋体"/>
      <charset val="134"/>
    </font>
    <font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78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78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0" xfId="3" applyFont="1">
      <alignment vertical="center"/>
    </xf>
    <xf numFmtId="0" fontId="1" fillId="0" borderId="0" xfId="3" applyFont="1">
      <alignment vertical="center"/>
    </xf>
    <xf numFmtId="0" fontId="7" fillId="4" borderId="10" xfId="3" applyFont="1" applyFill="1" applyBorder="1" applyAlignment="1">
      <alignment horizontal="center" vertical="center"/>
    </xf>
    <xf numFmtId="178" fontId="7" fillId="4" borderId="10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178" fontId="9" fillId="0" borderId="5" xfId="2" applyNumberFormat="1" applyFont="1" applyBorder="1" applyAlignment="1">
      <alignment horizontal="left" vertical="center"/>
    </xf>
    <xf numFmtId="0" fontId="9" fillId="0" borderId="5" xfId="3" applyFont="1" applyFill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9" fillId="6" borderId="5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9" fontId="9" fillId="0" borderId="5" xfId="3" applyNumberFormat="1" applyFont="1" applyFill="1" applyBorder="1" applyAlignment="1">
      <alignment horizontal="left" vertical="center"/>
    </xf>
    <xf numFmtId="9" fontId="11" fillId="0" borderId="5" xfId="3" applyNumberFormat="1" applyFont="1" applyFill="1" applyBorder="1" applyAlignment="1">
      <alignment horizontal="left" vertical="center"/>
    </xf>
    <xf numFmtId="0" fontId="8" fillId="5" borderId="20" xfId="2" applyFont="1" applyFill="1" applyBorder="1" applyAlignment="1">
      <alignment horizontal="center" vertical="center"/>
    </xf>
    <xf numFmtId="9" fontId="9" fillId="0" borderId="21" xfId="3" applyNumberFormat="1" applyFont="1" applyFill="1" applyBorder="1" applyAlignment="1">
      <alignment horizontal="left" vertical="center"/>
    </xf>
    <xf numFmtId="0" fontId="9" fillId="0" borderId="21" xfId="3" applyFont="1" applyFill="1" applyBorder="1" applyAlignment="1">
      <alignment horizontal="left" vertical="center"/>
    </xf>
    <xf numFmtId="9" fontId="9" fillId="0" borderId="19" xfId="3" applyNumberFormat="1" applyFont="1" applyFill="1" applyBorder="1" applyAlignment="1">
      <alignment horizontal="left" vertical="center"/>
    </xf>
    <xf numFmtId="178" fontId="18" fillId="0" borderId="5" xfId="2" applyNumberFormat="1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178" fontId="2" fillId="0" borderId="0" xfId="3" applyNumberFormat="1" applyFont="1" applyAlignment="1">
      <alignment horizontal="left" vertical="center"/>
    </xf>
    <xf numFmtId="0" fontId="9" fillId="0" borderId="5" xfId="2" applyFont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8" fillId="5" borderId="5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26" xfId="0" applyNumberFormat="1" applyFont="1" applyFill="1" applyBorder="1" applyAlignment="1">
      <alignment horizontal="center" vertical="center"/>
    </xf>
    <xf numFmtId="177" fontId="12" fillId="0" borderId="27" xfId="0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horizontal="center" vertical="center"/>
    </xf>
    <xf numFmtId="0" fontId="18" fillId="2" borderId="21" xfId="2" applyFont="1" applyFill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49" fontId="19" fillId="3" borderId="2" xfId="3" applyNumberFormat="1" applyFont="1" applyFill="1" applyBorder="1" applyAlignment="1">
      <alignment horizontal="center" vertical="center"/>
    </xf>
    <xf numFmtId="49" fontId="4" fillId="3" borderId="2" xfId="3" applyNumberFormat="1" applyFont="1" applyFill="1" applyBorder="1" applyAlignment="1">
      <alignment horizontal="center" vertical="center"/>
    </xf>
    <xf numFmtId="49" fontId="4" fillId="3" borderId="3" xfId="3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49" fontId="19" fillId="3" borderId="5" xfId="3" applyNumberFormat="1" applyFont="1" applyFill="1" applyBorder="1" applyAlignment="1">
      <alignment horizontal="center" vertical="center"/>
    </xf>
    <xf numFmtId="49" fontId="4" fillId="3" borderId="5" xfId="3" applyNumberFormat="1" applyFont="1" applyFill="1" applyBorder="1" applyAlignment="1">
      <alignment horizontal="center" vertical="center"/>
    </xf>
    <xf numFmtId="49" fontId="4" fillId="3" borderId="6" xfId="3" applyNumberFormat="1" applyFont="1" applyFill="1" applyBorder="1" applyAlignment="1">
      <alignment horizontal="center" vertical="center"/>
    </xf>
    <xf numFmtId="49" fontId="14" fillId="3" borderId="5" xfId="1" applyNumberForma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49" fontId="4" fillId="3" borderId="8" xfId="3" applyNumberFormat="1" applyFont="1" applyFill="1" applyBorder="1" applyAlignment="1">
      <alignment horizontal="center" vertical="center"/>
    </xf>
    <xf numFmtId="49" fontId="4" fillId="3" borderId="9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7" borderId="5" xfId="2" applyFont="1" applyFill="1" applyBorder="1" applyAlignment="1">
      <alignment horizontal="left" vertical="center"/>
    </xf>
    <xf numFmtId="0" fontId="21" fillId="0" borderId="5" xfId="2" applyFont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3" fillId="2" borderId="5" xfId="3" applyFont="1" applyFill="1" applyBorder="1" applyAlignment="1">
      <alignment horizontal="left" vertical="center"/>
    </xf>
    <xf numFmtId="49" fontId="19" fillId="3" borderId="20" xfId="3" applyNumberFormat="1" applyFont="1" applyFill="1" applyBorder="1" applyAlignment="1">
      <alignment horizontal="left" vertical="center"/>
    </xf>
    <xf numFmtId="49" fontId="4" fillId="3" borderId="21" xfId="3" applyNumberFormat="1" applyFont="1" applyFill="1" applyBorder="1" applyAlignment="1">
      <alignment horizontal="left" vertical="center"/>
    </xf>
    <xf numFmtId="49" fontId="4" fillId="3" borderId="19" xfId="3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49" fontId="14" fillId="3" borderId="20" xfId="1" applyNumberForma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horizontal="left" vertical="center"/>
    </xf>
    <xf numFmtId="49" fontId="6" fillId="3" borderId="19" xfId="1" applyNumberFormat="1" applyFont="1" applyFill="1" applyBorder="1" applyAlignment="1">
      <alignment horizontal="left" vertical="center"/>
    </xf>
    <xf numFmtId="49" fontId="4" fillId="3" borderId="20" xfId="3" applyNumberFormat="1" applyFont="1" applyFill="1" applyBorder="1" applyAlignment="1">
      <alignment horizontal="left" vertical="center"/>
    </xf>
    <xf numFmtId="0" fontId="2" fillId="0" borderId="21" xfId="3" applyFont="1" applyBorder="1" applyAlignment="1">
      <alignment horizontal="left" vertical="center"/>
    </xf>
    <xf numFmtId="0" fontId="7" fillId="4" borderId="5" xfId="3" applyFont="1" applyFill="1" applyBorder="1" applyAlignment="1">
      <alignment horizontal="left" vertical="center"/>
    </xf>
    <xf numFmtId="178" fontId="7" fillId="4" borderId="5" xfId="3" applyNumberFormat="1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left" vertical="center"/>
    </xf>
    <xf numFmtId="176" fontId="9" fillId="0" borderId="5" xfId="2" applyNumberFormat="1" applyFont="1" applyBorder="1" applyAlignment="1">
      <alignment horizontal="left" vertical="center"/>
    </xf>
    <xf numFmtId="0" fontId="8" fillId="5" borderId="10" xfId="2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 wrapText="1"/>
    </xf>
    <xf numFmtId="0" fontId="8" fillId="5" borderId="12" xfId="2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left" vertical="center"/>
    </xf>
    <xf numFmtId="176" fontId="9" fillId="0" borderId="5" xfId="2" applyNumberFormat="1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8" fillId="5" borderId="11" xfId="2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7" borderId="5" xfId="3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left" vertical="center" wrapText="1"/>
    </xf>
    <xf numFmtId="0" fontId="8" fillId="5" borderId="11" xfId="2" applyFont="1" applyFill="1" applyBorder="1" applyAlignment="1">
      <alignment horizontal="left" vertical="center" wrapText="1"/>
    </xf>
    <xf numFmtId="0" fontId="8" fillId="5" borderId="12" xfId="2" applyFont="1" applyFill="1" applyBorder="1" applyAlignment="1">
      <alignment horizontal="left" vertical="center" wrapText="1"/>
    </xf>
    <xf numFmtId="177" fontId="9" fillId="0" borderId="5" xfId="2" applyNumberFormat="1" applyFont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horizontal="left" vertical="center"/>
    </xf>
    <xf numFmtId="0" fontId="12" fillId="0" borderId="2" xfId="3" applyFont="1" applyFill="1" applyBorder="1" applyAlignment="1">
      <alignment horizontal="left" vertical="center"/>
    </xf>
    <xf numFmtId="177" fontId="12" fillId="0" borderId="15" xfId="3" applyNumberFormat="1" applyFont="1" applyFill="1" applyBorder="1" applyAlignment="1">
      <alignment horizontal="left" vertical="center"/>
    </xf>
    <xf numFmtId="177" fontId="12" fillId="0" borderId="16" xfId="3" applyNumberFormat="1" applyFont="1" applyFill="1" applyBorder="1" applyAlignment="1">
      <alignment horizontal="left" vertical="center"/>
    </xf>
    <xf numFmtId="177" fontId="12" fillId="0" borderId="17" xfId="3" applyNumberFormat="1" applyFont="1" applyFill="1" applyBorder="1" applyAlignment="1">
      <alignment horizontal="left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19" xfId="3" applyFont="1" applyFill="1" applyBorder="1" applyAlignment="1">
      <alignment horizontal="left" vertical="center"/>
    </xf>
    <xf numFmtId="9" fontId="12" fillId="0" borderId="5" xfId="3" applyNumberFormat="1" applyFont="1" applyFill="1" applyBorder="1" applyAlignment="1">
      <alignment horizontal="left" vertical="center"/>
    </xf>
    <xf numFmtId="0" fontId="12" fillId="0" borderId="20" xfId="3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left" vertical="center"/>
    </xf>
    <xf numFmtId="0" fontId="12" fillId="0" borderId="22" xfId="3" applyFont="1" applyFill="1" applyBorder="1" applyAlignment="1">
      <alignment horizontal="left" vertical="center"/>
    </xf>
    <xf numFmtId="0" fontId="12" fillId="0" borderId="23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left" vertical="center"/>
    </xf>
    <xf numFmtId="0" fontId="12" fillId="0" borderId="8" xfId="3" applyFont="1" applyFill="1" applyBorder="1" applyAlignment="1">
      <alignment horizontal="left" vertical="center"/>
    </xf>
    <xf numFmtId="177" fontId="12" fillId="0" borderId="25" xfId="3" applyNumberFormat="1" applyFont="1" applyFill="1" applyBorder="1" applyAlignment="1">
      <alignment horizontal="left" vertical="center"/>
    </xf>
    <xf numFmtId="177" fontId="12" fillId="0" borderId="26" xfId="3" applyNumberFormat="1" applyFont="1" applyFill="1" applyBorder="1" applyAlignment="1">
      <alignment horizontal="left" vertical="center"/>
    </xf>
    <xf numFmtId="177" fontId="12" fillId="0" borderId="27" xfId="3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xiaoqing@cct.c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ngkaixuan@cct.cn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henjia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7.25" x14ac:dyDescent="0.15"/>
  <cols>
    <col min="1" max="1" width="2.625" style="2" customWidth="1"/>
    <col min="2" max="2" width="8.375" style="2" customWidth="1"/>
    <col min="3" max="3" width="46.125" style="2" customWidth="1"/>
    <col min="4" max="4" width="8.75" style="2" customWidth="1"/>
    <col min="5" max="5" width="7" style="2" customWidth="1"/>
    <col min="6" max="6" width="12.25" style="2" customWidth="1"/>
    <col min="7" max="7" width="13.125" style="3" customWidth="1"/>
    <col min="8" max="8" width="34" style="2" customWidth="1"/>
    <col min="9" max="16384" width="9" style="2"/>
  </cols>
  <sheetData>
    <row r="1" spans="2:11" s="1" customFormat="1" ht="14.25" x14ac:dyDescent="0.15">
      <c r="B1" s="65" t="s">
        <v>0</v>
      </c>
      <c r="C1" s="66"/>
      <c r="D1" s="67"/>
      <c r="E1" s="67"/>
      <c r="F1" s="67"/>
      <c r="G1" s="68"/>
      <c r="H1" s="4"/>
      <c r="I1" s="19"/>
    </row>
    <row r="2" spans="2:11" s="1" customFormat="1" ht="14.25" x14ac:dyDescent="0.15">
      <c r="B2" s="69" t="s">
        <v>1</v>
      </c>
      <c r="C2" s="70"/>
      <c r="D2" s="71"/>
      <c r="E2" s="71"/>
      <c r="F2" s="71"/>
      <c r="G2" s="72"/>
    </row>
    <row r="3" spans="2:11" s="1" customFormat="1" ht="14.25" x14ac:dyDescent="0.15">
      <c r="B3" s="69" t="s">
        <v>2</v>
      </c>
      <c r="C3" s="70"/>
      <c r="D3" s="73"/>
      <c r="E3" s="73"/>
      <c r="F3" s="73"/>
      <c r="G3" s="74"/>
    </row>
    <row r="4" spans="2:11" s="1" customFormat="1" ht="14.25" x14ac:dyDescent="0.15">
      <c r="B4" s="75" t="s">
        <v>3</v>
      </c>
      <c r="C4" s="76"/>
      <c r="D4" s="77"/>
      <c r="E4" s="77"/>
      <c r="F4" s="77"/>
      <c r="G4" s="78"/>
    </row>
    <row r="6" spans="2:11" x14ac:dyDescent="0.1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x14ac:dyDescent="0.15">
      <c r="B7" s="79" t="s">
        <v>11</v>
      </c>
      <c r="C7" s="7" t="s">
        <v>64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 x14ac:dyDescent="0.15">
      <c r="B8" s="80"/>
      <c r="C8" s="7" t="s">
        <v>65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 x14ac:dyDescent="0.15">
      <c r="B9" s="9" t="s">
        <v>47</v>
      </c>
      <c r="C9" s="10" t="s">
        <v>66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 x14ac:dyDescent="0.15">
      <c r="B10" s="81" t="s">
        <v>67</v>
      </c>
      <c r="C10" s="10" t="s">
        <v>68</v>
      </c>
      <c r="D10" s="10">
        <v>1</v>
      </c>
      <c r="E10" s="10" t="s">
        <v>43</v>
      </c>
      <c r="F10" s="10"/>
      <c r="G10" s="8">
        <f t="shared" si="0"/>
        <v>0</v>
      </c>
      <c r="H10" s="10"/>
      <c r="K10" s="20"/>
    </row>
    <row r="11" spans="2:11" x14ac:dyDescent="0.15">
      <c r="B11" s="82"/>
      <c r="C11" s="10" t="s">
        <v>69</v>
      </c>
      <c r="D11" s="10">
        <v>1</v>
      </c>
      <c r="E11" s="10" t="s">
        <v>43</v>
      </c>
      <c r="F11" s="10"/>
      <c r="G11" s="8">
        <f t="shared" si="0"/>
        <v>0</v>
      </c>
      <c r="H11" s="10"/>
      <c r="K11" s="20"/>
    </row>
    <row r="12" spans="2:11" x14ac:dyDescent="0.15">
      <c r="B12" s="82"/>
      <c r="C12" s="10" t="s">
        <v>70</v>
      </c>
      <c r="D12" s="10">
        <v>1</v>
      </c>
      <c r="E12" s="10" t="s">
        <v>43</v>
      </c>
      <c r="F12" s="10"/>
      <c r="G12" s="8">
        <f t="shared" si="0"/>
        <v>0</v>
      </c>
      <c r="H12" s="10"/>
      <c r="K12" s="20"/>
    </row>
    <row r="13" spans="2:11" x14ac:dyDescent="0.15">
      <c r="B13" s="82"/>
      <c r="C13" s="10" t="s">
        <v>71</v>
      </c>
      <c r="D13" s="10">
        <v>1</v>
      </c>
      <c r="E13" s="10" t="s">
        <v>43</v>
      </c>
      <c r="F13" s="10"/>
      <c r="G13" s="8">
        <f t="shared" si="0"/>
        <v>0</v>
      </c>
      <c r="H13" s="10"/>
      <c r="K13" s="20"/>
    </row>
    <row r="14" spans="2:11" x14ac:dyDescent="0.15">
      <c r="B14" s="82"/>
      <c r="C14" s="10" t="s">
        <v>72</v>
      </c>
      <c r="D14" s="10">
        <v>1</v>
      </c>
      <c r="E14" s="10" t="s">
        <v>43</v>
      </c>
      <c r="F14" s="10"/>
      <c r="G14" s="8">
        <f t="shared" si="0"/>
        <v>0</v>
      </c>
      <c r="H14" s="10"/>
      <c r="K14" s="20"/>
    </row>
    <row r="15" spans="2:11" x14ac:dyDescent="0.15">
      <c r="B15" s="82"/>
      <c r="C15" s="10" t="s">
        <v>73</v>
      </c>
      <c r="D15" s="10">
        <v>1</v>
      </c>
      <c r="E15" s="10" t="s">
        <v>43</v>
      </c>
      <c r="F15" s="10"/>
      <c r="G15" s="8">
        <f t="shared" si="0"/>
        <v>0</v>
      </c>
      <c r="H15" s="10"/>
      <c r="K15" s="20"/>
    </row>
    <row r="16" spans="2:11" x14ac:dyDescent="0.15">
      <c r="B16" s="82"/>
      <c r="C16" s="10" t="s">
        <v>74</v>
      </c>
      <c r="D16" s="10">
        <v>1</v>
      </c>
      <c r="E16" s="10" t="s">
        <v>43</v>
      </c>
      <c r="F16" s="10"/>
      <c r="G16" s="8">
        <f t="shared" si="0"/>
        <v>0</v>
      </c>
      <c r="H16" s="10"/>
      <c r="K16" s="20"/>
    </row>
    <row r="17" spans="2:12" x14ac:dyDescent="0.15">
      <c r="B17" s="83"/>
      <c r="C17" s="10" t="s">
        <v>75</v>
      </c>
      <c r="D17" s="10">
        <v>1</v>
      </c>
      <c r="E17" s="10" t="s">
        <v>43</v>
      </c>
      <c r="F17" s="10"/>
      <c r="G17" s="8">
        <f t="shared" si="0"/>
        <v>0</v>
      </c>
      <c r="H17" s="10"/>
      <c r="K17" s="20"/>
    </row>
    <row r="18" spans="2:12" x14ac:dyDescent="0.15">
      <c r="B18" s="79" t="s">
        <v>17</v>
      </c>
      <c r="C18" s="10" t="s">
        <v>76</v>
      </c>
      <c r="D18" s="10">
        <v>21</v>
      </c>
      <c r="E18" s="10" t="s">
        <v>77</v>
      </c>
      <c r="F18" s="10"/>
      <c r="G18" s="8">
        <f t="shared" si="0"/>
        <v>0</v>
      </c>
      <c r="H18" s="10" t="s">
        <v>78</v>
      </c>
    </row>
    <row r="19" spans="2:12" x14ac:dyDescent="0.15">
      <c r="B19" s="84"/>
      <c r="C19" s="10" t="s">
        <v>79</v>
      </c>
      <c r="D19" s="10">
        <v>14</v>
      </c>
      <c r="E19" s="10" t="s">
        <v>77</v>
      </c>
      <c r="F19" s="10"/>
      <c r="G19" s="8">
        <f t="shared" ref="G19:G32" si="1">D19*F19</f>
        <v>0</v>
      </c>
      <c r="H19" s="10" t="s">
        <v>80</v>
      </c>
    </row>
    <row r="20" spans="2:12" x14ac:dyDescent="0.15">
      <c r="B20" s="11" t="s">
        <v>19</v>
      </c>
      <c r="C20" s="10" t="s">
        <v>20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21</v>
      </c>
    </row>
    <row r="21" spans="2:12" x14ac:dyDescent="0.15">
      <c r="B21" s="9" t="s">
        <v>22</v>
      </c>
      <c r="C21" s="12" t="s">
        <v>56</v>
      </c>
      <c r="D21" s="10">
        <v>14</v>
      </c>
      <c r="E21" s="10" t="s">
        <v>24</v>
      </c>
      <c r="F21" s="10"/>
      <c r="G21" s="8">
        <f t="shared" si="1"/>
        <v>0</v>
      </c>
      <c r="H21" s="10" t="s">
        <v>25</v>
      </c>
    </row>
    <row r="22" spans="2:12" x14ac:dyDescent="0.15">
      <c r="B22" s="64" t="s">
        <v>26</v>
      </c>
      <c r="C22" s="10" t="s">
        <v>81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82</v>
      </c>
      <c r="K22" s="2">
        <v>260000</v>
      </c>
      <c r="L22" s="2">
        <f>K22/13</f>
        <v>20000</v>
      </c>
    </row>
    <row r="23" spans="2:12" x14ac:dyDescent="0.15">
      <c r="B23" s="64"/>
      <c r="C23" s="10" t="s">
        <v>83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 x14ac:dyDescent="0.15">
      <c r="B24" s="64"/>
      <c r="C24" s="10" t="s">
        <v>84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 x14ac:dyDescent="0.15">
      <c r="B25" s="64"/>
      <c r="C25" s="10" t="s">
        <v>85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 x14ac:dyDescent="0.15">
      <c r="B26" s="64"/>
      <c r="C26" s="10" t="s">
        <v>86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 x14ac:dyDescent="0.15">
      <c r="B27" s="82" t="s">
        <v>30</v>
      </c>
      <c r="C27" s="10" t="s">
        <v>87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 x14ac:dyDescent="0.15">
      <c r="B28" s="82"/>
      <c r="C28" s="10" t="s">
        <v>88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 x14ac:dyDescent="0.15">
      <c r="B29" s="82"/>
      <c r="C29" s="10" t="s">
        <v>89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 x14ac:dyDescent="0.15">
      <c r="B30" s="82"/>
      <c r="C30" s="10" t="s">
        <v>90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 x14ac:dyDescent="0.15">
      <c r="B31" s="9" t="s">
        <v>38</v>
      </c>
      <c r="C31" s="13" t="s">
        <v>91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 x14ac:dyDescent="0.15">
      <c r="B32" s="11" t="s">
        <v>62</v>
      </c>
      <c r="C32" s="13" t="s">
        <v>92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 x14ac:dyDescent="0.15">
      <c r="B33" s="11" t="s">
        <v>41</v>
      </c>
      <c r="C33" s="14" t="s">
        <v>42</v>
      </c>
      <c r="D33" s="10">
        <v>1</v>
      </c>
      <c r="E33" s="14" t="s">
        <v>43</v>
      </c>
      <c r="F33" s="14"/>
      <c r="G33" s="8">
        <f>SUM(G7:G32)*D33*F33</f>
        <v>0</v>
      </c>
      <c r="H33" s="15"/>
    </row>
    <row r="35" spans="2:8" x14ac:dyDescent="0.15">
      <c r="B35" s="49" t="s">
        <v>44</v>
      </c>
      <c r="C35" s="50"/>
      <c r="D35" s="16"/>
      <c r="E35" s="51">
        <f>E36+E37</f>
        <v>0</v>
      </c>
      <c r="F35" s="52"/>
      <c r="G35" s="53"/>
    </row>
    <row r="36" spans="2:8" x14ac:dyDescent="0.15">
      <c r="B36" s="54" t="s">
        <v>45</v>
      </c>
      <c r="C36" s="55"/>
      <c r="D36" s="17">
        <v>0.06</v>
      </c>
      <c r="E36" s="56">
        <f>E37*D36</f>
        <v>0</v>
      </c>
      <c r="F36" s="57"/>
      <c r="G36" s="58"/>
    </row>
    <row r="37" spans="2:8" x14ac:dyDescent="0.15">
      <c r="B37" s="59" t="s">
        <v>46</v>
      </c>
      <c r="C37" s="60"/>
      <c r="D37" s="18"/>
      <c r="E37" s="61">
        <f>SUM(G7:G33)</f>
        <v>0</v>
      </c>
      <c r="F37" s="62"/>
      <c r="G37" s="63"/>
    </row>
  </sheetData>
  <mergeCells count="19">
    <mergeCell ref="B37:C37"/>
    <mergeCell ref="E37:G37"/>
    <mergeCell ref="B7:B8"/>
    <mergeCell ref="B10:B17"/>
    <mergeCell ref="B18:B19"/>
    <mergeCell ref="B22:B26"/>
    <mergeCell ref="B27:B30"/>
    <mergeCell ref="B4:C4"/>
    <mergeCell ref="D4:G4"/>
    <mergeCell ref="B35:C35"/>
    <mergeCell ref="E35:G35"/>
    <mergeCell ref="B36:C36"/>
    <mergeCell ref="E36:G36"/>
    <mergeCell ref="B1:C1"/>
    <mergeCell ref="D1:G1"/>
    <mergeCell ref="B2:C2"/>
    <mergeCell ref="D2:G2"/>
    <mergeCell ref="B3:C3"/>
    <mergeCell ref="D3:G3"/>
  </mergeCells>
  <phoneticPr fontId="17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showGridLines="0" tabSelected="1" zoomScaleNormal="100" zoomScaleSheetLayoutView="100" workbookViewId="0">
      <pane xSplit="3" ySplit="6" topLeftCell="D31" activePane="bottomRight" state="frozen"/>
      <selection pane="topRight"/>
      <selection pane="bottomLeft"/>
      <selection pane="bottomRight" activeCell="C42" sqref="C42"/>
    </sheetView>
  </sheetViews>
  <sheetFormatPr defaultColWidth="9" defaultRowHeight="17.25" x14ac:dyDescent="0.15"/>
  <cols>
    <col min="1" max="1" width="2.625" style="29" customWidth="1"/>
    <col min="2" max="2" width="8.375" style="29" customWidth="1"/>
    <col min="3" max="3" width="51" style="29" bestFit="1" customWidth="1"/>
    <col min="4" max="5" width="4.5" style="29" bestFit="1" customWidth="1"/>
    <col min="6" max="6" width="9.75" style="29" bestFit="1" customWidth="1"/>
    <col min="7" max="7" width="10.875" style="43" bestFit="1" customWidth="1"/>
    <col min="8" max="8" width="43.375" style="29" bestFit="1" customWidth="1"/>
    <col min="9" max="16384" width="9" style="29"/>
  </cols>
  <sheetData>
    <row r="1" spans="2:11" s="118" customFormat="1" ht="14.25" x14ac:dyDescent="0.15">
      <c r="B1" s="113" t="s">
        <v>0</v>
      </c>
      <c r="C1" s="113"/>
      <c r="D1" s="114" t="s">
        <v>142</v>
      </c>
      <c r="E1" s="115"/>
      <c r="F1" s="115"/>
      <c r="G1" s="115"/>
      <c r="H1" s="116"/>
      <c r="I1" s="117"/>
    </row>
    <row r="2" spans="2:11" s="118" customFormat="1" ht="14.25" x14ac:dyDescent="0.15">
      <c r="B2" s="113" t="s">
        <v>1</v>
      </c>
      <c r="C2" s="113"/>
      <c r="D2" s="114" t="s">
        <v>143</v>
      </c>
      <c r="E2" s="115"/>
      <c r="F2" s="115"/>
      <c r="G2" s="115"/>
      <c r="H2" s="116"/>
    </row>
    <row r="3" spans="2:11" s="118" customFormat="1" ht="14.25" x14ac:dyDescent="0.15">
      <c r="B3" s="113" t="s">
        <v>2</v>
      </c>
      <c r="C3" s="113"/>
      <c r="D3" s="119" t="s">
        <v>144</v>
      </c>
      <c r="E3" s="120"/>
      <c r="F3" s="120"/>
      <c r="G3" s="120"/>
      <c r="H3" s="121"/>
    </row>
    <row r="4" spans="2:11" s="118" customFormat="1" ht="14.25" x14ac:dyDescent="0.15">
      <c r="B4" s="113" t="s">
        <v>3</v>
      </c>
      <c r="C4" s="113"/>
      <c r="D4" s="122" t="s">
        <v>145</v>
      </c>
      <c r="E4" s="115"/>
      <c r="F4" s="115"/>
      <c r="G4" s="115"/>
      <c r="H4" s="116"/>
    </row>
    <row r="5" spans="2:11" x14ac:dyDescent="0.15">
      <c r="B5" s="123" t="s">
        <v>146</v>
      </c>
      <c r="C5" s="123"/>
      <c r="D5" s="123"/>
      <c r="E5" s="123"/>
      <c r="F5" s="123"/>
      <c r="G5" s="123"/>
      <c r="H5" s="123"/>
    </row>
    <row r="6" spans="2:11" x14ac:dyDescent="0.15">
      <c r="B6" s="124" t="s">
        <v>4</v>
      </c>
      <c r="C6" s="124" t="s">
        <v>5</v>
      </c>
      <c r="D6" s="124" t="s">
        <v>6</v>
      </c>
      <c r="E6" s="124" t="s">
        <v>7</v>
      </c>
      <c r="F6" s="124" t="s">
        <v>8</v>
      </c>
      <c r="G6" s="125" t="s">
        <v>9</v>
      </c>
      <c r="H6" s="124" t="s">
        <v>10</v>
      </c>
    </row>
    <row r="7" spans="2:11" ht="33" x14ac:dyDescent="0.15">
      <c r="B7" s="126" t="s">
        <v>11</v>
      </c>
      <c r="C7" s="21" t="s">
        <v>147</v>
      </c>
      <c r="D7" s="21">
        <v>13</v>
      </c>
      <c r="E7" s="21" t="s">
        <v>12</v>
      </c>
      <c r="F7" s="127">
        <v>3000</v>
      </c>
      <c r="G7" s="127">
        <f>D7*F7</f>
        <v>39000</v>
      </c>
      <c r="H7" s="44" t="s">
        <v>148</v>
      </c>
    </row>
    <row r="8" spans="2:11" x14ac:dyDescent="0.15">
      <c r="B8" s="126" t="s">
        <v>13</v>
      </c>
      <c r="C8" s="31" t="s">
        <v>14</v>
      </c>
      <c r="D8" s="31">
        <v>13</v>
      </c>
      <c r="E8" s="31" t="s">
        <v>12</v>
      </c>
      <c r="F8" s="127">
        <v>250</v>
      </c>
      <c r="G8" s="127">
        <f t="shared" ref="G8:G35" si="0">D8*F8</f>
        <v>3250</v>
      </c>
      <c r="H8" s="31" t="s">
        <v>15</v>
      </c>
    </row>
    <row r="9" spans="2:11" ht="33" customHeight="1" x14ac:dyDescent="0.15">
      <c r="B9" s="128" t="s">
        <v>16</v>
      </c>
      <c r="C9" s="31" t="s">
        <v>149</v>
      </c>
      <c r="D9" s="31">
        <v>6</v>
      </c>
      <c r="E9" s="31" t="s">
        <v>150</v>
      </c>
      <c r="F9" s="127">
        <v>2000</v>
      </c>
      <c r="G9" s="127">
        <f t="shared" si="0"/>
        <v>12000</v>
      </c>
      <c r="H9" s="129" t="s">
        <v>151</v>
      </c>
      <c r="K9" s="32"/>
    </row>
    <row r="10" spans="2:11" x14ac:dyDescent="0.15">
      <c r="B10" s="130"/>
      <c r="C10" s="131" t="s">
        <v>152</v>
      </c>
      <c r="D10" s="31">
        <v>1</v>
      </c>
      <c r="E10" s="31" t="s">
        <v>153</v>
      </c>
      <c r="F10" s="127">
        <v>650</v>
      </c>
      <c r="G10" s="127">
        <f t="shared" si="0"/>
        <v>650</v>
      </c>
      <c r="H10" s="132"/>
      <c r="K10" s="32"/>
    </row>
    <row r="11" spans="2:11" s="135" customFormat="1" ht="29.25" customHeight="1" x14ac:dyDescent="0.15">
      <c r="B11" s="128" t="s">
        <v>17</v>
      </c>
      <c r="C11" s="133" t="s">
        <v>154</v>
      </c>
      <c r="D11" s="31">
        <v>18</v>
      </c>
      <c r="E11" s="31" t="s">
        <v>18</v>
      </c>
      <c r="F11" s="134">
        <v>550</v>
      </c>
      <c r="G11" s="127">
        <f t="shared" si="0"/>
        <v>9900</v>
      </c>
      <c r="H11" s="129" t="s">
        <v>155</v>
      </c>
    </row>
    <row r="12" spans="2:11" s="135" customFormat="1" ht="34.5" customHeight="1" x14ac:dyDescent="0.15">
      <c r="B12" s="136"/>
      <c r="C12" s="137"/>
      <c r="D12" s="31">
        <v>3</v>
      </c>
      <c r="E12" s="31" t="s">
        <v>156</v>
      </c>
      <c r="F12" s="134">
        <v>550</v>
      </c>
      <c r="G12" s="127">
        <f t="shared" si="0"/>
        <v>1650</v>
      </c>
      <c r="H12" s="132"/>
    </row>
    <row r="13" spans="2:11" s="135" customFormat="1" ht="30" customHeight="1" x14ac:dyDescent="0.15">
      <c r="B13" s="136"/>
      <c r="C13" s="133" t="s">
        <v>157</v>
      </c>
      <c r="D13" s="31">
        <v>6</v>
      </c>
      <c r="E13" s="31" t="s">
        <v>18</v>
      </c>
      <c r="F13" s="134">
        <v>480</v>
      </c>
      <c r="G13" s="127">
        <f t="shared" si="0"/>
        <v>2880</v>
      </c>
      <c r="H13" s="129" t="s">
        <v>158</v>
      </c>
    </row>
    <row r="14" spans="2:11" s="135" customFormat="1" ht="27.75" customHeight="1" x14ac:dyDescent="0.15">
      <c r="B14" s="136"/>
      <c r="C14" s="137"/>
      <c r="D14" s="31">
        <v>1</v>
      </c>
      <c r="E14" s="31" t="s">
        <v>156</v>
      </c>
      <c r="F14" s="134">
        <v>480</v>
      </c>
      <c r="G14" s="127">
        <f t="shared" si="0"/>
        <v>480</v>
      </c>
      <c r="H14" s="132"/>
    </row>
    <row r="15" spans="2:11" s="135" customFormat="1" ht="26.25" customHeight="1" x14ac:dyDescent="0.15">
      <c r="B15" s="136"/>
      <c r="C15" s="133" t="s">
        <v>159</v>
      </c>
      <c r="D15" s="31">
        <v>6</v>
      </c>
      <c r="E15" s="31" t="s">
        <v>18</v>
      </c>
      <c r="F15" s="134">
        <v>480</v>
      </c>
      <c r="G15" s="127">
        <f t="shared" si="0"/>
        <v>2880</v>
      </c>
      <c r="H15" s="129" t="s">
        <v>160</v>
      </c>
    </row>
    <row r="16" spans="2:11" s="135" customFormat="1" ht="27" customHeight="1" x14ac:dyDescent="0.15">
      <c r="B16" s="136"/>
      <c r="C16" s="137"/>
      <c r="D16" s="31">
        <v>1</v>
      </c>
      <c r="E16" s="31" t="s">
        <v>156</v>
      </c>
      <c r="F16" s="134">
        <v>480</v>
      </c>
      <c r="G16" s="127">
        <f t="shared" si="0"/>
        <v>480</v>
      </c>
      <c r="H16" s="132"/>
    </row>
    <row r="17" spans="2:8" s="135" customFormat="1" ht="26.25" customHeight="1" x14ac:dyDescent="0.15">
      <c r="B17" s="136"/>
      <c r="C17" s="133" t="s">
        <v>161</v>
      </c>
      <c r="D17" s="31">
        <v>6</v>
      </c>
      <c r="E17" s="31" t="s">
        <v>156</v>
      </c>
      <c r="F17" s="134">
        <v>690</v>
      </c>
      <c r="G17" s="127">
        <f t="shared" si="0"/>
        <v>4140</v>
      </c>
      <c r="H17" s="129" t="s">
        <v>162</v>
      </c>
    </row>
    <row r="18" spans="2:8" s="135" customFormat="1" ht="27" customHeight="1" x14ac:dyDescent="0.15">
      <c r="B18" s="130"/>
      <c r="C18" s="137"/>
      <c r="D18" s="31">
        <v>1</v>
      </c>
      <c r="E18" s="31" t="s">
        <v>18</v>
      </c>
      <c r="F18" s="134">
        <v>690</v>
      </c>
      <c r="G18" s="127">
        <f t="shared" si="0"/>
        <v>690</v>
      </c>
      <c r="H18" s="132"/>
    </row>
    <row r="19" spans="2:8" x14ac:dyDescent="0.15">
      <c r="B19" s="126" t="s">
        <v>19</v>
      </c>
      <c r="C19" s="31" t="s">
        <v>163</v>
      </c>
      <c r="D19" s="31">
        <v>13</v>
      </c>
      <c r="E19" s="31" t="s">
        <v>12</v>
      </c>
      <c r="F19" s="127">
        <v>52</v>
      </c>
      <c r="G19" s="127">
        <f t="shared" si="0"/>
        <v>676</v>
      </c>
      <c r="H19" s="31"/>
    </row>
    <row r="20" spans="2:8" x14ac:dyDescent="0.15">
      <c r="B20" s="126" t="s">
        <v>22</v>
      </c>
      <c r="C20" s="138" t="s">
        <v>23</v>
      </c>
      <c r="D20" s="31">
        <v>13</v>
      </c>
      <c r="E20" s="31" t="s">
        <v>24</v>
      </c>
      <c r="F20" s="127">
        <v>20</v>
      </c>
      <c r="G20" s="127">
        <f t="shared" si="0"/>
        <v>260</v>
      </c>
      <c r="H20" s="31" t="s">
        <v>25</v>
      </c>
    </row>
    <row r="21" spans="2:8" x14ac:dyDescent="0.15">
      <c r="B21" s="139" t="s">
        <v>26</v>
      </c>
      <c r="C21" s="31" t="s">
        <v>27</v>
      </c>
      <c r="D21" s="31">
        <v>65</v>
      </c>
      <c r="E21" s="31" t="s">
        <v>28</v>
      </c>
      <c r="F21" s="127">
        <v>43</v>
      </c>
      <c r="G21" s="127">
        <f t="shared" si="0"/>
        <v>2795</v>
      </c>
      <c r="H21" s="31" t="s">
        <v>164</v>
      </c>
    </row>
    <row r="22" spans="2:8" x14ac:dyDescent="0.15">
      <c r="B22" s="139"/>
      <c r="C22" s="31" t="s">
        <v>29</v>
      </c>
      <c r="D22" s="31">
        <v>78</v>
      </c>
      <c r="E22" s="31" t="s">
        <v>28</v>
      </c>
      <c r="F22" s="127">
        <v>65</v>
      </c>
      <c r="G22" s="127">
        <f t="shared" si="0"/>
        <v>5070</v>
      </c>
      <c r="H22" s="31" t="s">
        <v>165</v>
      </c>
    </row>
    <row r="23" spans="2:8" x14ac:dyDescent="0.15">
      <c r="B23" s="140" t="s">
        <v>30</v>
      </c>
      <c r="C23" s="138" t="s">
        <v>31</v>
      </c>
      <c r="D23" s="31">
        <v>13</v>
      </c>
      <c r="E23" s="31" t="s">
        <v>12</v>
      </c>
      <c r="F23" s="127">
        <v>17</v>
      </c>
      <c r="G23" s="127">
        <f t="shared" si="0"/>
        <v>221</v>
      </c>
      <c r="H23" s="31"/>
    </row>
    <row r="24" spans="2:8" x14ac:dyDescent="0.15">
      <c r="B24" s="141"/>
      <c r="C24" s="138" t="s">
        <v>32</v>
      </c>
      <c r="D24" s="31">
        <v>13</v>
      </c>
      <c r="E24" s="31" t="s">
        <v>12</v>
      </c>
      <c r="F24" s="127">
        <v>21</v>
      </c>
      <c r="G24" s="127">
        <f t="shared" si="0"/>
        <v>273</v>
      </c>
      <c r="H24" s="31"/>
    </row>
    <row r="25" spans="2:8" x14ac:dyDescent="0.15">
      <c r="B25" s="141"/>
      <c r="C25" s="138" t="s">
        <v>166</v>
      </c>
      <c r="D25" s="31">
        <v>3</v>
      </c>
      <c r="E25" s="31" t="s">
        <v>167</v>
      </c>
      <c r="F25" s="127">
        <v>32</v>
      </c>
      <c r="G25" s="127">
        <f t="shared" si="0"/>
        <v>96</v>
      </c>
      <c r="H25" s="31"/>
    </row>
    <row r="26" spans="2:8" x14ac:dyDescent="0.15">
      <c r="B26" s="141"/>
      <c r="C26" s="138" t="s">
        <v>33</v>
      </c>
      <c r="D26" s="31">
        <v>13</v>
      </c>
      <c r="E26" s="31" t="s">
        <v>12</v>
      </c>
      <c r="F26" s="127">
        <v>21</v>
      </c>
      <c r="G26" s="127">
        <f t="shared" si="0"/>
        <v>273</v>
      </c>
      <c r="H26" s="31"/>
    </row>
    <row r="27" spans="2:8" x14ac:dyDescent="0.15">
      <c r="B27" s="141"/>
      <c r="C27" s="138" t="s">
        <v>168</v>
      </c>
      <c r="D27" s="31">
        <v>13</v>
      </c>
      <c r="E27" s="31" t="s">
        <v>12</v>
      </c>
      <c r="F27" s="127">
        <v>257</v>
      </c>
      <c r="G27" s="127">
        <f t="shared" si="0"/>
        <v>3341</v>
      </c>
      <c r="H27" s="31" t="s">
        <v>169</v>
      </c>
    </row>
    <row r="28" spans="2:8" x14ac:dyDescent="0.15">
      <c r="B28" s="141"/>
      <c r="C28" s="138" t="s">
        <v>34</v>
      </c>
      <c r="D28" s="31">
        <v>13</v>
      </c>
      <c r="E28" s="31" t="s">
        <v>170</v>
      </c>
      <c r="F28" s="127">
        <v>43</v>
      </c>
      <c r="G28" s="127">
        <f t="shared" si="0"/>
        <v>559</v>
      </c>
      <c r="H28" s="31"/>
    </row>
    <row r="29" spans="2:8" x14ac:dyDescent="0.15">
      <c r="B29" s="141"/>
      <c r="C29" s="138" t="s">
        <v>35</v>
      </c>
      <c r="D29" s="31">
        <v>13</v>
      </c>
      <c r="E29" s="31" t="s">
        <v>12</v>
      </c>
      <c r="F29" s="127">
        <v>21</v>
      </c>
      <c r="G29" s="127">
        <f t="shared" si="0"/>
        <v>273</v>
      </c>
      <c r="H29" s="31"/>
    </row>
    <row r="30" spans="2:8" x14ac:dyDescent="0.15">
      <c r="B30" s="141"/>
      <c r="C30" s="138" t="s">
        <v>36</v>
      </c>
      <c r="D30" s="31">
        <v>13</v>
      </c>
      <c r="E30" s="31" t="s">
        <v>12</v>
      </c>
      <c r="F30" s="127">
        <v>34</v>
      </c>
      <c r="G30" s="127">
        <f t="shared" si="0"/>
        <v>442</v>
      </c>
      <c r="H30" s="31"/>
    </row>
    <row r="31" spans="2:8" x14ac:dyDescent="0.15">
      <c r="B31" s="142"/>
      <c r="C31" s="138" t="s">
        <v>37</v>
      </c>
      <c r="D31" s="31">
        <v>13</v>
      </c>
      <c r="E31" s="31" t="s">
        <v>12</v>
      </c>
      <c r="F31" s="127">
        <v>75</v>
      </c>
      <c r="G31" s="127">
        <f t="shared" si="0"/>
        <v>975</v>
      </c>
      <c r="H31" s="31"/>
    </row>
    <row r="32" spans="2:8" s="135" customFormat="1" x14ac:dyDescent="0.15">
      <c r="B32" s="128" t="s">
        <v>38</v>
      </c>
      <c r="C32" s="34" t="s">
        <v>171</v>
      </c>
      <c r="D32" s="31">
        <v>7</v>
      </c>
      <c r="E32" s="31" t="s">
        <v>150</v>
      </c>
      <c r="F32" s="134">
        <v>760</v>
      </c>
      <c r="G32" s="127">
        <f t="shared" si="0"/>
        <v>5320</v>
      </c>
      <c r="H32" s="31"/>
    </row>
    <row r="33" spans="2:8" s="135" customFormat="1" x14ac:dyDescent="0.15">
      <c r="B33" s="130"/>
      <c r="C33" s="34" t="s">
        <v>172</v>
      </c>
      <c r="D33" s="31">
        <v>7</v>
      </c>
      <c r="E33" s="31" t="s">
        <v>150</v>
      </c>
      <c r="F33" s="134">
        <v>180</v>
      </c>
      <c r="G33" s="127">
        <f t="shared" si="0"/>
        <v>1260</v>
      </c>
      <c r="H33" s="31"/>
    </row>
    <row r="34" spans="2:8" x14ac:dyDescent="0.15">
      <c r="B34" s="126" t="s">
        <v>39</v>
      </c>
      <c r="C34" s="34" t="s">
        <v>40</v>
      </c>
      <c r="D34" s="31">
        <v>1</v>
      </c>
      <c r="E34" s="31" t="s">
        <v>12</v>
      </c>
      <c r="F34" s="127">
        <v>6341</v>
      </c>
      <c r="G34" s="127">
        <f t="shared" si="0"/>
        <v>6341</v>
      </c>
      <c r="H34" s="31"/>
    </row>
    <row r="35" spans="2:8" x14ac:dyDescent="0.15">
      <c r="B35" s="128" t="s">
        <v>41</v>
      </c>
      <c r="C35" s="34" t="s">
        <v>173</v>
      </c>
      <c r="D35" s="31">
        <v>13</v>
      </c>
      <c r="E35" s="31" t="s">
        <v>170</v>
      </c>
      <c r="F35" s="127">
        <v>173</v>
      </c>
      <c r="G35" s="127">
        <f t="shared" si="0"/>
        <v>2249</v>
      </c>
      <c r="H35" s="31"/>
    </row>
    <row r="36" spans="2:8" x14ac:dyDescent="0.15">
      <c r="B36" s="130"/>
      <c r="C36" s="35" t="s">
        <v>174</v>
      </c>
      <c r="D36" s="31">
        <v>1</v>
      </c>
      <c r="E36" s="35" t="s">
        <v>43</v>
      </c>
      <c r="F36" s="35">
        <v>0.1</v>
      </c>
      <c r="G36" s="143">
        <f>SUM(G7:G35)*D36*F36</f>
        <v>10842.400000000001</v>
      </c>
      <c r="H36" s="36"/>
    </row>
    <row r="38" spans="2:8" x14ac:dyDescent="0.15">
      <c r="B38" s="144" t="s">
        <v>44</v>
      </c>
      <c r="C38" s="145"/>
      <c r="D38" s="146"/>
      <c r="E38" s="147">
        <f>E39+E40</f>
        <v>126422.38399999999</v>
      </c>
      <c r="F38" s="148"/>
      <c r="G38" s="149"/>
    </row>
    <row r="39" spans="2:8" x14ac:dyDescent="0.15">
      <c r="B39" s="150" t="s">
        <v>45</v>
      </c>
      <c r="C39" s="151"/>
      <c r="D39" s="152">
        <v>0.06</v>
      </c>
      <c r="E39" s="153">
        <f>E40*D39</f>
        <v>7155.9839999999995</v>
      </c>
      <c r="F39" s="154"/>
      <c r="G39" s="155"/>
    </row>
    <row r="40" spans="2:8" ht="18" thickBot="1" x14ac:dyDescent="0.2">
      <c r="B40" s="156" t="s">
        <v>46</v>
      </c>
      <c r="C40" s="157"/>
      <c r="D40" s="158"/>
      <c r="E40" s="159">
        <f>SUM(G7:G36)</f>
        <v>119266.4</v>
      </c>
      <c r="F40" s="160"/>
      <c r="G40" s="161"/>
    </row>
  </sheetData>
  <mergeCells count="30">
    <mergeCell ref="B40:C40"/>
    <mergeCell ref="E40:G40"/>
    <mergeCell ref="B32:B33"/>
    <mergeCell ref="B35:B36"/>
    <mergeCell ref="B38:C38"/>
    <mergeCell ref="E38:G38"/>
    <mergeCell ref="B39:C39"/>
    <mergeCell ref="E39:G39"/>
    <mergeCell ref="C15:C16"/>
    <mergeCell ref="H15:H16"/>
    <mergeCell ref="C17:C18"/>
    <mergeCell ref="H17:H18"/>
    <mergeCell ref="B21:B22"/>
    <mergeCell ref="B23:B31"/>
    <mergeCell ref="B4:C4"/>
    <mergeCell ref="D4:H4"/>
    <mergeCell ref="B5:H5"/>
    <mergeCell ref="B9:B10"/>
    <mergeCell ref="H9:H10"/>
    <mergeCell ref="B11:B18"/>
    <mergeCell ref="C11:C12"/>
    <mergeCell ref="H11:H12"/>
    <mergeCell ref="C13:C14"/>
    <mergeCell ref="H13:H14"/>
    <mergeCell ref="B1:C1"/>
    <mergeCell ref="D1:H1"/>
    <mergeCell ref="B2:C2"/>
    <mergeCell ref="D2:H2"/>
    <mergeCell ref="B3:C3"/>
    <mergeCell ref="D3:H3"/>
  </mergeCells>
  <phoneticPr fontId="17" type="noConversion"/>
  <hyperlinks>
    <hyperlink ref="D3" r:id="rId1"/>
  </hyperlinks>
  <pageMargins left="0.75" right="0.75" top="0.97986111111111096" bottom="0.97986111111111096" header="0.50972222222222197" footer="0.50972222222222197"/>
  <pageSetup paperSize="9" scale="72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H14" sqref="H14"/>
    </sheetView>
  </sheetViews>
  <sheetFormatPr defaultColWidth="9" defaultRowHeight="17.25" x14ac:dyDescent="0.15"/>
  <cols>
    <col min="1" max="1" width="2.625" style="106" customWidth="1"/>
    <col min="2" max="2" width="8.375" style="106" customWidth="1"/>
    <col min="3" max="3" width="46.125" style="106" customWidth="1"/>
    <col min="4" max="4" width="8.75" style="106" customWidth="1"/>
    <col min="5" max="5" width="7" style="106" customWidth="1"/>
    <col min="6" max="6" width="12.25" style="106" customWidth="1"/>
    <col min="7" max="7" width="13.125" style="112" customWidth="1"/>
    <col min="8" max="8" width="34" style="106" customWidth="1"/>
    <col min="9" max="16384" width="9" style="106"/>
  </cols>
  <sheetData>
    <row r="1" spans="2:11" s="105" customFormat="1" ht="14.25" x14ac:dyDescent="0.15">
      <c r="B1" s="65" t="s">
        <v>0</v>
      </c>
      <c r="C1" s="66"/>
      <c r="D1" s="67" t="s">
        <v>128</v>
      </c>
      <c r="E1" s="67"/>
      <c r="F1" s="67"/>
      <c r="G1" s="68"/>
      <c r="H1" s="103"/>
      <c r="I1" s="104"/>
    </row>
    <row r="2" spans="2:11" s="105" customFormat="1" ht="14.25" x14ac:dyDescent="0.15">
      <c r="B2" s="69" t="s">
        <v>1</v>
      </c>
      <c r="C2" s="70"/>
      <c r="D2" s="71" t="s">
        <v>129</v>
      </c>
      <c r="E2" s="71"/>
      <c r="F2" s="71"/>
      <c r="G2" s="72"/>
    </row>
    <row r="3" spans="2:11" s="105" customFormat="1" ht="14.25" x14ac:dyDescent="0.15">
      <c r="B3" s="69" t="s">
        <v>2</v>
      </c>
      <c r="C3" s="70"/>
      <c r="D3" s="98" t="s">
        <v>130</v>
      </c>
      <c r="E3" s="73"/>
      <c r="F3" s="73"/>
      <c r="G3" s="74"/>
    </row>
    <row r="4" spans="2:11" s="105" customFormat="1" ht="15" thickBot="1" x14ac:dyDescent="0.2">
      <c r="B4" s="75" t="s">
        <v>3</v>
      </c>
      <c r="C4" s="76"/>
      <c r="D4" s="77" t="s">
        <v>131</v>
      </c>
      <c r="E4" s="77"/>
      <c r="F4" s="77"/>
      <c r="G4" s="78"/>
    </row>
    <row r="6" spans="2:11" x14ac:dyDescent="0.1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ht="49.5" x14ac:dyDescent="0.15">
      <c r="B7" s="46" t="s">
        <v>11</v>
      </c>
      <c r="C7" s="21" t="s">
        <v>132</v>
      </c>
      <c r="D7" s="21">
        <v>13</v>
      </c>
      <c r="E7" s="21" t="s">
        <v>12</v>
      </c>
      <c r="F7" s="107">
        <v>4250</v>
      </c>
      <c r="G7" s="30">
        <f t="shared" ref="G7:G21" si="0">D7*F7</f>
        <v>55250</v>
      </c>
      <c r="H7" s="108" t="s">
        <v>133</v>
      </c>
    </row>
    <row r="8" spans="2:11" x14ac:dyDescent="0.15">
      <c r="B8" s="47" t="s">
        <v>47</v>
      </c>
      <c r="C8" s="10" t="s">
        <v>48</v>
      </c>
      <c r="D8" s="10">
        <v>13</v>
      </c>
      <c r="E8" s="10" t="s">
        <v>12</v>
      </c>
      <c r="F8" s="109">
        <v>600</v>
      </c>
      <c r="G8" s="30">
        <f t="shared" si="0"/>
        <v>7800</v>
      </c>
      <c r="H8" s="10" t="s">
        <v>49</v>
      </c>
    </row>
    <row r="9" spans="2:11" x14ac:dyDescent="0.15">
      <c r="B9" s="46" t="s">
        <v>16</v>
      </c>
      <c r="C9" s="10" t="s">
        <v>50</v>
      </c>
      <c r="D9" s="10">
        <v>1</v>
      </c>
      <c r="E9" s="10" t="s">
        <v>43</v>
      </c>
      <c r="F9" s="109">
        <v>21503</v>
      </c>
      <c r="G9" s="30">
        <f t="shared" si="0"/>
        <v>21503</v>
      </c>
      <c r="H9" s="10" t="s">
        <v>51</v>
      </c>
      <c r="K9" s="110"/>
    </row>
    <row r="10" spans="2:11" x14ac:dyDescent="0.15">
      <c r="B10" s="79" t="s">
        <v>17</v>
      </c>
      <c r="C10" s="10" t="s">
        <v>52</v>
      </c>
      <c r="D10" s="10">
        <v>7</v>
      </c>
      <c r="E10" s="10" t="s">
        <v>18</v>
      </c>
      <c r="F10" s="109">
        <v>950</v>
      </c>
      <c r="G10" s="30">
        <f t="shared" si="0"/>
        <v>6650</v>
      </c>
      <c r="H10" s="10" t="s">
        <v>134</v>
      </c>
    </row>
    <row r="11" spans="2:11" x14ac:dyDescent="0.15">
      <c r="B11" s="80"/>
      <c r="C11" s="10" t="s">
        <v>53</v>
      </c>
      <c r="D11" s="10">
        <v>7</v>
      </c>
      <c r="E11" s="10" t="s">
        <v>18</v>
      </c>
      <c r="F11" s="109">
        <v>690</v>
      </c>
      <c r="G11" s="30">
        <f t="shared" si="0"/>
        <v>4830</v>
      </c>
      <c r="H11" s="10" t="s">
        <v>135</v>
      </c>
    </row>
    <row r="12" spans="2:11" x14ac:dyDescent="0.15">
      <c r="B12" s="80"/>
      <c r="C12" s="109" t="s">
        <v>54</v>
      </c>
      <c r="D12" s="10">
        <v>7</v>
      </c>
      <c r="E12" s="10" t="s">
        <v>18</v>
      </c>
      <c r="F12" s="109">
        <v>1150</v>
      </c>
      <c r="G12" s="30">
        <f t="shared" si="0"/>
        <v>8050</v>
      </c>
      <c r="H12" s="10" t="s">
        <v>136</v>
      </c>
    </row>
    <row r="13" spans="2:11" x14ac:dyDescent="0.15">
      <c r="B13" s="80"/>
      <c r="C13" s="109" t="s">
        <v>55</v>
      </c>
      <c r="D13" s="10">
        <v>7</v>
      </c>
      <c r="E13" s="10" t="s">
        <v>18</v>
      </c>
      <c r="F13" s="109">
        <v>980</v>
      </c>
      <c r="G13" s="30">
        <f t="shared" si="0"/>
        <v>6860</v>
      </c>
      <c r="H13" s="10" t="s">
        <v>137</v>
      </c>
    </row>
    <row r="14" spans="2:11" x14ac:dyDescent="0.15">
      <c r="B14" s="84"/>
      <c r="C14" s="109" t="s">
        <v>55</v>
      </c>
      <c r="D14" s="10">
        <v>7</v>
      </c>
      <c r="E14" s="10" t="s">
        <v>18</v>
      </c>
      <c r="F14" s="109">
        <v>980</v>
      </c>
      <c r="G14" s="30">
        <f t="shared" si="0"/>
        <v>6860</v>
      </c>
      <c r="H14" s="10" t="s">
        <v>137</v>
      </c>
    </row>
    <row r="15" spans="2:11" x14ac:dyDescent="0.15">
      <c r="B15" s="46" t="s">
        <v>19</v>
      </c>
      <c r="C15" s="10" t="s">
        <v>20</v>
      </c>
      <c r="D15" s="10">
        <v>13</v>
      </c>
      <c r="E15" s="10" t="s">
        <v>12</v>
      </c>
      <c r="F15" s="109">
        <v>100</v>
      </c>
      <c r="G15" s="30">
        <f t="shared" si="0"/>
        <v>1300</v>
      </c>
      <c r="H15" s="10" t="s">
        <v>138</v>
      </c>
    </row>
    <row r="16" spans="2:11" x14ac:dyDescent="0.15">
      <c r="B16" s="47" t="s">
        <v>22</v>
      </c>
      <c r="C16" s="10" t="s">
        <v>56</v>
      </c>
      <c r="D16" s="10">
        <v>13</v>
      </c>
      <c r="E16" s="10" t="s">
        <v>24</v>
      </c>
      <c r="F16" s="109">
        <v>60</v>
      </c>
      <c r="G16" s="30">
        <f t="shared" si="0"/>
        <v>780</v>
      </c>
      <c r="H16" s="10" t="s">
        <v>139</v>
      </c>
    </row>
    <row r="17" spans="2:8" x14ac:dyDescent="0.15">
      <c r="B17" s="64" t="s">
        <v>140</v>
      </c>
      <c r="C17" s="10" t="s">
        <v>57</v>
      </c>
      <c r="D17" s="10">
        <v>65</v>
      </c>
      <c r="E17" s="10" t="s">
        <v>12</v>
      </c>
      <c r="F17" s="109">
        <v>150</v>
      </c>
      <c r="G17" s="30">
        <f t="shared" si="0"/>
        <v>9750</v>
      </c>
      <c r="H17" s="10" t="s">
        <v>58</v>
      </c>
    </row>
    <row r="18" spans="2:8" x14ac:dyDescent="0.15">
      <c r="B18" s="64"/>
      <c r="C18" s="10" t="s">
        <v>59</v>
      </c>
      <c r="D18" s="10">
        <v>65</v>
      </c>
      <c r="E18" s="10" t="s">
        <v>12</v>
      </c>
      <c r="F18" s="109">
        <v>250</v>
      </c>
      <c r="G18" s="30">
        <f t="shared" si="0"/>
        <v>16250</v>
      </c>
      <c r="H18" s="10" t="s">
        <v>58</v>
      </c>
    </row>
    <row r="19" spans="2:8" x14ac:dyDescent="0.15">
      <c r="B19" s="48" t="s">
        <v>30</v>
      </c>
      <c r="C19" s="10" t="s">
        <v>60</v>
      </c>
      <c r="D19" s="10">
        <v>13</v>
      </c>
      <c r="E19" s="10" t="s">
        <v>12</v>
      </c>
      <c r="F19" s="109">
        <v>25</v>
      </c>
      <c r="G19" s="30">
        <f t="shared" si="0"/>
        <v>325</v>
      </c>
      <c r="H19" s="111" t="s">
        <v>141</v>
      </c>
    </row>
    <row r="20" spans="2:8" x14ac:dyDescent="0.15">
      <c r="B20" s="47" t="s">
        <v>38</v>
      </c>
      <c r="C20" s="13" t="s">
        <v>61</v>
      </c>
      <c r="D20" s="10">
        <v>1</v>
      </c>
      <c r="E20" s="10" t="s">
        <v>12</v>
      </c>
      <c r="F20" s="109">
        <v>10550</v>
      </c>
      <c r="G20" s="30">
        <f t="shared" si="0"/>
        <v>10550</v>
      </c>
      <c r="H20" s="10"/>
    </row>
    <row r="21" spans="2:8" x14ac:dyDescent="0.15">
      <c r="B21" s="46" t="s">
        <v>62</v>
      </c>
      <c r="C21" s="13" t="s">
        <v>63</v>
      </c>
      <c r="D21" s="10">
        <v>1</v>
      </c>
      <c r="E21" s="10" t="s">
        <v>12</v>
      </c>
      <c r="F21" s="10">
        <v>5515</v>
      </c>
      <c r="G21" s="30">
        <f t="shared" si="0"/>
        <v>5515</v>
      </c>
      <c r="H21" s="10"/>
    </row>
    <row r="22" spans="2:8" x14ac:dyDescent="0.15">
      <c r="B22" s="46" t="s">
        <v>41</v>
      </c>
      <c r="C22" s="14" t="s">
        <v>42</v>
      </c>
      <c r="D22" s="10">
        <v>1</v>
      </c>
      <c r="E22" s="14" t="s">
        <v>43</v>
      </c>
      <c r="F22" s="14">
        <v>0.1</v>
      </c>
      <c r="G22" s="30">
        <f>SUM(G7:G21)*D22*F22</f>
        <v>16227.300000000001</v>
      </c>
      <c r="H22" s="15"/>
    </row>
    <row r="24" spans="2:8" x14ac:dyDescent="0.15">
      <c r="B24" s="49" t="s">
        <v>44</v>
      </c>
      <c r="C24" s="50"/>
      <c r="D24" s="16"/>
      <c r="E24" s="51">
        <f>E25+E26</f>
        <v>189210.318</v>
      </c>
      <c r="F24" s="52"/>
      <c r="G24" s="53"/>
    </row>
    <row r="25" spans="2:8" x14ac:dyDescent="0.15">
      <c r="B25" s="54" t="s">
        <v>45</v>
      </c>
      <c r="C25" s="55"/>
      <c r="D25" s="17">
        <v>0.06</v>
      </c>
      <c r="E25" s="56">
        <f>E26*D25</f>
        <v>10710.017999999998</v>
      </c>
      <c r="F25" s="57"/>
      <c r="G25" s="58"/>
    </row>
    <row r="26" spans="2:8" ht="18" thickBot="1" x14ac:dyDescent="0.2">
      <c r="B26" s="59" t="s">
        <v>46</v>
      </c>
      <c r="C26" s="60"/>
      <c r="D26" s="18"/>
      <c r="E26" s="61">
        <f>SUM(G7:G22)</f>
        <v>178500.3</v>
      </c>
      <c r="F26" s="62"/>
      <c r="G26" s="63"/>
    </row>
  </sheetData>
  <mergeCells count="16">
    <mergeCell ref="B25:C25"/>
    <mergeCell ref="E25:G25"/>
    <mergeCell ref="B26:C26"/>
    <mergeCell ref="E26:G26"/>
    <mergeCell ref="B4:C4"/>
    <mergeCell ref="D4:G4"/>
    <mergeCell ref="B10:B14"/>
    <mergeCell ref="B17:B18"/>
    <mergeCell ref="B24:C24"/>
    <mergeCell ref="E24:G24"/>
    <mergeCell ref="B1:C1"/>
    <mergeCell ref="D1:G1"/>
    <mergeCell ref="B2:C2"/>
    <mergeCell ref="D2:G2"/>
    <mergeCell ref="B3:C3"/>
    <mergeCell ref="D3:G3"/>
  </mergeCells>
  <phoneticPr fontId="20" type="noConversion"/>
  <hyperlinks>
    <hyperlink ref="D3" r:id="rId1"/>
  </hyperlinks>
  <pageMargins left="0.75" right="0.75" top="1" bottom="1" header="0.51180555555555596" footer="0.51180555555555596"/>
  <pageSetup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zoomScaleSheetLayoutView="100" workbookViewId="0">
      <pane xSplit="3" ySplit="6" topLeftCell="D7" activePane="bottomRight" state="frozen"/>
      <selection pane="topRight"/>
      <selection pane="bottomLeft"/>
      <selection pane="bottomRight" activeCell="I28" sqref="I28"/>
    </sheetView>
  </sheetViews>
  <sheetFormatPr defaultColWidth="9" defaultRowHeight="17.25" x14ac:dyDescent="0.15"/>
  <cols>
    <col min="1" max="1" width="2.625" style="29" customWidth="1"/>
    <col min="2" max="2" width="8.25" style="29" customWidth="1"/>
    <col min="3" max="3" width="46.125" style="29" customWidth="1"/>
    <col min="4" max="4" width="8.75" style="29" customWidth="1"/>
    <col min="5" max="5" width="7" style="29" customWidth="1"/>
    <col min="6" max="6" width="12.25" style="29" customWidth="1"/>
    <col min="7" max="7" width="13.125" style="43" customWidth="1"/>
    <col min="8" max="8" width="34" style="29" customWidth="1"/>
    <col min="9" max="16384" width="9" style="29"/>
  </cols>
  <sheetData>
    <row r="1" spans="2:11" s="26" customFormat="1" ht="14.25" x14ac:dyDescent="0.15">
      <c r="B1" s="88" t="s">
        <v>0</v>
      </c>
      <c r="C1" s="89"/>
      <c r="D1" s="90" t="s">
        <v>120</v>
      </c>
      <c r="E1" s="91"/>
      <c r="F1" s="91"/>
      <c r="G1" s="92"/>
      <c r="H1" s="24"/>
      <c r="I1" s="25"/>
    </row>
    <row r="2" spans="2:11" s="26" customFormat="1" ht="14.25" x14ac:dyDescent="0.15">
      <c r="B2" s="93" t="s">
        <v>1</v>
      </c>
      <c r="C2" s="94"/>
      <c r="D2" s="95" t="s">
        <v>121</v>
      </c>
      <c r="E2" s="96"/>
      <c r="F2" s="96"/>
      <c r="G2" s="97"/>
    </row>
    <row r="3" spans="2:11" s="26" customFormat="1" ht="14.25" x14ac:dyDescent="0.15">
      <c r="B3" s="93" t="s">
        <v>2</v>
      </c>
      <c r="C3" s="94"/>
      <c r="D3" s="98" t="s">
        <v>122</v>
      </c>
      <c r="E3" s="73"/>
      <c r="F3" s="73"/>
      <c r="G3" s="74"/>
    </row>
    <row r="4" spans="2:11" s="26" customFormat="1" ht="15" thickBot="1" x14ac:dyDescent="0.2">
      <c r="B4" s="99" t="s">
        <v>3</v>
      </c>
      <c r="C4" s="100"/>
      <c r="D4" s="101" t="s">
        <v>123</v>
      </c>
      <c r="E4" s="101"/>
      <c r="F4" s="101"/>
      <c r="G4" s="102"/>
    </row>
    <row r="6" spans="2:11" x14ac:dyDescent="0.15">
      <c r="B6" s="27" t="s">
        <v>4</v>
      </c>
      <c r="C6" s="27" t="s">
        <v>5</v>
      </c>
      <c r="D6" s="27" t="s">
        <v>6</v>
      </c>
      <c r="E6" s="27" t="s">
        <v>7</v>
      </c>
      <c r="F6" s="27" t="s">
        <v>8</v>
      </c>
      <c r="G6" s="28" t="s">
        <v>9</v>
      </c>
      <c r="H6" s="27" t="s">
        <v>10</v>
      </c>
    </row>
    <row r="7" spans="2:11" ht="49.5" x14ac:dyDescent="0.15">
      <c r="B7" s="22" t="s">
        <v>11</v>
      </c>
      <c r="C7" s="21" t="s">
        <v>118</v>
      </c>
      <c r="D7" s="21">
        <v>13</v>
      </c>
      <c r="E7" s="21" t="s">
        <v>12</v>
      </c>
      <c r="F7" s="21">
        <v>4650</v>
      </c>
      <c r="G7" s="30">
        <f>D7*F7</f>
        <v>60450</v>
      </c>
      <c r="H7" s="44" t="s">
        <v>125</v>
      </c>
    </row>
    <row r="8" spans="2:11" x14ac:dyDescent="0.15">
      <c r="B8" s="23" t="s">
        <v>47</v>
      </c>
      <c r="C8" s="31" t="s">
        <v>93</v>
      </c>
      <c r="D8" s="31">
        <v>13</v>
      </c>
      <c r="E8" s="31" t="s">
        <v>12</v>
      </c>
      <c r="F8" s="31">
        <v>1335</v>
      </c>
      <c r="G8" s="30">
        <f t="shared" ref="G8" si="0">D8*F8</f>
        <v>17355</v>
      </c>
      <c r="H8" s="31"/>
    </row>
    <row r="9" spans="2:11" ht="16.5" customHeight="1" x14ac:dyDescent="0.15">
      <c r="B9" s="81" t="s">
        <v>94</v>
      </c>
      <c r="C9" s="31" t="s">
        <v>95</v>
      </c>
      <c r="D9" s="31">
        <v>1</v>
      </c>
      <c r="E9" s="31" t="s">
        <v>43</v>
      </c>
      <c r="F9" s="31">
        <v>480</v>
      </c>
      <c r="G9" s="30">
        <f>D9*F9*5.2</f>
        <v>2496</v>
      </c>
      <c r="H9" s="31"/>
      <c r="K9" s="32"/>
    </row>
    <row r="10" spans="2:11" x14ac:dyDescent="0.15">
      <c r="B10" s="82"/>
      <c r="C10" s="31" t="s">
        <v>96</v>
      </c>
      <c r="D10" s="31">
        <v>1</v>
      </c>
      <c r="E10" s="31" t="s">
        <v>43</v>
      </c>
      <c r="F10" s="31">
        <v>630</v>
      </c>
      <c r="G10" s="30">
        <f t="shared" ref="G10:G24" si="1">D10*F10*5.2</f>
        <v>3276</v>
      </c>
      <c r="H10" s="31"/>
      <c r="K10" s="32"/>
    </row>
    <row r="11" spans="2:11" x14ac:dyDescent="0.15">
      <c r="B11" s="82"/>
      <c r="C11" s="31" t="s">
        <v>97</v>
      </c>
      <c r="D11" s="31">
        <v>1</v>
      </c>
      <c r="E11" s="31" t="s">
        <v>43</v>
      </c>
      <c r="F11" s="31">
        <v>480</v>
      </c>
      <c r="G11" s="30">
        <f t="shared" si="1"/>
        <v>2496</v>
      </c>
      <c r="H11" s="31"/>
      <c r="K11" s="32"/>
    </row>
    <row r="12" spans="2:11" x14ac:dyDescent="0.15">
      <c r="B12" s="82"/>
      <c r="C12" s="31" t="s">
        <v>98</v>
      </c>
      <c r="D12" s="31">
        <v>1</v>
      </c>
      <c r="E12" s="31" t="s">
        <v>43</v>
      </c>
      <c r="F12" s="31">
        <v>480</v>
      </c>
      <c r="G12" s="30">
        <f t="shared" si="1"/>
        <v>2496</v>
      </c>
      <c r="H12" s="31"/>
      <c r="K12" s="32"/>
    </row>
    <row r="13" spans="2:11" x14ac:dyDescent="0.15">
      <c r="B13" s="82"/>
      <c r="C13" s="31" t="s">
        <v>95</v>
      </c>
      <c r="D13" s="31">
        <v>1</v>
      </c>
      <c r="E13" s="31" t="s">
        <v>43</v>
      </c>
      <c r="F13" s="31">
        <v>480</v>
      </c>
      <c r="G13" s="30">
        <f t="shared" si="1"/>
        <v>2496</v>
      </c>
      <c r="H13" s="31"/>
      <c r="K13" s="32"/>
    </row>
    <row r="14" spans="2:11" x14ac:dyDescent="0.15">
      <c r="B14" s="82"/>
      <c r="C14" s="31" t="s">
        <v>99</v>
      </c>
      <c r="D14" s="31">
        <v>1</v>
      </c>
      <c r="E14" s="31" t="s">
        <v>43</v>
      </c>
      <c r="F14" s="31">
        <v>200</v>
      </c>
      <c r="G14" s="30">
        <f t="shared" si="1"/>
        <v>1040</v>
      </c>
      <c r="H14" s="31"/>
      <c r="K14" s="32"/>
    </row>
    <row r="15" spans="2:11" x14ac:dyDescent="0.15">
      <c r="B15" s="83"/>
      <c r="C15" s="31" t="s">
        <v>100</v>
      </c>
      <c r="D15" s="31">
        <v>1</v>
      </c>
      <c r="E15" s="31" t="s">
        <v>43</v>
      </c>
      <c r="F15" s="31">
        <v>170</v>
      </c>
      <c r="G15" s="30">
        <f t="shared" si="1"/>
        <v>884</v>
      </c>
      <c r="H15" s="31" t="s">
        <v>119</v>
      </c>
      <c r="K15" s="32"/>
    </row>
    <row r="16" spans="2:11" ht="33" x14ac:dyDescent="0.15">
      <c r="B16" s="23" t="s">
        <v>17</v>
      </c>
      <c r="C16" s="31" t="s">
        <v>101</v>
      </c>
      <c r="D16" s="31">
        <v>35</v>
      </c>
      <c r="E16" s="31" t="s">
        <v>77</v>
      </c>
      <c r="F16" s="31">
        <v>420</v>
      </c>
      <c r="G16" s="30">
        <f t="shared" si="1"/>
        <v>76440</v>
      </c>
      <c r="H16" s="45" t="s">
        <v>126</v>
      </c>
    </row>
    <row r="17" spans="2:8" x14ac:dyDescent="0.15">
      <c r="B17" s="22" t="s">
        <v>19</v>
      </c>
      <c r="C17" s="31" t="s">
        <v>20</v>
      </c>
      <c r="D17" s="31">
        <v>13</v>
      </c>
      <c r="E17" s="31" t="s">
        <v>12</v>
      </c>
      <c r="F17" s="31">
        <v>265</v>
      </c>
      <c r="G17" s="30">
        <f>D17*F17</f>
        <v>3445</v>
      </c>
      <c r="H17" s="31" t="s">
        <v>127</v>
      </c>
    </row>
    <row r="18" spans="2:8" x14ac:dyDescent="0.15">
      <c r="B18" s="23" t="s">
        <v>22</v>
      </c>
      <c r="C18" s="33" t="s">
        <v>56</v>
      </c>
      <c r="D18" s="31">
        <v>13</v>
      </c>
      <c r="E18" s="31" t="s">
        <v>24</v>
      </c>
      <c r="F18" s="31">
        <v>245</v>
      </c>
      <c r="G18" s="30">
        <f>D18*F18</f>
        <v>3185</v>
      </c>
      <c r="H18" s="31" t="s">
        <v>25</v>
      </c>
    </row>
    <row r="19" spans="2:8" x14ac:dyDescent="0.15">
      <c r="B19" s="64" t="s">
        <v>26</v>
      </c>
      <c r="C19" s="31" t="s">
        <v>102</v>
      </c>
      <c r="D19" s="31">
        <v>104</v>
      </c>
      <c r="E19" s="31" t="s">
        <v>12</v>
      </c>
      <c r="F19" s="31">
        <v>12</v>
      </c>
      <c r="G19" s="30">
        <f t="shared" si="1"/>
        <v>6489.6</v>
      </c>
      <c r="H19" s="31" t="s">
        <v>103</v>
      </c>
    </row>
    <row r="20" spans="2:8" x14ac:dyDescent="0.15">
      <c r="B20" s="64"/>
      <c r="C20" s="31" t="s">
        <v>104</v>
      </c>
      <c r="D20" s="31">
        <v>13</v>
      </c>
      <c r="E20" s="31" t="s">
        <v>12</v>
      </c>
      <c r="F20" s="31">
        <v>45</v>
      </c>
      <c r="G20" s="30">
        <f t="shared" si="1"/>
        <v>3042</v>
      </c>
      <c r="H20" s="31"/>
    </row>
    <row r="21" spans="2:8" x14ac:dyDescent="0.15">
      <c r="B21" s="82" t="s">
        <v>105</v>
      </c>
      <c r="C21" s="31" t="s">
        <v>106</v>
      </c>
      <c r="D21" s="31">
        <v>13</v>
      </c>
      <c r="E21" s="31" t="s">
        <v>12</v>
      </c>
      <c r="F21" s="31">
        <v>35</v>
      </c>
      <c r="G21" s="30">
        <f t="shared" si="1"/>
        <v>2366</v>
      </c>
      <c r="H21" s="31"/>
    </row>
    <row r="22" spans="2:8" x14ac:dyDescent="0.15">
      <c r="B22" s="82"/>
      <c r="C22" s="31" t="s">
        <v>107</v>
      </c>
      <c r="D22" s="31">
        <v>13</v>
      </c>
      <c r="E22" s="31" t="s">
        <v>12</v>
      </c>
      <c r="F22" s="31">
        <v>25</v>
      </c>
      <c r="G22" s="30">
        <f t="shared" si="1"/>
        <v>1690</v>
      </c>
      <c r="H22" s="31"/>
    </row>
    <row r="23" spans="2:8" x14ac:dyDescent="0.15">
      <c r="B23" s="82"/>
      <c r="C23" s="31" t="s">
        <v>108</v>
      </c>
      <c r="D23" s="31">
        <v>13</v>
      </c>
      <c r="E23" s="31" t="s">
        <v>12</v>
      </c>
      <c r="F23" s="31">
        <v>20</v>
      </c>
      <c r="G23" s="30">
        <f t="shared" si="1"/>
        <v>1352</v>
      </c>
      <c r="H23" s="31"/>
    </row>
    <row r="24" spans="2:8" x14ac:dyDescent="0.15">
      <c r="B24" s="23" t="s">
        <v>38</v>
      </c>
      <c r="C24" s="34" t="s">
        <v>109</v>
      </c>
      <c r="D24" s="31">
        <v>1</v>
      </c>
      <c r="E24" s="31" t="s">
        <v>12</v>
      </c>
      <c r="F24" s="31">
        <v>2772</v>
      </c>
      <c r="G24" s="30">
        <f t="shared" si="1"/>
        <v>14414.4</v>
      </c>
      <c r="H24" s="31" t="s">
        <v>124</v>
      </c>
    </row>
    <row r="25" spans="2:8" x14ac:dyDescent="0.15">
      <c r="B25" s="22" t="s">
        <v>62</v>
      </c>
      <c r="C25" s="34" t="s">
        <v>110</v>
      </c>
      <c r="D25" s="31">
        <v>1</v>
      </c>
      <c r="E25" s="31" t="s">
        <v>12</v>
      </c>
      <c r="F25" s="31">
        <v>9587</v>
      </c>
      <c r="G25" s="30">
        <f>D25*F25</f>
        <v>9587</v>
      </c>
      <c r="H25" s="31"/>
    </row>
    <row r="26" spans="2:8" x14ac:dyDescent="0.15">
      <c r="B26" s="22" t="s">
        <v>41</v>
      </c>
      <c r="C26" s="35" t="s">
        <v>42</v>
      </c>
      <c r="D26" s="31">
        <v>1</v>
      </c>
      <c r="E26" s="35" t="s">
        <v>43</v>
      </c>
      <c r="F26" s="35">
        <v>0.1</v>
      </c>
      <c r="G26" s="30">
        <f>SUM(G7:G25)*F26</f>
        <v>21500</v>
      </c>
      <c r="H26" s="36"/>
    </row>
    <row r="27" spans="2:8" x14ac:dyDescent="0.15">
      <c r="B27" s="37" t="s">
        <v>111</v>
      </c>
      <c r="C27" s="38" t="s">
        <v>112</v>
      </c>
      <c r="D27" s="39">
        <v>1</v>
      </c>
      <c r="E27" s="35" t="s">
        <v>43</v>
      </c>
      <c r="F27" s="40">
        <v>0.06</v>
      </c>
      <c r="G27" s="30">
        <f>G31*F27</f>
        <v>14190</v>
      </c>
      <c r="H27" s="36"/>
    </row>
    <row r="28" spans="2:8" x14ac:dyDescent="0.15">
      <c r="B28" s="85" t="s">
        <v>113</v>
      </c>
      <c r="C28" s="86"/>
      <c r="D28" s="86"/>
      <c r="E28" s="86"/>
      <c r="F28" s="87"/>
      <c r="G28" s="41">
        <f>G31+G27</f>
        <v>250690</v>
      </c>
      <c r="H28" s="36"/>
    </row>
    <row r="29" spans="2:8" x14ac:dyDescent="0.15">
      <c r="B29" s="85" t="s">
        <v>114</v>
      </c>
      <c r="C29" s="86"/>
      <c r="D29" s="86"/>
      <c r="E29" s="86"/>
      <c r="F29" s="87"/>
      <c r="G29" s="30">
        <f>G28/13</f>
        <v>19283.846153846152</v>
      </c>
      <c r="H29" s="36"/>
    </row>
    <row r="30" spans="2:8" x14ac:dyDescent="0.15">
      <c r="B30" s="85" t="s">
        <v>115</v>
      </c>
      <c r="C30" s="86"/>
      <c r="D30" s="86"/>
      <c r="E30" s="86"/>
      <c r="F30" s="87"/>
      <c r="G30" s="30">
        <f>SUM(G27)</f>
        <v>14190</v>
      </c>
      <c r="H30" s="42"/>
    </row>
    <row r="31" spans="2:8" x14ac:dyDescent="0.15">
      <c r="B31" s="85" t="s">
        <v>116</v>
      </c>
      <c r="C31" s="86"/>
      <c r="D31" s="86"/>
      <c r="E31" s="86"/>
      <c r="F31" s="87"/>
      <c r="G31" s="41">
        <f>SUM(G7:G26)</f>
        <v>236500</v>
      </c>
      <c r="H31" s="42"/>
    </row>
    <row r="32" spans="2:8" x14ac:dyDescent="0.15">
      <c r="B32" s="85" t="s">
        <v>117</v>
      </c>
      <c r="C32" s="86"/>
      <c r="D32" s="86"/>
      <c r="E32" s="86"/>
      <c r="F32" s="87"/>
      <c r="G32" s="30">
        <f>SUM(G31/13)</f>
        <v>18192.307692307691</v>
      </c>
    </row>
  </sheetData>
  <mergeCells count="16">
    <mergeCell ref="B29:F29"/>
    <mergeCell ref="B30:F30"/>
    <mergeCell ref="B31:F31"/>
    <mergeCell ref="B32:F32"/>
    <mergeCell ref="B28:F28"/>
    <mergeCell ref="B1:C1"/>
    <mergeCell ref="D1:G1"/>
    <mergeCell ref="B2:C2"/>
    <mergeCell ref="D2:G2"/>
    <mergeCell ref="B3:C3"/>
    <mergeCell ref="D3:G3"/>
    <mergeCell ref="B4:C4"/>
    <mergeCell ref="D4:G4"/>
    <mergeCell ref="B9:B15"/>
    <mergeCell ref="B19:B20"/>
    <mergeCell ref="B21:B23"/>
  </mergeCells>
  <phoneticPr fontId="17" type="noConversion"/>
  <hyperlinks>
    <hyperlink ref="D3" r:id="rId1"/>
  </hyperlinks>
  <pageMargins left="0.75" right="0.75" top="0.98" bottom="0.98" header="0.51" footer="0.51"/>
  <pageSetup paperSize="9" scale="73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奖励旅游报价单-澳洲</vt:lpstr>
      <vt:lpstr>奖励旅游报价单-台湾</vt:lpstr>
      <vt:lpstr>奖励旅游报价单-日本</vt:lpstr>
      <vt:lpstr>将旅旅游报价单模板-澳洲</vt:lpstr>
      <vt:lpstr>'奖励旅游报价单-台湾'!Print_Area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28055786</cp:lastModifiedBy>
  <dcterms:created xsi:type="dcterms:W3CDTF">2018-01-08T06:04:00Z</dcterms:created>
  <dcterms:modified xsi:type="dcterms:W3CDTF">2018-02-24T12:38:00Z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