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/>
  </bookViews>
  <sheets>
    <sheet name="结算-地接社" sheetId="18" r:id="rId1"/>
  </sheets>
  <definedNames>
    <definedName name="_xlnm.Print_Area" localSheetId="0">'结算-地接社'!$A$1:$G$8</definedName>
    <definedName name="_xlnm.Print_Titles" localSheetId="0">'结算-地接社'!#REF!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<sst xmlns="http://schemas.openxmlformats.org/spreadsheetml/2006/main" count="48" uniqueCount="42">
  <si>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  </t>
  </si>
  <si>
    <t>先声药业会务服务结算单-地接社</t>
  </si>
  <si>
    <t>项目名称：新疆医学会临床药学年会（刘晓玲）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</si>
  <si>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</si>
  <si>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</si>
  <si>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活动时间：7.26-7.28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</si>
  <si>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</si>
  <si>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</si>
  <si>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活动地点：乌鲁木齐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</si>
  <si>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</si>
  <si>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</si>
  <si>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拟参加人数：150+2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</si>
  <si>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</si>
  <si>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</si>
  <si>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</si>
  <si>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</si>
  <si>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</si>
  <si>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</si>
  <si>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</si>
  <si>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</si>
  <si>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</si>
  <si>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</si>
  <si>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</si>
  <si>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</si>
  <si>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小交通</t>
  </si>
  <si>
    <t>帕萨特或同级</t>
  </si>
  <si>
    <t>接送机</t>
  </si>
  <si>
    <t>市内接送</t>
  </si>
  <si>
    <t>费用垫付</t>
  </si>
  <si>
    <t>高铁代报</t>
  </si>
  <si>
    <t>据实结算</t>
  </si>
  <si>
    <t>机票</t>
  </si>
  <si>
    <t>酒店费用</t>
  </si>
  <si>
    <t>外出用餐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</si>
  <si>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</si>
  <si>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</si>
  <si>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/</t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</si>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</sst>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);[Red]\(0.00\)"/>
    <numFmt numFmtId="178" formatCode="0.00_ "/>
  </numFmts>
  <fonts count="35">
    <font>
      <sz val="12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sz val="9"/>
      <color theme="1"/>
      <name val="Arial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1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5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6" applyNumberFormat="0" applyFill="0" applyAlignment="0" applyProtection="0">
      <alignment vertical="center"/>
    </xf>
    <xf numFmtId="0" fontId="21" fillId="0" borderId="56" applyNumberFormat="0" applyFill="0" applyAlignment="0" applyProtection="0">
      <alignment vertical="center"/>
    </xf>
    <xf numFmtId="0" fontId="22" fillId="0" borderId="5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58" applyNumberFormat="0" applyAlignment="0" applyProtection="0">
      <alignment vertical="center"/>
    </xf>
    <xf numFmtId="0" fontId="24" fillId="12" borderId="59" applyNumberFormat="0" applyAlignment="0" applyProtection="0">
      <alignment vertical="center"/>
    </xf>
    <xf numFmtId="0" fontId="25" fillId="12" borderId="58" applyNumberFormat="0" applyAlignment="0" applyProtection="0">
      <alignment vertical="center"/>
    </xf>
    <xf numFmtId="0" fontId="26" fillId="13" borderId="60" applyNumberFormat="0" applyAlignment="0" applyProtection="0">
      <alignment vertical="center"/>
    </xf>
    <xf numFmtId="0" fontId="27" fillId="0" borderId="61" applyNumberFormat="0" applyFill="0" applyAlignment="0" applyProtection="0">
      <alignment vertical="center"/>
    </xf>
    <xf numFmtId="0" fontId="28" fillId="0" borderId="62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15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49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right" vertical="center" wrapText="1"/>
    </xf>
    <xf numFmtId="0" fontId="7" fillId="2" borderId="24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 wrapText="1"/>
    </xf>
    <xf numFmtId="0" fontId="9" fillId="6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right" vertical="center" wrapText="1"/>
    </xf>
    <xf numFmtId="0" fontId="1" fillId="2" borderId="32" xfId="0" applyFont="1" applyFill="1" applyBorder="1" applyAlignment="1">
      <alignment horizontal="right" vertical="center"/>
    </xf>
    <xf numFmtId="9" fontId="7" fillId="2" borderId="33" xfId="0" applyNumberFormat="1" applyFont="1" applyFill="1" applyBorder="1" applyAlignment="1">
      <alignment horizontal="center" vertical="center"/>
    </xf>
    <xf numFmtId="176" fontId="6" fillId="2" borderId="34" xfId="0" applyNumberFormat="1" applyFont="1" applyFill="1" applyBorder="1" applyAlignment="1">
      <alignment horizontal="center" vertical="center"/>
    </xf>
    <xf numFmtId="176" fontId="7" fillId="2" borderId="35" xfId="0" applyNumberFormat="1" applyFont="1" applyFill="1" applyBorder="1" applyAlignment="1">
      <alignment horizontal="center" vertical="center"/>
    </xf>
    <xf numFmtId="176" fontId="7" fillId="2" borderId="36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1" xfId="0" applyNumberFormat="1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right" vertical="center" wrapText="1"/>
    </xf>
    <xf numFmtId="0" fontId="7" fillId="7" borderId="23" xfId="0" applyFont="1" applyFill="1" applyBorder="1" applyAlignment="1">
      <alignment horizontal="right" vertical="center" wrapText="1"/>
    </xf>
    <xf numFmtId="0" fontId="7" fillId="7" borderId="24" xfId="0" applyFont="1" applyFill="1" applyBorder="1" applyAlignment="1">
      <alignment horizontal="right" vertical="center" wrapText="1"/>
    </xf>
    <xf numFmtId="177" fontId="7" fillId="7" borderId="25" xfId="0" applyNumberFormat="1" applyFont="1" applyFill="1" applyBorder="1" applyAlignment="1">
      <alignment horizontal="center" vertical="center"/>
    </xf>
    <xf numFmtId="177" fontId="7" fillId="7" borderId="38" xfId="0" applyNumberFormat="1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0" fontId="8" fillId="0" borderId="31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right" vertical="center"/>
    </xf>
    <xf numFmtId="10" fontId="10" fillId="2" borderId="33" xfId="0" applyNumberFormat="1" applyFont="1" applyFill="1" applyBorder="1" applyAlignment="1">
      <alignment horizontal="center" vertical="center"/>
    </xf>
    <xf numFmtId="9" fontId="7" fillId="2" borderId="34" xfId="0" applyNumberFormat="1" applyFont="1" applyFill="1" applyBorder="1" applyAlignment="1">
      <alignment horizontal="center" vertical="center"/>
    </xf>
    <xf numFmtId="9" fontId="7" fillId="2" borderId="35" xfId="0" applyNumberFormat="1" applyFont="1" applyFill="1" applyBorder="1" applyAlignment="1">
      <alignment horizontal="center" vertical="center"/>
    </xf>
    <xf numFmtId="9" fontId="7" fillId="2" borderId="36" xfId="0" applyNumberFormat="1" applyFont="1" applyFill="1" applyBorder="1" applyAlignment="1">
      <alignment horizontal="center" vertical="center"/>
    </xf>
    <xf numFmtId="177" fontId="1" fillId="0" borderId="37" xfId="0" applyNumberFormat="1" applyFont="1" applyBorder="1" applyAlignment="1">
      <alignment horizontal="center" vertical="center"/>
    </xf>
    <xf numFmtId="177" fontId="1" fillId="2" borderId="39" xfId="0" applyNumberFormat="1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right" vertical="center" wrapText="1"/>
    </xf>
    <xf numFmtId="0" fontId="7" fillId="7" borderId="41" xfId="0" applyFont="1" applyFill="1" applyBorder="1" applyAlignment="1">
      <alignment horizontal="right" vertical="center" wrapText="1"/>
    </xf>
    <xf numFmtId="0" fontId="7" fillId="7" borderId="42" xfId="0" applyFont="1" applyFill="1" applyBorder="1" applyAlignment="1">
      <alignment horizontal="right" vertical="center" wrapText="1"/>
    </xf>
    <xf numFmtId="178" fontId="7" fillId="9" borderId="43" xfId="0" applyNumberFormat="1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1" fillId="2" borderId="4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" fillId="0" borderId="17" xfId="49" applyFont="1" applyBorder="1" applyAlignment="1">
      <alignment horizontal="center" vertical="center"/>
    </xf>
    <xf numFmtId="0" fontId="1" fillId="0" borderId="12" xfId="49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1" fillId="0" borderId="20" xfId="49" applyFont="1" applyBorder="1" applyAlignment="1">
      <alignment horizontal="center" vertical="center"/>
    </xf>
    <xf numFmtId="0" fontId="1" fillId="0" borderId="15" xfId="49" applyFont="1" applyBorder="1" applyAlignment="1">
      <alignment horizontal="center" vertical="center"/>
    </xf>
    <xf numFmtId="0" fontId="1" fillId="2" borderId="49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50" xfId="0" applyFont="1" applyFill="1" applyBorder="1" applyAlignment="1">
      <alignment vertical="center"/>
    </xf>
    <xf numFmtId="0" fontId="7" fillId="7" borderId="23" xfId="0" applyFont="1" applyFill="1" applyBorder="1" applyAlignment="1">
      <alignment vertical="center" wrapText="1"/>
    </xf>
    <xf numFmtId="0" fontId="7" fillId="7" borderId="48" xfId="0" applyFont="1" applyFill="1" applyBorder="1" applyAlignment="1">
      <alignment vertical="center" wrapText="1"/>
    </xf>
    <xf numFmtId="0" fontId="1" fillId="2" borderId="49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7" fillId="7" borderId="52" xfId="0" applyFont="1" applyFill="1" applyBorder="1" applyAlignment="1">
      <alignment vertical="center" wrapText="1"/>
    </xf>
    <xf numFmtId="0" fontId="7" fillId="7" borderId="53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54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T30"/>
  <sheetViews>
    <sheetView tabSelected="1" workbookViewId="0">
      <selection activeCell="A1" sqref="A1:M24"/>
    </sheetView>
  </sheetViews>
  <sheetFormatPr defaultColWidth="9" defaultRowHeight="13.2"/>
  <cols>
    <col min="1" max="1" width="7.25" style="2" customWidth="1"/>
    <col min="2" max="2" width="9.875" style="2" customWidth="1"/>
    <col min="3" max="3" width="10.8" style="3" customWidth="1"/>
    <col min="4" max="4" width="7.83333333333333" style="4" customWidth="1"/>
    <col min="5" max="6" width="5.25" style="4" customWidth="1"/>
    <col min="7" max="7" width="8.75" style="4" customWidth="1"/>
    <col min="8" max="8" width="7.25" style="4" customWidth="1"/>
    <col min="9" max="9" width="8.75" style="2" customWidth="1"/>
    <col min="10" max="10" width="5.25" style="2" customWidth="1"/>
    <col min="11" max="11" width="5.125" style="2" customWidth="1"/>
    <col min="12" max="12" width="7.5" style="2" customWidth="1"/>
    <col min="13" max="13" width="31.4" style="2" customWidth="1"/>
    <col min="14" max="16384" width="9" style="2"/>
  </cols>
  <sheetData>
    <row r="1" spans="1:7">
      <c r="A1" s="5" t="s">
        <v>0</v>
      </c>
      <c r="B1" s="5"/>
      <c r="C1" s="6"/>
      <c r="D1" s="7"/>
      <c r="E1" s="2"/>
      <c r="F1" s="2"/>
      <c r="G1" s="2"/>
    </row>
    <row r="2" spans="1:7">
      <c r="A2" s="5"/>
      <c r="B2" s="5"/>
      <c r="C2" s="6"/>
      <c r="D2" s="7"/>
      <c r="E2" s="2"/>
      <c r="F2" s="2"/>
      <c r="G2" s="2"/>
    </row>
    <row r="3" ht="45.75" customHeight="1" spans="1:20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S3" s="112"/>
      <c r="T3" s="112"/>
    </row>
    <row r="4" s="1" customFormat="1" ht="17.25" customHeight="1" spans="1:20">
      <c r="A4" s="9" t="s">
        <v>2</v>
      </c>
      <c r="B4" s="9"/>
      <c r="C4" s="10"/>
      <c r="D4" s="9"/>
      <c r="E4" s="9"/>
      <c r="H4" s="9" t="s">
        <v>3</v>
      </c>
      <c r="I4" s="9" t="s">
        <v>4</v>
      </c>
      <c r="J4" s="9"/>
      <c r="K4" s="9"/>
      <c r="S4" s="113"/>
      <c r="T4" s="113"/>
    </row>
    <row r="5" s="1" customFormat="1" ht="17.25" customHeight="1" spans="1:20">
      <c r="A5" s="11" t="s">
        <v>5</v>
      </c>
      <c r="B5" s="11"/>
      <c r="C5" s="12"/>
      <c r="D5" s="9"/>
      <c r="E5" s="9"/>
      <c r="H5" s="9" t="s">
        <v>6</v>
      </c>
      <c r="I5" s="9" t="s">
        <v>7</v>
      </c>
      <c r="J5" s="9"/>
      <c r="K5" s="9"/>
      <c r="S5" s="113"/>
      <c r="T5" s="113"/>
    </row>
    <row r="6" s="1" customFormat="1" ht="17.25" customHeight="1" spans="1:20">
      <c r="A6" s="11" t="s">
        <v>8</v>
      </c>
      <c r="B6" s="11"/>
      <c r="C6" s="13"/>
      <c r="D6" s="9"/>
      <c r="E6" s="14"/>
      <c r="H6" s="9" t="s">
        <v>9</v>
      </c>
      <c r="I6" s="14" t="s">
        <v>10</v>
      </c>
      <c r="J6" s="9"/>
      <c r="K6" s="9"/>
      <c r="S6" s="113"/>
      <c r="T6" s="114"/>
    </row>
    <row r="7" s="1" customFormat="1" ht="17.25" customHeight="1" spans="1:20">
      <c r="A7" s="11" t="s">
        <v>11</v>
      </c>
      <c r="B7" s="11"/>
      <c r="C7" s="13"/>
      <c r="D7" s="15"/>
      <c r="E7" s="9"/>
      <c r="H7" s="15" t="s">
        <v>12</v>
      </c>
      <c r="I7" s="9" t="s">
        <v>13</v>
      </c>
      <c r="J7" s="9"/>
      <c r="K7" s="9"/>
      <c r="S7" s="113"/>
      <c r="T7" s="113"/>
    </row>
    <row r="8" s="1" customFormat="1" ht="12.15" spans="3:20">
      <c r="C8" s="16"/>
      <c r="D8" s="17"/>
      <c r="E8" s="17"/>
      <c r="F8" s="17"/>
      <c r="G8" s="17"/>
      <c r="H8" s="17"/>
      <c r="S8" s="113"/>
      <c r="T8" s="113"/>
    </row>
    <row r="9" spans="1:20">
      <c r="A9" s="18" t="s">
        <v>14</v>
      </c>
      <c r="B9" s="19"/>
      <c r="C9" s="20" t="s">
        <v>15</v>
      </c>
      <c r="D9" s="21" t="s">
        <v>16</v>
      </c>
      <c r="E9" s="22" t="s">
        <v>17</v>
      </c>
      <c r="F9" s="22" t="s">
        <v>18</v>
      </c>
      <c r="G9" s="23" t="s">
        <v>19</v>
      </c>
      <c r="H9" s="22" t="s">
        <v>20</v>
      </c>
      <c r="I9" s="22" t="s">
        <v>16</v>
      </c>
      <c r="J9" s="22" t="s">
        <v>17</v>
      </c>
      <c r="K9" s="22" t="s">
        <v>18</v>
      </c>
      <c r="L9" s="22" t="s">
        <v>21</v>
      </c>
      <c r="M9" s="88" t="s">
        <v>22</v>
      </c>
      <c r="S9" s="112"/>
      <c r="T9" s="112"/>
    </row>
    <row r="10" spans="1:13">
      <c r="A10" s="24" t="s">
        <v>23</v>
      </c>
      <c r="B10" s="25"/>
      <c r="C10" s="25"/>
      <c r="D10" s="26"/>
      <c r="E10" s="25"/>
      <c r="F10" s="25"/>
      <c r="G10" s="27"/>
      <c r="H10" s="28"/>
      <c r="I10" s="89"/>
      <c r="J10" s="89"/>
      <c r="K10" s="89"/>
      <c r="L10" s="89"/>
      <c r="M10" s="90"/>
    </row>
    <row r="11" spans="1:13">
      <c r="A11" s="29" t="s">
        <v>24</v>
      </c>
      <c r="B11" s="30" t="s">
        <v>25</v>
      </c>
      <c r="C11" s="31" t="s">
        <v>26</v>
      </c>
      <c r="D11" s="32">
        <v>240</v>
      </c>
      <c r="E11" s="33">
        <v>4</v>
      </c>
      <c r="F11" s="33">
        <v>1</v>
      </c>
      <c r="G11" s="34">
        <f>F11*E11*D11</f>
        <v>960</v>
      </c>
      <c r="H11" s="33">
        <f t="shared" ref="H11:H15" si="0">I11*J11*K11</f>
        <v>480</v>
      </c>
      <c r="I11" s="91">
        <v>240</v>
      </c>
      <c r="J11" s="92">
        <v>2</v>
      </c>
      <c r="K11" s="92">
        <v>1</v>
      </c>
      <c r="L11" s="33">
        <f t="shared" ref="L11:L15" si="1">G11-H11</f>
        <v>480</v>
      </c>
      <c r="M11" s="93"/>
    </row>
    <row r="12" spans="1:13">
      <c r="A12" s="35"/>
      <c r="B12" s="36"/>
      <c r="C12" s="37" t="s">
        <v>27</v>
      </c>
      <c r="D12" s="32">
        <v>200</v>
      </c>
      <c r="E12" s="33">
        <v>4</v>
      </c>
      <c r="F12" s="33">
        <v>1</v>
      </c>
      <c r="G12" s="34">
        <f t="shared" ref="G11:G15" si="2">F12*E12*D12</f>
        <v>800</v>
      </c>
      <c r="H12" s="33">
        <f t="shared" si="0"/>
        <v>0</v>
      </c>
      <c r="I12" s="91"/>
      <c r="J12" s="92"/>
      <c r="K12" s="92"/>
      <c r="L12" s="33">
        <f t="shared" si="1"/>
        <v>800</v>
      </c>
      <c r="M12" s="93"/>
    </row>
    <row r="13" spans="1:13">
      <c r="A13" s="29" t="s">
        <v>28</v>
      </c>
      <c r="B13" s="38" t="s">
        <v>29</v>
      </c>
      <c r="C13" s="37" t="s">
        <v>30</v>
      </c>
      <c r="D13" s="32">
        <v>2000</v>
      </c>
      <c r="E13" s="33">
        <v>1</v>
      </c>
      <c r="F13" s="33">
        <v>1</v>
      </c>
      <c r="G13" s="34">
        <f t="shared" si="2"/>
        <v>2000</v>
      </c>
      <c r="H13" s="39">
        <f t="shared" si="0"/>
        <v>3016</v>
      </c>
      <c r="I13" s="91">
        <f>888+1138+990</f>
        <v>3016</v>
      </c>
      <c r="J13" s="92">
        <v>1</v>
      </c>
      <c r="K13" s="92">
        <v>1</v>
      </c>
      <c r="L13" s="33">
        <f t="shared" si="1"/>
        <v>-1016</v>
      </c>
      <c r="M13" s="93" t="s">
        <v>31</v>
      </c>
    </row>
    <row r="14" spans="1:13">
      <c r="A14" s="40"/>
      <c r="B14" s="41" t="s">
        <v>32</v>
      </c>
      <c r="C14" s="37" t="s">
        <v>30</v>
      </c>
      <c r="D14" s="32">
        <v>2000</v>
      </c>
      <c r="E14" s="33">
        <v>1</v>
      </c>
      <c r="F14" s="33">
        <v>1</v>
      </c>
      <c r="G14" s="34">
        <f t="shared" si="2"/>
        <v>2000</v>
      </c>
      <c r="H14" s="39">
        <f t="shared" si="0"/>
        <v>4800</v>
      </c>
      <c r="I14" s="91">
        <v>600</v>
      </c>
      <c r="J14" s="92">
        <v>2</v>
      </c>
      <c r="K14" s="92">
        <v>4</v>
      </c>
      <c r="L14" s="33">
        <f t="shared" si="1"/>
        <v>-2800</v>
      </c>
      <c r="M14" s="93"/>
    </row>
    <row r="15" spans="1:13">
      <c r="A15" s="42"/>
      <c r="B15" s="43" t="s">
        <v>33</v>
      </c>
      <c r="C15" s="37" t="s">
        <v>30</v>
      </c>
      <c r="D15" s="32">
        <v>5000</v>
      </c>
      <c r="E15" s="33">
        <v>1</v>
      </c>
      <c r="F15" s="33">
        <v>1</v>
      </c>
      <c r="G15" s="34">
        <f t="shared" si="2"/>
        <v>5000</v>
      </c>
      <c r="H15" s="39">
        <f t="shared" si="0"/>
        <v>6615</v>
      </c>
      <c r="I15" s="94">
        <f>1968+1732+437+2478</f>
        <v>6615</v>
      </c>
      <c r="J15" s="95">
        <v>1</v>
      </c>
      <c r="K15" s="33">
        <v>1</v>
      </c>
      <c r="L15" s="33">
        <f t="shared" si="1"/>
        <v>-1615</v>
      </c>
      <c r="M15" s="93"/>
    </row>
    <row r="16" spans="1:13">
      <c r="A16" s="44" t="s">
        <v>34</v>
      </c>
      <c r="B16" s="45"/>
      <c r="C16" s="45"/>
      <c r="D16" s="46"/>
      <c r="E16" s="45"/>
      <c r="F16" s="45"/>
      <c r="G16" s="47">
        <f>SUM(G11:G15)</f>
        <v>10760</v>
      </c>
      <c r="H16" s="48">
        <f>SUM(H11:H15)</f>
        <v>14911</v>
      </c>
      <c r="I16" s="96"/>
      <c r="J16" s="96"/>
      <c r="K16" s="96"/>
      <c r="L16" s="96"/>
      <c r="M16" s="97"/>
    </row>
    <row r="17" spans="1:13">
      <c r="A17" s="24" t="s">
        <v>35</v>
      </c>
      <c r="B17" s="25"/>
      <c r="C17" s="25"/>
      <c r="D17" s="26"/>
      <c r="E17" s="25"/>
      <c r="F17" s="25"/>
      <c r="G17" s="27"/>
      <c r="H17" s="24"/>
      <c r="I17" s="25"/>
      <c r="J17" s="25"/>
      <c r="K17" s="25"/>
      <c r="L17" s="25"/>
      <c r="M17" s="27"/>
    </row>
    <row r="18" spans="1:13">
      <c r="A18" s="49" t="s">
        <v>36</v>
      </c>
      <c r="B18" s="50"/>
      <c r="C18" s="51" t="s">
        <v>36</v>
      </c>
      <c r="D18" s="52">
        <v>0</v>
      </c>
      <c r="E18" s="33">
        <v>0</v>
      </c>
      <c r="F18" s="33">
        <v>0</v>
      </c>
      <c r="G18" s="53">
        <f>F18*E18*D18</f>
        <v>0</v>
      </c>
      <c r="H18" s="33">
        <f>I18*J18*K18</f>
        <v>0</v>
      </c>
      <c r="I18" s="98"/>
      <c r="J18" s="99"/>
      <c r="K18" s="99"/>
      <c r="L18" s="33">
        <f>G18-H18</f>
        <v>0</v>
      </c>
      <c r="M18" s="93"/>
    </row>
    <row r="19" spans="1:13">
      <c r="A19" s="54" t="s">
        <v>37</v>
      </c>
      <c r="B19" s="55"/>
      <c r="C19" s="56"/>
      <c r="D19" s="57">
        <v>0.06</v>
      </c>
      <c r="E19" s="58"/>
      <c r="F19" s="59"/>
      <c r="G19" s="60">
        <f>(G16+G18)*D19</f>
        <v>645.6</v>
      </c>
      <c r="H19" s="61">
        <f>(H16+H18)*D19</f>
        <v>894.66</v>
      </c>
      <c r="I19" s="100"/>
      <c r="J19" s="101"/>
      <c r="K19" s="1"/>
      <c r="L19" s="1"/>
      <c r="M19" s="102"/>
    </row>
    <row r="20" spans="1:13">
      <c r="A20" s="62" t="s">
        <v>38</v>
      </c>
      <c r="B20" s="63"/>
      <c r="C20" s="63"/>
      <c r="D20" s="64"/>
      <c r="E20" s="63"/>
      <c r="F20" s="63"/>
      <c r="G20" s="65">
        <f>G16+G19+G18</f>
        <v>11405.6</v>
      </c>
      <c r="H20" s="66">
        <f>H16+H19+H18</f>
        <v>15805.66</v>
      </c>
      <c r="I20" s="103"/>
      <c r="J20" s="103"/>
      <c r="K20" s="103"/>
      <c r="L20" s="103"/>
      <c r="M20" s="104"/>
    </row>
    <row r="21" spans="1:13">
      <c r="A21" s="67" t="s">
        <v>39</v>
      </c>
      <c r="B21" s="68"/>
      <c r="C21" s="68"/>
      <c r="D21" s="69"/>
      <c r="E21" s="68"/>
      <c r="F21" s="68"/>
      <c r="G21" s="70"/>
      <c r="H21" s="67"/>
      <c r="I21" s="68"/>
      <c r="J21" s="68"/>
      <c r="K21" s="68"/>
      <c r="L21" s="68"/>
      <c r="M21" s="70"/>
    </row>
    <row r="22" spans="1:13">
      <c r="A22" s="71" t="s">
        <v>40</v>
      </c>
      <c r="B22" s="72"/>
      <c r="C22" s="73"/>
      <c r="D22" s="74">
        <v>0.06</v>
      </c>
      <c r="E22" s="75"/>
      <c r="F22" s="76"/>
      <c r="G22" s="77">
        <f>G20*D22</f>
        <v>684.336</v>
      </c>
      <c r="H22" s="78">
        <f>H20*D22</f>
        <v>948.3396</v>
      </c>
      <c r="I22" s="105"/>
      <c r="J22" s="105"/>
      <c r="K22" s="105"/>
      <c r="L22" s="105"/>
      <c r="M22" s="106"/>
    </row>
    <row r="23" ht="13.95" spans="1:13">
      <c r="A23" s="79" t="s">
        <v>41</v>
      </c>
      <c r="B23" s="80"/>
      <c r="C23" s="80"/>
      <c r="D23" s="81"/>
      <c r="E23" s="80"/>
      <c r="F23" s="80"/>
      <c r="G23" s="82">
        <f>G20+G22</f>
        <v>12089.936</v>
      </c>
      <c r="H23" s="82">
        <f>H20+H22</f>
        <v>16753.9996</v>
      </c>
      <c r="I23" s="107"/>
      <c r="J23" s="107"/>
      <c r="K23" s="107"/>
      <c r="L23" s="107"/>
      <c r="M23" s="108"/>
    </row>
    <row r="24" ht="16.35" spans="1:14">
      <c r="A24" s="83"/>
      <c r="B24" s="84"/>
      <c r="C24" s="84"/>
      <c r="D24" s="84"/>
      <c r="E24" s="84"/>
      <c r="F24" s="84"/>
      <c r="G24" s="85"/>
      <c r="H24" s="86"/>
      <c r="I24" s="109"/>
      <c r="J24" s="109"/>
      <c r="K24" s="109"/>
      <c r="L24" s="109"/>
      <c r="M24" s="110"/>
      <c r="N24" s="111"/>
    </row>
    <row r="30" spans="7:7">
      <c r="G30" s="87"/>
    </row>
  </sheetData>
  <mergeCells count="30">
    <mergeCell ref="A3:M3"/>
    <mergeCell ref="A5:B5"/>
    <mergeCell ref="A7:B7"/>
    <mergeCell ref="A9:B9"/>
    <mergeCell ref="A10:C10"/>
    <mergeCell ref="D10:G10"/>
    <mergeCell ref="H10:M10"/>
    <mergeCell ref="A16:C16"/>
    <mergeCell ref="D16:F16"/>
    <mergeCell ref="I16:M16"/>
    <mergeCell ref="A17:C17"/>
    <mergeCell ref="D17:G17"/>
    <mergeCell ref="H17:M17"/>
    <mergeCell ref="A18:B18"/>
    <mergeCell ref="A19:B19"/>
    <mergeCell ref="D19:F19"/>
    <mergeCell ref="A20:C20"/>
    <mergeCell ref="D20:F20"/>
    <mergeCell ref="A21:C21"/>
    <mergeCell ref="D21:G21"/>
    <mergeCell ref="H21:M21"/>
    <mergeCell ref="A22:B22"/>
    <mergeCell ref="D22:F22"/>
    <mergeCell ref="I22:M22"/>
    <mergeCell ref="A23:C23"/>
    <mergeCell ref="D23:F23"/>
    <mergeCell ref="A24:G24"/>
    <mergeCell ref="A11:A12"/>
    <mergeCell ref="A13:A15"/>
    <mergeCell ref="B11:B1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2024-09-26T04:59:08Z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2052-12.1.0.18276</vt:lpwstr>
  </property>
</Properties>
</file>