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<sst xmlns="http://schemas.openxmlformats.org/spreadsheetml/2006/main" count="91">
  <si>
    <t>【借款报销单】</t>
  </si>
  <si>
    <t xml:space="preserve">团号：KMJB-171218-ANS291 </t>
  </si>
  <si>
    <t>会议日期：2017年12月18日-19日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</si>
  <si>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</si>
  <si>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</si>
  <si>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</si>
  <si>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</si>
  <si>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</si>
  <si>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</si>
  <si>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</si>
  <si>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</si>
  <si>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</si>
  <si>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</si>
  <si>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</si>
  <si>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</si>
  <si>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</si>
  <si>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</si>
  <si>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</si>
  <si>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</si>
  <si>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</si>
  <si>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</si>
  <si>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</si>
  <si>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</si>
  <si>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</si>
  <si>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</si>
  <si>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</si>
  <si>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</si>
  <si>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</si>
  <si>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</si>
  <si>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</si>
  <si>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</si>
  <si>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</si>
  <si>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</si>
  <si>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</si>
  <si>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</si>
  <si>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</si>
  <si>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</si>
  <si>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</si>
  <si>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</si>
  <si>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</si>
  <si>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</si>
  <si>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</si>
  <si>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</si>
  <si>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</si>
  <si>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</si>
  <si>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</si>
  <si>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</si>
  <si>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</si>
  <si>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</si>
  <si>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</si>
  <si>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</si>
  <si>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</si>
  <si>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</si>
  <si>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</si>
  <si>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</si>
  <si>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</si>
  <si>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赵峰</t>
  </si>
  <si>
    <t>职位:</t>
  </si>
  <si>
    <t>业务总监</t>
  </si>
  <si>
    <t>发生地:</t>
  </si>
  <si>
    <t>西安</t>
  </si>
  <si>
    <t>部门:</t>
  </si>
  <si>
    <t>会将2部B组</t>
  </si>
  <si>
    <t>发生日期:</t>
  </si>
  <si>
    <t>12月18-19日</t>
  </si>
  <si>
    <t>报销日期:</t>
  </si>
  <si>
    <t>团号:</t>
  </si>
  <si>
    <t xml:space="preserve">KMJB-171218-ANS291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</si>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</sst>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;[Red]#,##0.00"/>
    <numFmt numFmtId="42" formatCode="_ &quot;￥&quot;* #,##0_ ;_ &quot;￥&quot;* \-#,##0_ ;_ &quot;￥&quot;* &quot;-&quot;_ ;_ @_ 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4" borderId="23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11" borderId="19" applyNumberFormat="0" applyAlignment="0" applyProtection="0">
      <alignment vertical="center"/>
    </xf>
    <xf numFmtId="0" fontId="26" fillId="11" borderId="20" applyNumberFormat="0" applyAlignment="0" applyProtection="0">
      <alignment vertical="center"/>
    </xf>
    <xf numFmtId="0" fontId="21" fillId="21" borderId="22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1" workbookViewId="0">
      <selection activeCell="I12" sqref="I12"/>
    </sheetView>
  </sheetViews>
  <sheetFormatPr defaultColWidth="9" defaultRowHeight="21" customHeight="1"/>
  <cols>
    <col min="1" max="1" width="9" style="52"/>
    <col min="2" max="2" width="16.75" customWidth="1"/>
    <col min="3" max="3" width="11.5" style="53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1837.5</v>
      </c>
      <c r="G8" s="64">
        <v>0</v>
      </c>
      <c r="H8" s="64">
        <f t="shared" ref="H8:H45" si="0">F8+G8</f>
        <v>1837.5</v>
      </c>
      <c r="I8" s="85" t="s">
        <v>16</v>
      </c>
      <c r="J8" s="86" t="s">
        <v>17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18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1837.5</v>
      </c>
      <c r="G13" s="68">
        <f t="shared" ref="G13:H13" si="1">SUM(G8:G12)</f>
        <v>0</v>
      </c>
      <c r="H13" s="68">
        <f t="shared" si="1"/>
        <v>1837.5</v>
      </c>
      <c r="I13" s="88"/>
      <c r="J13" s="89"/>
    </row>
    <row r="14" customHeight="1" spans="1:10">
      <c r="A14" s="69">
        <v>2</v>
      </c>
      <c r="B14" s="70" t="s">
        <v>19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20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21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22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23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24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25</v>
      </c>
      <c r="C22" s="64">
        <v>10000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26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27</v>
      </c>
      <c r="C24" s="68">
        <f>SUM(C22)</f>
        <v>10000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28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29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31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32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34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36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37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39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40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42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44</v>
      </c>
      <c r="C53" s="68">
        <f>SUM(C52,C44,C40,C37,C32,C27,C24,C21,C16,C13)</f>
        <v>10000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1837.5</v>
      </c>
      <c r="G53" s="68">
        <f t="shared" si="22"/>
        <v>0</v>
      </c>
      <c r="H53" s="68">
        <f t="shared" si="22"/>
        <v>1837.5</v>
      </c>
      <c r="I53" s="88"/>
      <c r="J53" s="96"/>
    </row>
    <row r="57" customHeight="1" spans="1:9">
      <c r="A57" s="76" t="s">
        <v>45</v>
      </c>
      <c r="B57" s="77"/>
      <c r="C57" s="78" t="s">
        <v>46</v>
      </c>
      <c r="D57" s="78"/>
      <c r="E57" s="78" t="s">
        <v>47</v>
      </c>
      <c r="F57" s="78"/>
      <c r="G57" s="78" t="s">
        <v>48</v>
      </c>
      <c r="H57" s="78"/>
      <c r="I57" s="97" t="s">
        <v>49</v>
      </c>
    </row>
    <row r="58" customHeight="1" spans="1:9">
      <c r="A58" s="79">
        <f>E53</f>
        <v>0</v>
      </c>
      <c r="B58" s="80"/>
      <c r="C58" s="80">
        <f>H53</f>
        <v>1837.5</v>
      </c>
      <c r="D58" s="80"/>
      <c r="E58" s="80">
        <f>F53</f>
        <v>1837.5</v>
      </c>
      <c r="F58" s="80"/>
      <c r="G58" s="80">
        <f>G53</f>
        <v>0</v>
      </c>
      <c r="H58" s="80"/>
      <c r="I58" s="98">
        <f>A58-C58</f>
        <v>-1837.5</v>
      </c>
    </row>
    <row r="60" customHeight="1" spans="1:9">
      <c r="A60" s="81" t="s">
        <v>50</v>
      </c>
      <c r="B60" s="82"/>
      <c r="C60" s="83" t="s">
        <v>51</v>
      </c>
      <c r="D60" s="81"/>
      <c r="E60" s="81" t="s">
        <v>52</v>
      </c>
      <c r="F60" s="81"/>
      <c r="G60" s="81" t="s">
        <v>53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8" sqref="J8:K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8"/>
      <c r="J7" s="11"/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9"/>
      <c r="J8" s="15" t="s">
        <v>67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f>1810+1900</f>
        <v>3710</v>
      </c>
      <c r="H11" s="25"/>
      <c r="I11" s="41"/>
      <c r="J11" s="42"/>
      <c r="K11" s="43" t="s">
        <v>76</v>
      </c>
    </row>
    <row r="12" ht="20.1" customHeight="1" spans="2:11">
      <c r="B12" s="22">
        <v>2</v>
      </c>
      <c r="C12" s="23"/>
      <c r="D12" s="26"/>
      <c r="E12" s="27" t="s">
        <v>77</v>
      </c>
      <c r="F12" s="27"/>
      <c r="G12" s="25">
        <f>25.4+67+116+125+20</f>
        <v>353.4</v>
      </c>
      <c r="H12" s="25"/>
      <c r="I12" s="41"/>
      <c r="J12" s="42"/>
      <c r="K12" s="43" t="s">
        <v>78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1"/>
      <c r="J13" s="42"/>
      <c r="K13" s="43" t="s">
        <v>76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0</v>
      </c>
      <c r="H14" s="25"/>
      <c r="I14" s="41"/>
      <c r="J14" s="42"/>
      <c r="K14" s="43" t="s">
        <v>81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4063.4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51</v>
      </c>
      <c r="G23" s="16" t="s">
        <v>85</v>
      </c>
      <c r="H23" s="16"/>
      <c r="I23" s="16"/>
      <c r="J23" s="16" t="s">
        <v>53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赵峰</v>
      </c>
      <c r="G28" s="7"/>
      <c r="H28" s="6" t="s">
        <v>57</v>
      </c>
      <c r="I28" s="5"/>
      <c r="J28" s="7" t="str">
        <f>J5</f>
        <v>业务总监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西安</v>
      </c>
      <c r="G29" s="11"/>
      <c r="H29" s="10" t="s">
        <v>61</v>
      </c>
      <c r="I29" s="9"/>
      <c r="J29" s="11" t="str">
        <f>J6</f>
        <v>会将2部B组</v>
      </c>
      <c r="K29" s="37"/>
    </row>
    <row r="30" ht="20.1" customHeight="1" spans="2:11">
      <c r="B30" s="8"/>
      <c r="C30" s="9"/>
      <c r="D30" s="10" t="s">
        <v>63</v>
      </c>
      <c r="E30" s="10"/>
      <c r="F30" s="11" t="str">
        <f>F7</f>
        <v>12月18-19日</v>
      </c>
      <c r="G30" s="11"/>
      <c r="H30" s="10" t="s">
        <v>65</v>
      </c>
      <c r="I30" s="38"/>
      <c r="J30" s="11">
        <f>J7</f>
        <v>0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9"/>
      <c r="J31" s="15" t="str">
        <f>J8</f>
        <v>KMJB-171218-ANS291 </v>
      </c>
      <c r="K31" s="40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44</v>
      </c>
      <c r="J33" s="25"/>
      <c r="K33" s="49" t="s">
        <v>73</v>
      </c>
    </row>
    <row r="34" ht="20.1" customHeight="1" spans="2:11">
      <c r="B34" s="27">
        <v>1</v>
      </c>
      <c r="C34" s="27"/>
      <c r="D34" s="33"/>
      <c r="E34" s="34"/>
      <c r="F34" s="27"/>
      <c r="G34" s="25">
        <v>0</v>
      </c>
      <c r="H34" s="25">
        <v>0</v>
      </c>
      <c r="I34" s="41">
        <f>G34*H34</f>
        <v>0</v>
      </c>
      <c r="J34" s="42"/>
      <c r="K34" s="50"/>
    </row>
    <row r="35" ht="20.1" customHeight="1" spans="2:11">
      <c r="B35" s="27">
        <v>2</v>
      </c>
      <c r="C35" s="27"/>
      <c r="D35" s="33"/>
      <c r="E35" s="34"/>
      <c r="F35" s="27"/>
      <c r="G35" s="25">
        <v>0</v>
      </c>
      <c r="H35" s="25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0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6" t="s">
        <v>84</v>
      </c>
      <c r="C38" s="16"/>
      <c r="D38" s="16"/>
      <c r="E38" s="16"/>
      <c r="F38" s="16" t="s">
        <v>51</v>
      </c>
      <c r="G38" s="16" t="s">
        <v>85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2018-01-31T08:01:16Z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