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  <definedName name="_xlnm.Print_Area" localSheetId="0">员工报销明细!$A$1:$J$97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<sst xmlns="http://schemas.openxmlformats.org/spreadsheetml/2006/main" count="159" uniqueCount="126">
  <si>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</si>
  <si>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</si>
  <si>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</si>
  <si>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</si>
  <si>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</si>
  <si>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</si>
  <si>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</si>
  <si>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</si>
  <si>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</si>
  <si>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</si>
  <si>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</si>
  <si>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</si>
  <si>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</si>
  <si>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</si>
  <si>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</si>
  <si>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</si>
  <si>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客户打车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</si>
  <si>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</si>
  <si>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</si>
  <si>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</si>
  <si>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</si>
  <si>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</si>
  <si>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</si>
  <si>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</si>
  <si>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</si>
  <si>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</si>
  <si>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客户-魔女主厨餐费</t>
  </si>
  <si>
    <t>需提供刷卡联、菜单（小票）</t>
  </si>
  <si>
    <t>客户-工作人员麦当劳餐费</t>
  </si>
  <si>
    <t>客户-蛋糕</t>
  </si>
  <si>
    <t>客户-大排档餐费</t>
  </si>
  <si>
    <t>客户-鸟鹏居酒屋餐费</t>
  </si>
  <si>
    <t>客户-光明鸽餐费</t>
  </si>
  <si>
    <t>客户-润桦全福楼餐费</t>
  </si>
  <si>
    <t>客户-汇锦火锅餐费</t>
  </si>
  <si>
    <t>客户-星巴克</t>
  </si>
  <si>
    <t>客户-金世良缘餐费</t>
  </si>
  <si>
    <t>客户-壹只卤鹅餐费</t>
  </si>
  <si>
    <t>客户-宝牛牛肉火锅餐费</t>
  </si>
  <si>
    <t>客户-鸿楠枫餐费</t>
  </si>
  <si>
    <t>客户-大目牛肉火锅餐费</t>
  </si>
  <si>
    <t>客户-创意轻食餐费</t>
  </si>
  <si>
    <t>客户-松鹤楼苏灶面餐费</t>
  </si>
  <si>
    <t>客户-双流老火锅店</t>
  </si>
  <si>
    <t>水果</t>
  </si>
  <si>
    <t>星巴克</t>
  </si>
  <si>
    <t>喜茶</t>
  </si>
  <si>
    <t>火锅</t>
  </si>
  <si>
    <t>现场水果采买</t>
  </si>
  <si>
    <t>活动餐费合计</t>
  </si>
  <si>
    <t>充电器</t>
  </si>
  <si>
    <t>隐形眼镜</t>
  </si>
  <si>
    <t>奶茶</t>
  </si>
  <si>
    <t>眼药水</t>
  </si>
  <si>
    <t>数据线</t>
  </si>
  <si>
    <t>药</t>
  </si>
  <si>
    <t>u盘</t>
  </si>
  <si>
    <t>茶杯</t>
  </si>
  <si>
    <t>烧水壶</t>
  </si>
  <si>
    <t>驱蚊液</t>
  </si>
  <si>
    <t>百岁山</t>
  </si>
  <si>
    <t>雨伞</t>
  </si>
  <si>
    <t>巴黎水</t>
  </si>
  <si>
    <t>纸巾</t>
  </si>
  <si>
    <t>养生壶</t>
  </si>
  <si>
    <t>打火机</t>
  </si>
  <si>
    <t>kkv</t>
  </si>
  <si>
    <t>牙线</t>
  </si>
  <si>
    <t>卷尺</t>
  </si>
  <si>
    <t>农夫山泉</t>
  </si>
  <si>
    <t>客户消费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</si>
  <si>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</si>
  <si>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</si>
  <si>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</si>
  <si>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</si>
  <si>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</si>
  <si>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</si>
  <si>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</si>
  <si>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</si>
  <si>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</si>
  <si>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</si>
  <si>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</si>
  <si>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</si>
  <si>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</si>
  <si>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</si>
  <si>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顺丰快递</t>
  </si>
  <si>
    <t>酒店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</si>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</sst>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80" fontId="0" fillId="0" borderId="9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80" fontId="0" fillId="0" borderId="15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180" fontId="9" fillId="0" borderId="11" xfId="0" applyNumberFormat="1" applyFont="1" applyFill="1" applyBorder="1" applyAlignment="1">
      <alignment horizontal="right"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10" fillId="0" borderId="8" xfId="0" applyFont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/>
    </xf>
    <xf numFmtId="0" fontId="10" fillId="0" borderId="9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/>
    </xf>
    <xf numFmtId="0" fontId="10" fillId="0" borderId="9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180" fontId="6" fillId="0" borderId="11" xfId="0" applyNumberFormat="1" applyFon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10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99"/>
  <sheetViews>
    <sheetView tabSelected="1" zoomScale="81" zoomScaleNormal="81" topLeftCell="A17" workbookViewId="0">
      <selection activeCell="P31" sqref="P31"/>
    </sheetView>
  </sheetViews>
  <sheetFormatPr defaultColWidth="9" defaultRowHeight="21" customHeight="1"/>
  <cols>
    <col min="1" max="1" width="9" style="48"/>
    <col min="2" max="2" width="16.7788461538462" style="48" customWidth="1"/>
    <col min="3" max="3" width="9" style="49"/>
    <col min="4" max="5" width="9" style="48"/>
    <col min="6" max="6" width="15.0673076923077" style="48" customWidth="1"/>
    <col min="7" max="7" width="11.7788461538462" style="48" customWidth="1"/>
    <col min="8" max="8" width="15.2211538461538" style="48" customWidth="1"/>
    <col min="9" max="9" width="37.9615384615385" style="48" customWidth="1"/>
    <col min="10" max="10" width="39.4423076923077" style="48" customWidth="1"/>
    <col min="11" max="16384" width="9" style="48"/>
  </cols>
  <sheetData>
    <row r="2" customHeight="1" spans="3:12">
      <c r="C2" s="50" t="s">
        <v>0</v>
      </c>
      <c r="D2" s="50"/>
      <c r="E2" s="50"/>
      <c r="F2" s="50"/>
      <c r="G2" s="50"/>
      <c r="H2" s="50"/>
      <c r="I2" s="50"/>
      <c r="J2" s="50"/>
      <c r="K2" s="50"/>
      <c r="L2" s="50"/>
    </row>
    <row r="4" customHeight="1" spans="8:10">
      <c r="H4" s="46" t="s">
        <v>1</v>
      </c>
      <c r="I4" s="46"/>
      <c r="J4" s="46" t="s">
        <v>2</v>
      </c>
    </row>
    <row r="5" customHeight="1" spans="8:10">
      <c r="H5" s="88"/>
      <c r="I5" s="88"/>
      <c r="J5" s="88"/>
    </row>
    <row r="6" customHeight="1" spans="1:10">
      <c r="A6" s="51" t="s">
        <v>3</v>
      </c>
      <c r="B6" s="52" t="s">
        <v>4</v>
      </c>
      <c r="C6" s="53" t="s">
        <v>5</v>
      </c>
      <c r="D6" s="53"/>
      <c r="E6" s="53"/>
      <c r="F6" s="89" t="s">
        <v>6</v>
      </c>
      <c r="G6" s="89"/>
      <c r="H6" s="89"/>
      <c r="I6" s="89"/>
      <c r="J6" s="52" t="s">
        <v>7</v>
      </c>
    </row>
    <row r="7" customHeight="1" spans="1:10">
      <c r="A7" s="51"/>
      <c r="B7" s="52"/>
      <c r="C7" s="54" t="s">
        <v>8</v>
      </c>
      <c r="D7" s="55" t="s">
        <v>9</v>
      </c>
      <c r="E7" s="53" t="s">
        <v>10</v>
      </c>
      <c r="F7" s="89" t="s">
        <v>11</v>
      </c>
      <c r="G7" s="89" t="s">
        <v>12</v>
      </c>
      <c r="H7" s="89" t="s">
        <v>13</v>
      </c>
      <c r="I7" s="89" t="s">
        <v>14</v>
      </c>
      <c r="J7" s="52"/>
    </row>
    <row r="8" customHeight="1" spans="1:10">
      <c r="A8" s="56">
        <v>1</v>
      </c>
      <c r="B8" s="57" t="s">
        <v>15</v>
      </c>
      <c r="C8" s="58">
        <v>0</v>
      </c>
      <c r="D8" s="56"/>
      <c r="E8" s="58">
        <f>C8*D8</f>
        <v>0</v>
      </c>
      <c r="F8" s="90">
        <f>59.97</f>
        <v>59.97</v>
      </c>
      <c r="G8" s="90">
        <v>0</v>
      </c>
      <c r="H8" s="90">
        <f>F8</f>
        <v>59.97</v>
      </c>
      <c r="I8" s="99" t="s">
        <v>16</v>
      </c>
      <c r="J8" s="100" t="s">
        <v>17</v>
      </c>
    </row>
    <row r="9" customHeight="1" spans="1:10">
      <c r="A9" s="59"/>
      <c r="B9" s="60"/>
      <c r="C9" s="61"/>
      <c r="D9" s="59"/>
      <c r="E9" s="61"/>
      <c r="F9" s="91">
        <v>0</v>
      </c>
      <c r="G9" s="73">
        <v>0</v>
      </c>
      <c r="H9" s="91">
        <f>F9</f>
        <v>0</v>
      </c>
      <c r="I9" s="101"/>
      <c r="J9" s="102"/>
    </row>
    <row r="10" customHeight="1" spans="1:10">
      <c r="A10" s="59"/>
      <c r="B10" s="60"/>
      <c r="C10" s="61"/>
      <c r="D10" s="59"/>
      <c r="E10" s="61"/>
      <c r="F10" s="91">
        <v>0</v>
      </c>
      <c r="G10" s="73">
        <v>0</v>
      </c>
      <c r="H10" s="91">
        <f>F10</f>
        <v>0</v>
      </c>
      <c r="J10" s="102"/>
    </row>
    <row r="11" s="46" customFormat="1" customHeight="1" spans="1:10">
      <c r="A11" s="62"/>
      <c r="B11" s="63" t="s">
        <v>18</v>
      </c>
      <c r="C11" s="64">
        <f>SUM(C8)</f>
        <v>0</v>
      </c>
      <c r="D11" s="64">
        <f>SUM(D8)</f>
        <v>0</v>
      </c>
      <c r="E11" s="64">
        <f>SUM(E8)</f>
        <v>0</v>
      </c>
      <c r="F11" s="64">
        <f>SUM(F8:F10)</f>
        <v>59.97</v>
      </c>
      <c r="G11" s="64">
        <f>SUM(G8:G10)</f>
        <v>0</v>
      </c>
      <c r="H11" s="64">
        <f>SUM(H8:H10)</f>
        <v>59.97</v>
      </c>
      <c r="I11" s="62"/>
      <c r="J11" s="103"/>
    </row>
    <row r="12" customHeight="1" spans="1:10">
      <c r="A12" s="65">
        <v>2</v>
      </c>
      <c r="B12" s="66" t="s">
        <v>19</v>
      </c>
      <c r="C12" s="67">
        <v>0</v>
      </c>
      <c r="D12" s="65"/>
      <c r="E12" s="67">
        <f>C12*D12</f>
        <v>0</v>
      </c>
      <c r="F12" s="73">
        <v>0</v>
      </c>
      <c r="G12" s="73">
        <v>0</v>
      </c>
      <c r="H12" s="73">
        <f>F12+G12</f>
        <v>0</v>
      </c>
      <c r="I12" s="71"/>
      <c r="J12" s="100" t="s">
        <v>20</v>
      </c>
    </row>
    <row r="13" customHeight="1" spans="1:10">
      <c r="A13" s="68"/>
      <c r="B13" s="69"/>
      <c r="C13" s="70"/>
      <c r="D13" s="68"/>
      <c r="E13" s="70"/>
      <c r="F13" s="73">
        <v>0</v>
      </c>
      <c r="G13" s="73">
        <v>0</v>
      </c>
      <c r="H13" s="73">
        <f>F13+G13</f>
        <v>0</v>
      </c>
      <c r="I13" s="71"/>
      <c r="J13" s="102"/>
    </row>
    <row r="14" s="46" customFormat="1" customHeight="1" spans="1:10">
      <c r="A14" s="62"/>
      <c r="B14" s="63" t="s">
        <v>21</v>
      </c>
      <c r="C14" s="64">
        <f>SUM(C12)</f>
        <v>0</v>
      </c>
      <c r="D14" s="64">
        <f>SUM(D12)</f>
        <v>0</v>
      </c>
      <c r="E14" s="64">
        <f>SUM(E12)</f>
        <v>0</v>
      </c>
      <c r="F14" s="64">
        <f>SUM(F12:F13)</f>
        <v>0</v>
      </c>
      <c r="G14" s="64">
        <f>SUM(G12:G13)</f>
        <v>0</v>
      </c>
      <c r="H14" s="64">
        <f>SUM(H12:H13)</f>
        <v>0</v>
      </c>
      <c r="I14" s="62"/>
      <c r="J14" s="103"/>
    </row>
    <row r="15" ht="20" customHeight="1" spans="1:10">
      <c r="A15" s="71">
        <v>3</v>
      </c>
      <c r="B15" s="72" t="s">
        <v>22</v>
      </c>
      <c r="C15" s="73">
        <v>0</v>
      </c>
      <c r="D15" s="71"/>
      <c r="E15" s="73">
        <f>C15*D15</f>
        <v>0</v>
      </c>
      <c r="F15" s="73">
        <v>0</v>
      </c>
      <c r="G15" s="73">
        <v>0</v>
      </c>
      <c r="H15" s="73">
        <f>F15+G15</f>
        <v>0</v>
      </c>
      <c r="I15" s="104"/>
      <c r="J15" s="105" t="s">
        <v>23</v>
      </c>
    </row>
    <row r="16" customHeight="1" spans="1:10">
      <c r="A16" s="71"/>
      <c r="B16" s="72"/>
      <c r="C16" s="73"/>
      <c r="D16" s="71"/>
      <c r="E16" s="73"/>
      <c r="F16" s="73">
        <v>0</v>
      </c>
      <c r="G16" s="73">
        <v>0</v>
      </c>
      <c r="H16" s="73">
        <f>F16+G16</f>
        <v>0</v>
      </c>
      <c r="I16" s="71"/>
      <c r="J16" s="106"/>
    </row>
    <row r="17" s="46" customFormat="1" customHeight="1" spans="1:10">
      <c r="A17" s="62"/>
      <c r="B17" s="63" t="s">
        <v>24</v>
      </c>
      <c r="C17" s="64">
        <f>SUM(C15)</f>
        <v>0</v>
      </c>
      <c r="D17" s="64">
        <f t="shared" ref="D17:E17" si="0">SUM(D15)</f>
        <v>0</v>
      </c>
      <c r="E17" s="64">
        <f t="shared" si="0"/>
        <v>0</v>
      </c>
      <c r="F17" s="64">
        <f>SUM(F15:F16)</f>
        <v>0</v>
      </c>
      <c r="G17" s="64">
        <f>SUM(G15:G16)</f>
        <v>0</v>
      </c>
      <c r="H17" s="64">
        <f>SUM(H15:H16)</f>
        <v>0</v>
      </c>
      <c r="I17" s="62"/>
      <c r="J17" s="107"/>
    </row>
    <row r="18" customHeight="1" spans="1:10">
      <c r="A18" s="74">
        <v>4</v>
      </c>
      <c r="B18" s="75" t="s">
        <v>25</v>
      </c>
      <c r="C18" s="76">
        <v>0</v>
      </c>
      <c r="D18" s="74"/>
      <c r="E18" s="76">
        <f>C18*D18</f>
        <v>0</v>
      </c>
      <c r="F18" s="90">
        <f>854</f>
        <v>854</v>
      </c>
      <c r="G18" s="92">
        <v>0</v>
      </c>
      <c r="H18" s="90">
        <f t="shared" ref="H18:H40" si="1">F18+G18</f>
        <v>854</v>
      </c>
      <c r="I18" s="99" t="s">
        <v>26</v>
      </c>
      <c r="J18" s="105" t="s">
        <v>27</v>
      </c>
    </row>
    <row r="19" customHeight="1" spans="1:10">
      <c r="A19" s="77"/>
      <c r="B19" s="78"/>
      <c r="C19" s="79"/>
      <c r="D19" s="77"/>
      <c r="E19" s="79"/>
      <c r="F19" s="90">
        <f>287.4</f>
        <v>287.4</v>
      </c>
      <c r="G19" s="90">
        <v>0</v>
      </c>
      <c r="H19" s="90">
        <f t="shared" si="1"/>
        <v>287.4</v>
      </c>
      <c r="I19" s="99" t="s">
        <v>28</v>
      </c>
      <c r="J19" s="106"/>
    </row>
    <row r="20" customHeight="1" spans="1:10">
      <c r="A20" s="77"/>
      <c r="B20" s="78"/>
      <c r="C20" s="79"/>
      <c r="D20" s="77"/>
      <c r="E20" s="79"/>
      <c r="F20" s="90">
        <f>628+7.4</f>
        <v>635.4</v>
      </c>
      <c r="G20" s="90">
        <v>0</v>
      </c>
      <c r="H20" s="90">
        <f t="shared" si="1"/>
        <v>635.4</v>
      </c>
      <c r="I20" s="99" t="s">
        <v>29</v>
      </c>
      <c r="J20" s="106"/>
    </row>
    <row r="21" customHeight="1" spans="1:10">
      <c r="A21" s="77"/>
      <c r="B21" s="78"/>
      <c r="C21" s="79"/>
      <c r="D21" s="77"/>
      <c r="E21" s="79"/>
      <c r="F21" s="90">
        <f>863</f>
        <v>863</v>
      </c>
      <c r="G21" s="90">
        <v>0</v>
      </c>
      <c r="H21" s="90">
        <f t="shared" si="1"/>
        <v>863</v>
      </c>
      <c r="I21" s="99" t="s">
        <v>30</v>
      </c>
      <c r="J21" s="106"/>
    </row>
    <row r="22" customHeight="1" spans="1:10">
      <c r="A22" s="77"/>
      <c r="B22" s="78"/>
      <c r="C22" s="79"/>
      <c r="D22" s="77"/>
      <c r="E22" s="79"/>
      <c r="F22" s="90">
        <f>420</f>
        <v>420</v>
      </c>
      <c r="G22" s="90">
        <v>0</v>
      </c>
      <c r="H22" s="90">
        <f t="shared" si="1"/>
        <v>420</v>
      </c>
      <c r="I22" s="99" t="s">
        <v>31</v>
      </c>
      <c r="J22" s="106"/>
    </row>
    <row r="23" customHeight="1" spans="1:10">
      <c r="A23" s="77"/>
      <c r="B23" s="78"/>
      <c r="C23" s="79"/>
      <c r="D23" s="77"/>
      <c r="E23" s="79"/>
      <c r="F23" s="90">
        <f>641</f>
        <v>641</v>
      </c>
      <c r="G23" s="90">
        <v>0</v>
      </c>
      <c r="H23" s="90">
        <f t="shared" si="1"/>
        <v>641</v>
      </c>
      <c r="I23" s="99" t="s">
        <v>32</v>
      </c>
      <c r="J23" s="106"/>
    </row>
    <row r="24" customHeight="1" spans="1:10">
      <c r="A24" s="77"/>
      <c r="B24" s="78"/>
      <c r="C24" s="79"/>
      <c r="D24" s="77"/>
      <c r="E24" s="79"/>
      <c r="F24" s="90">
        <f>54.5</f>
        <v>54.5</v>
      </c>
      <c r="G24" s="90">
        <v>0</v>
      </c>
      <c r="H24" s="90">
        <f t="shared" si="1"/>
        <v>54.5</v>
      </c>
      <c r="I24" s="99" t="s">
        <v>28</v>
      </c>
      <c r="J24" s="106"/>
    </row>
    <row r="25" customHeight="1" spans="1:10">
      <c r="A25" s="77"/>
      <c r="B25" s="78"/>
      <c r="C25" s="79"/>
      <c r="D25" s="77"/>
      <c r="E25" s="79"/>
      <c r="F25" s="90">
        <f>132</f>
        <v>132</v>
      </c>
      <c r="G25" s="90">
        <v>0</v>
      </c>
      <c r="H25" s="90">
        <f t="shared" si="1"/>
        <v>132</v>
      </c>
      <c r="I25" s="99" t="s">
        <v>26</v>
      </c>
      <c r="J25" s="106"/>
    </row>
    <row r="26" customHeight="1" spans="1:10">
      <c r="A26" s="77"/>
      <c r="B26" s="78"/>
      <c r="C26" s="79"/>
      <c r="D26" s="77"/>
      <c r="E26" s="79"/>
      <c r="F26" s="90">
        <f>1398+14400</f>
        <v>15798</v>
      </c>
      <c r="G26" s="92">
        <v>0</v>
      </c>
      <c r="H26" s="90">
        <f t="shared" si="1"/>
        <v>15798</v>
      </c>
      <c r="I26" s="99" t="s">
        <v>33</v>
      </c>
      <c r="J26" s="106"/>
    </row>
    <row r="27" customHeight="1" spans="1:10">
      <c r="A27" s="77"/>
      <c r="B27" s="78"/>
      <c r="C27" s="79"/>
      <c r="D27" s="77"/>
      <c r="E27" s="79"/>
      <c r="F27" s="90">
        <f>857</f>
        <v>857</v>
      </c>
      <c r="G27" s="90">
        <v>0</v>
      </c>
      <c r="H27" s="90">
        <f t="shared" si="1"/>
        <v>857</v>
      </c>
      <c r="I27" s="99" t="s">
        <v>34</v>
      </c>
      <c r="J27" s="106"/>
    </row>
    <row r="28" customHeight="1" spans="1:10">
      <c r="A28" s="77"/>
      <c r="B28" s="78"/>
      <c r="C28" s="79"/>
      <c r="D28" s="77"/>
      <c r="E28" s="79"/>
      <c r="F28" s="90">
        <f>116.78+273.88</f>
        <v>390.66</v>
      </c>
      <c r="G28" s="90">
        <v>0</v>
      </c>
      <c r="H28" s="90">
        <f t="shared" si="1"/>
        <v>390.66</v>
      </c>
      <c r="I28" s="99" t="s">
        <v>28</v>
      </c>
      <c r="J28" s="106"/>
    </row>
    <row r="29" customHeight="1" spans="1:10">
      <c r="A29" s="77"/>
      <c r="B29" s="78"/>
      <c r="C29" s="79"/>
      <c r="D29" s="77"/>
      <c r="E29" s="79"/>
      <c r="F29" s="90">
        <f>131</f>
        <v>131</v>
      </c>
      <c r="G29" s="90">
        <v>0</v>
      </c>
      <c r="H29" s="90">
        <f t="shared" si="1"/>
        <v>131</v>
      </c>
      <c r="I29" s="99" t="s">
        <v>35</v>
      </c>
      <c r="J29" s="106"/>
    </row>
    <row r="30" customHeight="1" spans="1:10">
      <c r="A30" s="77"/>
      <c r="B30" s="78"/>
      <c r="C30" s="79"/>
      <c r="D30" s="77"/>
      <c r="E30" s="79"/>
      <c r="F30" s="90">
        <f>416</f>
        <v>416</v>
      </c>
      <c r="G30" s="92">
        <v>0</v>
      </c>
      <c r="H30" s="90">
        <f t="shared" si="1"/>
        <v>416</v>
      </c>
      <c r="I30" s="99" t="s">
        <v>36</v>
      </c>
      <c r="J30" s="106"/>
    </row>
    <row r="31" customHeight="1" spans="1:10">
      <c r="A31" s="77"/>
      <c r="B31" s="78"/>
      <c r="C31" s="79"/>
      <c r="D31" s="77"/>
      <c r="E31" s="79"/>
      <c r="F31" s="90">
        <f>788+90</f>
        <v>878</v>
      </c>
      <c r="G31" s="90">
        <v>0</v>
      </c>
      <c r="H31" s="90">
        <f t="shared" si="1"/>
        <v>878</v>
      </c>
      <c r="I31" s="99" t="s">
        <v>37</v>
      </c>
      <c r="J31" s="106"/>
    </row>
    <row r="32" customHeight="1" spans="1:10">
      <c r="A32" s="77"/>
      <c r="B32" s="78"/>
      <c r="C32" s="79"/>
      <c r="D32" s="77"/>
      <c r="E32" s="79"/>
      <c r="F32" s="90">
        <f>1028</f>
        <v>1028</v>
      </c>
      <c r="G32" s="90">
        <v>0</v>
      </c>
      <c r="H32" s="90">
        <f t="shared" si="1"/>
        <v>1028</v>
      </c>
      <c r="I32" s="99" t="s">
        <v>38</v>
      </c>
      <c r="J32" s="106"/>
    </row>
    <row r="33" customHeight="1" spans="1:10">
      <c r="A33" s="77"/>
      <c r="B33" s="78"/>
      <c r="C33" s="79"/>
      <c r="D33" s="77"/>
      <c r="E33" s="79"/>
      <c r="F33" s="90">
        <f>2706</f>
        <v>2706</v>
      </c>
      <c r="G33" s="90">
        <v>0</v>
      </c>
      <c r="H33" s="90">
        <f t="shared" si="1"/>
        <v>2706</v>
      </c>
      <c r="I33" s="99" t="s">
        <v>37</v>
      </c>
      <c r="J33" s="106"/>
    </row>
    <row r="34" customHeight="1" spans="1:10">
      <c r="A34" s="77"/>
      <c r="B34" s="78"/>
      <c r="C34" s="79"/>
      <c r="D34" s="77"/>
      <c r="E34" s="79"/>
      <c r="F34" s="90">
        <f>3235</f>
        <v>3235</v>
      </c>
      <c r="G34" s="90">
        <v>0</v>
      </c>
      <c r="H34" s="90">
        <f t="shared" si="1"/>
        <v>3235</v>
      </c>
      <c r="I34" s="99" t="s">
        <v>39</v>
      </c>
      <c r="J34" s="106"/>
    </row>
    <row r="35" customHeight="1" spans="1:10">
      <c r="A35" s="77"/>
      <c r="B35" s="78"/>
      <c r="C35" s="79"/>
      <c r="D35" s="77"/>
      <c r="E35" s="79"/>
      <c r="F35" s="90">
        <f>194</f>
        <v>194</v>
      </c>
      <c r="G35" s="90">
        <v>0</v>
      </c>
      <c r="H35" s="90">
        <f t="shared" si="1"/>
        <v>194</v>
      </c>
      <c r="I35" s="99" t="s">
        <v>40</v>
      </c>
      <c r="J35" s="106"/>
    </row>
    <row r="36" customHeight="1" spans="1:10">
      <c r="A36" s="77"/>
      <c r="B36" s="78"/>
      <c r="C36" s="79"/>
      <c r="D36" s="77"/>
      <c r="E36" s="79"/>
      <c r="F36" s="90">
        <v>279.09</v>
      </c>
      <c r="G36" s="92">
        <v>0</v>
      </c>
      <c r="H36" s="90">
        <f t="shared" si="1"/>
        <v>279.09</v>
      </c>
      <c r="I36" s="108" t="s">
        <v>41</v>
      </c>
      <c r="J36" s="106"/>
    </row>
    <row r="37" customHeight="1" spans="1:10">
      <c r="A37" s="77"/>
      <c r="B37" s="78"/>
      <c r="C37" s="79"/>
      <c r="D37" s="77"/>
      <c r="E37" s="79"/>
      <c r="F37" s="90">
        <f>266.3</f>
        <v>266.3</v>
      </c>
      <c r="G37" s="92">
        <v>0</v>
      </c>
      <c r="H37" s="90">
        <f t="shared" si="1"/>
        <v>266.3</v>
      </c>
      <c r="I37" s="108" t="s">
        <v>41</v>
      </c>
      <c r="J37" s="106"/>
    </row>
    <row r="38" customHeight="1" spans="1:10">
      <c r="A38" s="77"/>
      <c r="B38" s="78"/>
      <c r="C38" s="79"/>
      <c r="D38" s="77"/>
      <c r="E38" s="79"/>
      <c r="F38" s="90">
        <f>114</f>
        <v>114</v>
      </c>
      <c r="G38" s="90">
        <v>0</v>
      </c>
      <c r="H38" s="90">
        <f t="shared" si="1"/>
        <v>114</v>
      </c>
      <c r="I38" s="99" t="s">
        <v>42</v>
      </c>
      <c r="J38" s="106"/>
    </row>
    <row r="39" customHeight="1" spans="1:10">
      <c r="A39" s="77"/>
      <c r="B39" s="78"/>
      <c r="C39" s="79"/>
      <c r="D39" s="77"/>
      <c r="E39" s="79"/>
      <c r="F39" s="90">
        <f>764</f>
        <v>764</v>
      </c>
      <c r="G39" s="90">
        <v>0</v>
      </c>
      <c r="H39" s="90">
        <f>F39+G39</f>
        <v>764</v>
      </c>
      <c r="I39" s="99" t="s">
        <v>43</v>
      </c>
      <c r="J39" s="106"/>
    </row>
    <row r="40" s="46" customFormat="1" customHeight="1" spans="1:10">
      <c r="A40" s="80"/>
      <c r="B40" s="78"/>
      <c r="C40" s="81"/>
      <c r="D40" s="80"/>
      <c r="E40" s="81"/>
      <c r="F40" s="90">
        <v>221.4</v>
      </c>
      <c r="G40" s="90">
        <v>0</v>
      </c>
      <c r="H40" s="90">
        <f>F40+G40</f>
        <v>221.4</v>
      </c>
      <c r="I40" s="109" t="s">
        <v>44</v>
      </c>
      <c r="J40" s="110"/>
    </row>
    <row r="41" s="46" customFormat="1" customHeight="1" spans="1:10">
      <c r="A41" s="80"/>
      <c r="B41" s="78"/>
      <c r="C41" s="81"/>
      <c r="D41" s="80"/>
      <c r="E41" s="81"/>
      <c r="F41" s="90">
        <v>435</v>
      </c>
      <c r="G41" s="90">
        <v>0</v>
      </c>
      <c r="H41" s="93">
        <f>F41+G41</f>
        <v>435</v>
      </c>
      <c r="I41" s="109" t="s">
        <v>45</v>
      </c>
      <c r="J41" s="110"/>
    </row>
    <row r="42" s="46" customFormat="1" customHeight="1" spans="1:10">
      <c r="A42" s="80"/>
      <c r="B42" s="78"/>
      <c r="C42" s="81"/>
      <c r="D42" s="80"/>
      <c r="E42" s="81"/>
      <c r="F42" s="90">
        <v>138</v>
      </c>
      <c r="G42" s="90">
        <v>0</v>
      </c>
      <c r="H42" s="90">
        <f>F42+G42</f>
        <v>138</v>
      </c>
      <c r="I42" s="109" t="s">
        <v>45</v>
      </c>
      <c r="J42" s="110"/>
    </row>
    <row r="43" s="46" customFormat="1" customHeight="1" spans="1:10">
      <c r="A43" s="80"/>
      <c r="B43" s="78"/>
      <c r="C43" s="81"/>
      <c r="D43" s="80"/>
      <c r="E43" s="81"/>
      <c r="F43" s="90">
        <v>288</v>
      </c>
      <c r="G43" s="90">
        <v>0</v>
      </c>
      <c r="H43" s="90">
        <v>288</v>
      </c>
      <c r="I43" s="109" t="s">
        <v>46</v>
      </c>
      <c r="J43" s="110"/>
    </row>
    <row r="44" s="47" customFormat="1" customHeight="1" spans="1:10">
      <c r="A44" s="80"/>
      <c r="B44" s="78"/>
      <c r="C44" s="81"/>
      <c r="D44" s="80"/>
      <c r="E44" s="81"/>
      <c r="F44" s="90">
        <v>1961.76</v>
      </c>
      <c r="G44" s="90">
        <v>0</v>
      </c>
      <c r="H44" s="90">
        <f>F44+G44</f>
        <v>1961.76</v>
      </c>
      <c r="I44" s="109" t="s">
        <v>47</v>
      </c>
      <c r="J44" s="111"/>
    </row>
    <row r="45" s="46" customFormat="1" customHeight="1" spans="1:10">
      <c r="A45" s="82"/>
      <c r="B45" s="83"/>
      <c r="C45" s="84"/>
      <c r="D45" s="82"/>
      <c r="E45" s="84"/>
      <c r="F45" s="90">
        <f>279.5</f>
        <v>279.5</v>
      </c>
      <c r="G45" s="90">
        <v>0</v>
      </c>
      <c r="H45" s="90">
        <f>F45+G45</f>
        <v>279.5</v>
      </c>
      <c r="I45" s="109" t="s">
        <v>48</v>
      </c>
      <c r="J45" s="110"/>
    </row>
    <row r="46" s="46" customFormat="1" customHeight="1" spans="1:10">
      <c r="A46" s="62"/>
      <c r="B46" s="63" t="s">
        <v>49</v>
      </c>
      <c r="C46" s="64">
        <f>SUM(C18)</f>
        <v>0</v>
      </c>
      <c r="D46" s="64">
        <f t="shared" ref="D46:E46" si="2">SUM(D18)</f>
        <v>0</v>
      </c>
      <c r="E46" s="64">
        <f t="shared" si="2"/>
        <v>0</v>
      </c>
      <c r="F46" s="64">
        <f>SUM(F18:F39)</f>
        <v>30944.35</v>
      </c>
      <c r="G46" s="64">
        <f>SUM(G18:G29)</f>
        <v>0</v>
      </c>
      <c r="H46" s="64">
        <f>SUM(H18:H39)</f>
        <v>30944.35</v>
      </c>
      <c r="I46" s="62"/>
      <c r="J46" s="107"/>
    </row>
    <row r="47" customHeight="1" spans="1:10">
      <c r="A47" s="85"/>
      <c r="B47" s="86"/>
      <c r="C47" s="87"/>
      <c r="D47" s="85"/>
      <c r="E47" s="87"/>
      <c r="F47" s="94">
        <f>160</f>
        <v>160</v>
      </c>
      <c r="G47" s="92">
        <v>0</v>
      </c>
      <c r="H47" s="90">
        <f>F47+G47</f>
        <v>160</v>
      </c>
      <c r="I47" s="101" t="s">
        <v>50</v>
      </c>
      <c r="J47" s="102"/>
    </row>
    <row r="48" customHeight="1" spans="1:10">
      <c r="A48" s="85"/>
      <c r="B48" s="86"/>
      <c r="C48" s="87"/>
      <c r="D48" s="85"/>
      <c r="E48" s="87"/>
      <c r="F48" s="95">
        <f>364.5-5</f>
        <v>359.5</v>
      </c>
      <c r="G48" s="92">
        <v>5</v>
      </c>
      <c r="H48" s="90">
        <f>F48+G48</f>
        <v>364.5</v>
      </c>
      <c r="I48" s="112" t="s">
        <v>51</v>
      </c>
      <c r="J48" s="102"/>
    </row>
    <row r="49" customHeight="1" spans="1:10">
      <c r="A49" s="85"/>
      <c r="B49" s="86"/>
      <c r="C49" s="87"/>
      <c r="D49" s="85"/>
      <c r="E49" s="87"/>
      <c r="F49" s="96">
        <v>0</v>
      </c>
      <c r="G49" s="95">
        <v>32</v>
      </c>
      <c r="H49" s="90">
        <f t="shared" ref="H49:H63" si="3">F49+G49</f>
        <v>32</v>
      </c>
      <c r="I49" s="101" t="s">
        <v>52</v>
      </c>
      <c r="J49" s="102"/>
    </row>
    <row r="50" customHeight="1" spans="1:10">
      <c r="A50" s="85"/>
      <c r="B50" s="86"/>
      <c r="C50" s="87"/>
      <c r="D50" s="85"/>
      <c r="E50" s="87"/>
      <c r="F50" s="94">
        <v>25.4</v>
      </c>
      <c r="G50" s="95">
        <v>0</v>
      </c>
      <c r="H50" s="90">
        <f t="shared" si="3"/>
        <v>25.4</v>
      </c>
      <c r="I50" s="101" t="s">
        <v>53</v>
      </c>
      <c r="J50" s="102"/>
    </row>
    <row r="51" customHeight="1" spans="1:10">
      <c r="A51" s="85"/>
      <c r="B51" s="86"/>
      <c r="C51" s="87"/>
      <c r="D51" s="85"/>
      <c r="E51" s="87"/>
      <c r="F51" s="94">
        <v>164.6</v>
      </c>
      <c r="G51" s="92">
        <v>0</v>
      </c>
      <c r="H51" s="90">
        <f t="shared" si="3"/>
        <v>164.6</v>
      </c>
      <c r="I51" s="101" t="s">
        <v>54</v>
      </c>
      <c r="J51" s="102"/>
    </row>
    <row r="52" customHeight="1" spans="1:10">
      <c r="A52" s="85"/>
      <c r="B52" s="86"/>
      <c r="C52" s="87"/>
      <c r="D52" s="85"/>
      <c r="E52" s="87"/>
      <c r="F52" s="96">
        <v>49.94</v>
      </c>
      <c r="G52" s="95">
        <v>0.5</v>
      </c>
      <c r="H52" s="90">
        <f t="shared" si="3"/>
        <v>50.44</v>
      </c>
      <c r="I52" s="101" t="s">
        <v>55</v>
      </c>
      <c r="J52" s="102"/>
    </row>
    <row r="53" customHeight="1" spans="1:10">
      <c r="A53" s="85"/>
      <c r="B53" s="86"/>
      <c r="C53" s="87"/>
      <c r="D53" s="85"/>
      <c r="E53" s="87"/>
      <c r="F53" s="94">
        <v>116</v>
      </c>
      <c r="G53" s="92">
        <v>0</v>
      </c>
      <c r="H53" s="90">
        <f t="shared" si="3"/>
        <v>116</v>
      </c>
      <c r="I53" s="101" t="s">
        <v>56</v>
      </c>
      <c r="J53" s="102"/>
    </row>
    <row r="54" customHeight="1" spans="1:10">
      <c r="A54" s="85"/>
      <c r="B54" s="86"/>
      <c r="C54" s="87"/>
      <c r="D54" s="85"/>
      <c r="E54" s="87"/>
      <c r="F54" s="96">
        <v>0</v>
      </c>
      <c r="G54" s="95">
        <v>23.2</v>
      </c>
      <c r="H54" s="90">
        <f t="shared" si="3"/>
        <v>23.2</v>
      </c>
      <c r="I54" s="101" t="s">
        <v>57</v>
      </c>
      <c r="J54" s="102"/>
    </row>
    <row r="55" customHeight="1" spans="1:10">
      <c r="A55" s="85"/>
      <c r="B55" s="86"/>
      <c r="C55" s="87"/>
      <c r="D55" s="85"/>
      <c r="E55" s="87"/>
      <c r="F55" s="94">
        <v>139.8</v>
      </c>
      <c r="G55" s="92">
        <v>0</v>
      </c>
      <c r="H55" s="90">
        <f t="shared" si="3"/>
        <v>139.8</v>
      </c>
      <c r="I55" s="101" t="s">
        <v>58</v>
      </c>
      <c r="J55" s="102"/>
    </row>
    <row r="56" customHeight="1" spans="1:10">
      <c r="A56" s="85"/>
      <c r="B56" s="86"/>
      <c r="C56" s="87"/>
      <c r="D56" s="85"/>
      <c r="E56" s="87"/>
      <c r="F56" s="94">
        <v>716</v>
      </c>
      <c r="G56" s="92">
        <v>0</v>
      </c>
      <c r="H56" s="90">
        <f t="shared" si="3"/>
        <v>716</v>
      </c>
      <c r="I56" s="101" t="s">
        <v>59</v>
      </c>
      <c r="J56" s="102"/>
    </row>
    <row r="57" customHeight="1" spans="1:10">
      <c r="A57" s="85"/>
      <c r="B57" s="86"/>
      <c r="C57" s="87"/>
      <c r="D57" s="85"/>
      <c r="E57" s="87"/>
      <c r="F57" s="95">
        <v>179.9</v>
      </c>
      <c r="G57" s="96">
        <v>0</v>
      </c>
      <c r="H57" s="90">
        <f t="shared" si="3"/>
        <v>179.9</v>
      </c>
      <c r="I57" s="101" t="s">
        <v>60</v>
      </c>
      <c r="J57" s="102"/>
    </row>
    <row r="58" customHeight="1" spans="1:10">
      <c r="A58" s="85"/>
      <c r="B58" s="86"/>
      <c r="C58" s="87"/>
      <c r="D58" s="85"/>
      <c r="E58" s="87"/>
      <c r="F58" s="94">
        <v>496</v>
      </c>
      <c r="G58" s="92">
        <v>0</v>
      </c>
      <c r="H58" s="90">
        <f t="shared" si="3"/>
        <v>496</v>
      </c>
      <c r="I58" s="101" t="s">
        <v>61</v>
      </c>
      <c r="J58" s="102"/>
    </row>
    <row r="59" customHeight="1" spans="1:10">
      <c r="A59" s="85"/>
      <c r="B59" s="86"/>
      <c r="C59" s="87"/>
      <c r="D59" s="85"/>
      <c r="E59" s="87"/>
      <c r="F59" s="94">
        <v>264.1</v>
      </c>
      <c r="G59" s="92">
        <v>0</v>
      </c>
      <c r="H59" s="90">
        <f t="shared" si="3"/>
        <v>264.1</v>
      </c>
      <c r="I59" s="101" t="s">
        <v>62</v>
      </c>
      <c r="J59" s="102"/>
    </row>
    <row r="60" customHeight="1" spans="1:10">
      <c r="A60" s="85"/>
      <c r="B60" s="86"/>
      <c r="C60" s="87"/>
      <c r="D60" s="85"/>
      <c r="E60" s="87"/>
      <c r="F60" s="94">
        <v>98.76</v>
      </c>
      <c r="G60" s="92">
        <v>0</v>
      </c>
      <c r="H60" s="90">
        <f t="shared" si="3"/>
        <v>98.76</v>
      </c>
      <c r="I60" s="101" t="s">
        <v>63</v>
      </c>
      <c r="J60" s="102"/>
    </row>
    <row r="61" customHeight="1" spans="1:10">
      <c r="A61" s="85"/>
      <c r="B61" s="86"/>
      <c r="C61" s="87"/>
      <c r="D61" s="85"/>
      <c r="E61" s="87"/>
      <c r="F61" s="94">
        <v>83.81</v>
      </c>
      <c r="G61" s="92">
        <v>0</v>
      </c>
      <c r="H61" s="90">
        <f t="shared" ref="H61:H67" si="4">F61+G61</f>
        <v>83.81</v>
      </c>
      <c r="I61" s="101" t="s">
        <v>64</v>
      </c>
      <c r="J61" s="102"/>
    </row>
    <row r="62" customHeight="1" spans="1:10">
      <c r="A62" s="85"/>
      <c r="B62" s="86"/>
      <c r="C62" s="87"/>
      <c r="D62" s="85"/>
      <c r="E62" s="87"/>
      <c r="F62" s="94">
        <v>24.9</v>
      </c>
      <c r="G62" s="92">
        <v>0</v>
      </c>
      <c r="H62" s="90">
        <f t="shared" si="4"/>
        <v>24.9</v>
      </c>
      <c r="I62" s="101" t="s">
        <v>65</v>
      </c>
      <c r="J62" s="102"/>
    </row>
    <row r="63" customHeight="1" spans="1:10">
      <c r="A63" s="85"/>
      <c r="B63" s="86"/>
      <c r="C63" s="87"/>
      <c r="D63" s="85"/>
      <c r="E63" s="87"/>
      <c r="F63" s="97">
        <v>0</v>
      </c>
      <c r="G63" s="92">
        <v>32.7</v>
      </c>
      <c r="H63" s="90">
        <f t="shared" si="4"/>
        <v>32.7</v>
      </c>
      <c r="I63" s="101" t="s">
        <v>66</v>
      </c>
      <c r="J63" s="102"/>
    </row>
    <row r="64" customHeight="1" spans="1:10">
      <c r="A64" s="85"/>
      <c r="B64" s="86"/>
      <c r="C64" s="87"/>
      <c r="D64" s="85"/>
      <c r="E64" s="87"/>
      <c r="F64" s="98">
        <v>0</v>
      </c>
      <c r="G64" s="90">
        <v>20.4</v>
      </c>
      <c r="H64" s="90">
        <f t="shared" si="4"/>
        <v>20.4</v>
      </c>
      <c r="I64" s="101" t="s">
        <v>67</v>
      </c>
      <c r="J64" s="102"/>
    </row>
    <row r="65" customHeight="1" spans="1:10">
      <c r="A65" s="85"/>
      <c r="B65" s="86"/>
      <c r="C65" s="87"/>
      <c r="D65" s="85"/>
      <c r="E65" s="87"/>
      <c r="F65" s="98">
        <v>0</v>
      </c>
      <c r="G65" s="90">
        <v>17.43</v>
      </c>
      <c r="H65" s="90">
        <f t="shared" si="4"/>
        <v>17.43</v>
      </c>
      <c r="I65" s="101" t="s">
        <v>68</v>
      </c>
      <c r="J65" s="102"/>
    </row>
    <row r="66" customHeight="1" spans="1:10">
      <c r="A66" s="85"/>
      <c r="B66" s="86"/>
      <c r="C66" s="87"/>
      <c r="D66" s="85"/>
      <c r="E66" s="87"/>
      <c r="F66" s="98">
        <v>0</v>
      </c>
      <c r="G66" s="90">
        <v>39</v>
      </c>
      <c r="H66" s="90">
        <f t="shared" si="4"/>
        <v>39</v>
      </c>
      <c r="I66" s="101" t="s">
        <v>69</v>
      </c>
      <c r="J66" s="102"/>
    </row>
    <row r="67" customHeight="1" spans="1:10">
      <c r="A67" s="85"/>
      <c r="B67" s="86"/>
      <c r="C67" s="87"/>
      <c r="D67" s="85"/>
      <c r="E67" s="87"/>
      <c r="F67" s="98">
        <v>0</v>
      </c>
      <c r="G67" s="92">
        <v>150</v>
      </c>
      <c r="H67" s="90">
        <f t="shared" si="4"/>
        <v>150</v>
      </c>
      <c r="I67" s="101" t="s">
        <v>70</v>
      </c>
      <c r="J67" s="102"/>
    </row>
    <row r="68" s="46" customFormat="1" customHeight="1" spans="1:10">
      <c r="A68" s="62"/>
      <c r="B68" s="63" t="s">
        <v>71</v>
      </c>
      <c r="C68" s="64" t="e">
        <f>SUM(#REF!)</f>
        <v>#REF!</v>
      </c>
      <c r="D68" s="64" t="e">
        <f>SUM(#REF!)</f>
        <v>#REF!</v>
      </c>
      <c r="E68" s="64" t="e">
        <f>SUM(#REF!)</f>
        <v>#REF!</v>
      </c>
      <c r="F68" s="64">
        <f>SUM(F47:F67)</f>
        <v>2878.71</v>
      </c>
      <c r="G68" s="64">
        <f>SUM(G45:G67)</f>
        <v>320.23</v>
      </c>
      <c r="H68" s="64">
        <f>SUM(H47:H67)</f>
        <v>3198.94</v>
      </c>
      <c r="I68" s="62"/>
      <c r="J68" s="103"/>
    </row>
    <row r="69" customHeight="1" spans="1:10">
      <c r="A69" s="71">
        <v>6</v>
      </c>
      <c r="B69" s="72" t="s">
        <v>72</v>
      </c>
      <c r="C69" s="73">
        <v>0</v>
      </c>
      <c r="D69" s="71"/>
      <c r="E69" s="73">
        <f>C69*D69</f>
        <v>0</v>
      </c>
      <c r="F69" s="73">
        <v>0</v>
      </c>
      <c r="G69" s="73">
        <v>0</v>
      </c>
      <c r="H69" s="73">
        <f>F69+G69</f>
        <v>0</v>
      </c>
      <c r="I69" s="71"/>
      <c r="J69" s="100" t="s">
        <v>73</v>
      </c>
    </row>
    <row r="70" customHeight="1" spans="1:10">
      <c r="A70" s="71"/>
      <c r="B70" s="72"/>
      <c r="C70" s="73"/>
      <c r="D70" s="71"/>
      <c r="E70" s="73"/>
      <c r="F70" s="73">
        <v>0</v>
      </c>
      <c r="G70" s="73">
        <v>0</v>
      </c>
      <c r="H70" s="73">
        <f>F70+G70</f>
        <v>0</v>
      </c>
      <c r="I70" s="71"/>
      <c r="J70" s="106"/>
    </row>
    <row r="71" s="46" customFormat="1" customHeight="1" spans="1:10">
      <c r="A71" s="62"/>
      <c r="B71" s="63" t="s">
        <v>74</v>
      </c>
      <c r="C71" s="64">
        <f>SUM(C69)</f>
        <v>0</v>
      </c>
      <c r="D71" s="64">
        <f t="shared" ref="D71:E71" si="5">SUM(D69)</f>
        <v>0</v>
      </c>
      <c r="E71" s="64">
        <f t="shared" si="5"/>
        <v>0</v>
      </c>
      <c r="F71" s="64">
        <f>SUM(F69:F70)</f>
        <v>0</v>
      </c>
      <c r="G71" s="64">
        <f>SUM(G69:G70)</f>
        <v>0</v>
      </c>
      <c r="H71" s="64">
        <f>SUM(H69:H70)</f>
        <v>0</v>
      </c>
      <c r="I71" s="62"/>
      <c r="J71" s="107"/>
    </row>
    <row r="72" customHeight="1" spans="1:10">
      <c r="A72" s="71">
        <v>7</v>
      </c>
      <c r="B72" s="72" t="s">
        <v>75</v>
      </c>
      <c r="C72" s="73">
        <v>0</v>
      </c>
      <c r="D72" s="71"/>
      <c r="E72" s="73">
        <f>C72*D72</f>
        <v>0</v>
      </c>
      <c r="F72" s="73">
        <v>0</v>
      </c>
      <c r="G72" s="73">
        <v>0</v>
      </c>
      <c r="H72" s="73">
        <f>F72+G72</f>
        <v>0</v>
      </c>
      <c r="I72" s="121"/>
      <c r="J72" s="105"/>
    </row>
    <row r="73" customHeight="1" spans="1:10">
      <c r="A73" s="71"/>
      <c r="B73" s="72"/>
      <c r="C73" s="73"/>
      <c r="D73" s="71"/>
      <c r="E73" s="73"/>
      <c r="F73" s="73">
        <v>0</v>
      </c>
      <c r="G73" s="73">
        <v>0</v>
      </c>
      <c r="H73" s="73">
        <f>F73+G73</f>
        <v>0</v>
      </c>
      <c r="I73" s="121"/>
      <c r="J73" s="106"/>
    </row>
    <row r="74" s="46" customFormat="1" customHeight="1" spans="1:10">
      <c r="A74" s="62"/>
      <c r="B74" s="63" t="s">
        <v>76</v>
      </c>
      <c r="C74" s="64">
        <f>SUM(C72)</f>
        <v>0</v>
      </c>
      <c r="D74" s="64">
        <f t="shared" ref="D74:E74" si="6">SUM(D72)</f>
        <v>0</v>
      </c>
      <c r="E74" s="64">
        <f t="shared" si="6"/>
        <v>0</v>
      </c>
      <c r="F74" s="64">
        <f>SUM(F72:F73)</f>
        <v>0</v>
      </c>
      <c r="G74" s="64">
        <f>SUM(G72:G73)</f>
        <v>0</v>
      </c>
      <c r="H74" s="64">
        <f>SUM(H72:H73)</f>
        <v>0</v>
      </c>
      <c r="I74" s="62"/>
      <c r="J74" s="107"/>
    </row>
    <row r="75" customHeight="1" spans="1:10">
      <c r="A75" s="71">
        <v>8</v>
      </c>
      <c r="B75" s="72" t="s">
        <v>77</v>
      </c>
      <c r="C75" s="73">
        <v>0</v>
      </c>
      <c r="D75" s="71"/>
      <c r="E75" s="73">
        <f t="shared" ref="E73:E82" si="7">C75*D75</f>
        <v>0</v>
      </c>
      <c r="F75" s="73">
        <v>0</v>
      </c>
      <c r="G75" s="73">
        <v>0</v>
      </c>
      <c r="H75" s="73">
        <f t="shared" ref="H75:H80" si="8">F75+G75</f>
        <v>0</v>
      </c>
      <c r="I75" s="71"/>
      <c r="J75" s="105" t="s">
        <v>78</v>
      </c>
    </row>
    <row r="76" customHeight="1" spans="1:10">
      <c r="A76" s="71"/>
      <c r="B76" s="72"/>
      <c r="C76" s="73"/>
      <c r="D76" s="71"/>
      <c r="E76" s="73"/>
      <c r="F76" s="73">
        <v>0</v>
      </c>
      <c r="G76" s="73">
        <v>0</v>
      </c>
      <c r="H76" s="73">
        <f t="shared" si="8"/>
        <v>0</v>
      </c>
      <c r="I76" s="71"/>
      <c r="J76" s="106"/>
    </row>
    <row r="77" s="46" customFormat="1" customHeight="1" spans="1:10">
      <c r="A77" s="62"/>
      <c r="B77" s="63" t="s">
        <v>79</v>
      </c>
      <c r="C77" s="64">
        <f>SUM(C75)</f>
        <v>0</v>
      </c>
      <c r="D77" s="64">
        <f t="shared" ref="D77:E77" si="9">SUM(D75)</f>
        <v>0</v>
      </c>
      <c r="E77" s="64">
        <f t="shared" si="9"/>
        <v>0</v>
      </c>
      <c r="F77" s="64">
        <f>SUM(F75:F76)</f>
        <v>0</v>
      </c>
      <c r="G77" s="64">
        <f t="shared" ref="G77:H77" si="10">SUM(G75:G76)</f>
        <v>0</v>
      </c>
      <c r="H77" s="64">
        <f t="shared" si="10"/>
        <v>0</v>
      </c>
      <c r="I77" s="62"/>
      <c r="J77" s="107"/>
    </row>
    <row r="78" customHeight="1" spans="1:10">
      <c r="A78" s="71">
        <v>9</v>
      </c>
      <c r="B78" s="72" t="s">
        <v>80</v>
      </c>
      <c r="C78" s="73">
        <v>0</v>
      </c>
      <c r="D78" s="71"/>
      <c r="E78" s="73">
        <f t="shared" si="7"/>
        <v>0</v>
      </c>
      <c r="F78" s="73">
        <v>0</v>
      </c>
      <c r="G78" s="73">
        <v>0</v>
      </c>
      <c r="H78" s="73">
        <f t="shared" si="8"/>
        <v>0</v>
      </c>
      <c r="I78" s="71"/>
      <c r="J78" s="100" t="s">
        <v>81</v>
      </c>
    </row>
    <row r="79" customHeight="1" spans="1:10">
      <c r="A79" s="71"/>
      <c r="B79" s="72"/>
      <c r="C79" s="73"/>
      <c r="D79" s="71"/>
      <c r="E79" s="73"/>
      <c r="F79" s="73">
        <v>0</v>
      </c>
      <c r="G79" s="73">
        <v>0</v>
      </c>
      <c r="H79" s="73">
        <f t="shared" si="8"/>
        <v>0</v>
      </c>
      <c r="I79" s="71"/>
      <c r="J79" s="102"/>
    </row>
    <row r="80" customHeight="1" spans="1:10">
      <c r="A80" s="71"/>
      <c r="B80" s="72"/>
      <c r="C80" s="73"/>
      <c r="D80" s="71"/>
      <c r="E80" s="73"/>
      <c r="F80" s="73">
        <v>0</v>
      </c>
      <c r="G80" s="73">
        <v>0</v>
      </c>
      <c r="H80" s="73">
        <f t="shared" si="8"/>
        <v>0</v>
      </c>
      <c r="I80" s="71"/>
      <c r="J80" s="102"/>
    </row>
    <row r="81" s="46" customFormat="1" customHeight="1" spans="1:10">
      <c r="A81" s="62"/>
      <c r="B81" s="63" t="s">
        <v>82</v>
      </c>
      <c r="C81" s="64">
        <f>SUM(C78)</f>
        <v>0</v>
      </c>
      <c r="D81" s="64">
        <f t="shared" ref="D81:E81" si="11">SUM(D78)</f>
        <v>0</v>
      </c>
      <c r="E81" s="64">
        <f t="shared" si="11"/>
        <v>0</v>
      </c>
      <c r="F81" s="64">
        <f>SUM(F78:F80)</f>
        <v>0</v>
      </c>
      <c r="G81" s="64" t="s">
        <v>83</v>
      </c>
      <c r="H81" s="64">
        <f t="shared" ref="H81" si="12">SUM(H78:H80)</f>
        <v>0</v>
      </c>
      <c r="I81" s="62"/>
      <c r="J81" s="103"/>
    </row>
    <row r="82" customHeight="1" spans="1:10">
      <c r="A82" s="65">
        <v>10</v>
      </c>
      <c r="B82" s="72" t="s">
        <v>84</v>
      </c>
      <c r="C82" s="73">
        <v>0</v>
      </c>
      <c r="D82" s="71"/>
      <c r="E82" s="73">
        <f t="shared" si="7"/>
        <v>0</v>
      </c>
      <c r="F82" s="90">
        <f>93+58</f>
        <v>151</v>
      </c>
      <c r="G82" s="90">
        <v>0</v>
      </c>
      <c r="H82" s="90">
        <f>F82+G82</f>
        <v>151</v>
      </c>
      <c r="I82" s="99" t="s">
        <v>85</v>
      </c>
      <c r="J82" s="105"/>
    </row>
    <row r="83" customHeight="1" spans="1:10">
      <c r="A83" s="85"/>
      <c r="B83" s="72"/>
      <c r="C83" s="73"/>
      <c r="D83" s="71"/>
      <c r="E83" s="73"/>
      <c r="F83" s="90">
        <f>23</f>
        <v>23</v>
      </c>
      <c r="G83" s="90">
        <v>0</v>
      </c>
      <c r="H83" s="90">
        <f>F83+G83</f>
        <v>23</v>
      </c>
      <c r="I83" s="99" t="s">
        <v>85</v>
      </c>
      <c r="J83" s="106"/>
    </row>
    <row r="84" customHeight="1" spans="1:10">
      <c r="A84" s="85"/>
      <c r="B84" s="72"/>
      <c r="C84" s="73"/>
      <c r="D84" s="71"/>
      <c r="E84" s="73"/>
      <c r="F84" s="90">
        <f>38</f>
        <v>38</v>
      </c>
      <c r="G84" s="90">
        <v>0</v>
      </c>
      <c r="H84" s="90">
        <f>F84+G84</f>
        <v>38</v>
      </c>
      <c r="I84" s="99" t="s">
        <v>85</v>
      </c>
      <c r="J84" s="106"/>
    </row>
    <row r="85" customHeight="1" spans="1:10">
      <c r="A85" s="85"/>
      <c r="B85" s="72"/>
      <c r="C85" s="73"/>
      <c r="D85" s="71"/>
      <c r="E85" s="73"/>
      <c r="F85" s="90">
        <v>316.2</v>
      </c>
      <c r="G85" s="90">
        <v>0</v>
      </c>
      <c r="H85" s="90">
        <v>316.2</v>
      </c>
      <c r="I85" s="99" t="s">
        <v>85</v>
      </c>
      <c r="J85" s="106"/>
    </row>
    <row r="86" customHeight="1" spans="1:10">
      <c r="A86" s="85"/>
      <c r="B86" s="72"/>
      <c r="C86" s="73"/>
      <c r="D86" s="71"/>
      <c r="E86" s="73"/>
      <c r="F86" s="90">
        <v>116</v>
      </c>
      <c r="G86" s="90">
        <v>0</v>
      </c>
      <c r="H86" s="90">
        <v>116</v>
      </c>
      <c r="I86" s="99" t="s">
        <v>85</v>
      </c>
      <c r="J86" s="106"/>
    </row>
    <row r="87" customHeight="1" spans="1:10">
      <c r="A87" s="85"/>
      <c r="B87" s="72"/>
      <c r="C87" s="73"/>
      <c r="D87" s="71"/>
      <c r="E87" s="73"/>
      <c r="F87" s="90">
        <v>79</v>
      </c>
      <c r="G87" s="90">
        <v>0</v>
      </c>
      <c r="H87" s="90">
        <v>79</v>
      </c>
      <c r="I87" s="99" t="s">
        <v>85</v>
      </c>
      <c r="J87" s="106"/>
    </row>
    <row r="88" customHeight="1" spans="1:10">
      <c r="A88" s="85"/>
      <c r="B88" s="72"/>
      <c r="C88" s="73"/>
      <c r="D88" s="71"/>
      <c r="E88" s="73"/>
      <c r="F88" s="90">
        <v>31.5</v>
      </c>
      <c r="G88" s="90">
        <v>0</v>
      </c>
      <c r="H88" s="90">
        <v>31.5</v>
      </c>
      <c r="I88" s="99" t="s">
        <v>85</v>
      </c>
      <c r="J88" s="106"/>
    </row>
    <row r="89" customHeight="1" spans="1:10">
      <c r="A89" s="85"/>
      <c r="B89" s="72"/>
      <c r="C89" s="73"/>
      <c r="D89" s="71"/>
      <c r="E89" s="73"/>
      <c r="F89" s="90">
        <v>216</v>
      </c>
      <c r="G89" s="90">
        <v>0</v>
      </c>
      <c r="H89" s="90">
        <f>F89+G89</f>
        <v>216</v>
      </c>
      <c r="I89" s="99" t="s">
        <v>85</v>
      </c>
      <c r="J89" s="106"/>
    </row>
    <row r="90" s="47" customFormat="1" customHeight="1" spans="1:10">
      <c r="A90" s="113"/>
      <c r="B90" s="114"/>
      <c r="C90" s="115"/>
      <c r="D90" s="115"/>
      <c r="E90" s="115"/>
      <c r="F90" s="90">
        <v>580</v>
      </c>
      <c r="G90" s="92">
        <v>0</v>
      </c>
      <c r="H90" s="90">
        <f>F90+G90</f>
        <v>580</v>
      </c>
      <c r="I90" s="109" t="s">
        <v>86</v>
      </c>
      <c r="J90" s="111"/>
    </row>
    <row r="91" s="46" customFormat="1" customHeight="1" spans="1:10">
      <c r="A91" s="62"/>
      <c r="B91" s="63" t="s">
        <v>87</v>
      </c>
      <c r="C91" s="64">
        <f>SUM(C82)</f>
        <v>0</v>
      </c>
      <c r="D91" s="64">
        <f>SUM(D82)</f>
        <v>0</v>
      </c>
      <c r="E91" s="64">
        <f>SUM(E82)</f>
        <v>0</v>
      </c>
      <c r="F91" s="64">
        <f>SUM(F82:F89)</f>
        <v>970.7</v>
      </c>
      <c r="G91" s="64">
        <f>SUM(G82:G89)</f>
        <v>0</v>
      </c>
      <c r="H91" s="64">
        <f>SUM(H82:H89)</f>
        <v>970.7</v>
      </c>
      <c r="I91" s="62"/>
      <c r="J91" s="107"/>
    </row>
    <row r="92" customHeight="1" spans="1:10">
      <c r="A92" s="62"/>
      <c r="B92" s="63" t="s">
        <v>88</v>
      </c>
      <c r="C92" s="64" t="e">
        <f t="shared" ref="C92:H92" si="13">SUM(C91,C81,C77,C74,C71,C68,C46,C17,C14,C11)</f>
        <v>#REF!</v>
      </c>
      <c r="D92" s="64" t="e">
        <f t="shared" si="13"/>
        <v>#REF!</v>
      </c>
      <c r="E92" s="64" t="e">
        <f>SUM(E91,E81,E77,E74,E71,E68,E46,E17,E14,E11)</f>
        <v>#REF!</v>
      </c>
      <c r="F92" s="64">
        <f>SUM(F91,F81,F77,F74,F71,F68,F46,F17,F14,F11)</f>
        <v>34853.73</v>
      </c>
      <c r="G92" s="64">
        <f t="shared" si="13"/>
        <v>320.23</v>
      </c>
      <c r="H92" s="64">
        <f t="shared" si="13"/>
        <v>35173.96</v>
      </c>
      <c r="I92" s="62"/>
      <c r="J92" s="122"/>
    </row>
    <row r="96" customHeight="1" spans="1:9">
      <c r="A96" s="116" t="s">
        <v>89</v>
      </c>
      <c r="B96" s="117"/>
      <c r="C96" s="118" t="s">
        <v>90</v>
      </c>
      <c r="D96" s="118"/>
      <c r="E96" s="118" t="s">
        <v>91</v>
      </c>
      <c r="F96" s="118"/>
      <c r="G96" s="118" t="s">
        <v>92</v>
      </c>
      <c r="H96" s="118"/>
      <c r="I96" s="123" t="s">
        <v>93</v>
      </c>
    </row>
    <row r="97" customHeight="1" spans="1:9">
      <c r="A97" s="119">
        <v>20000</v>
      </c>
      <c r="B97" s="119"/>
      <c r="C97" s="119">
        <f>H92</f>
        <v>35173.96</v>
      </c>
      <c r="D97" s="119"/>
      <c r="E97" s="119">
        <f>F92</f>
        <v>34853.73</v>
      </c>
      <c r="F97" s="119"/>
      <c r="G97" s="119">
        <f>G92</f>
        <v>320.23</v>
      </c>
      <c r="H97" s="119"/>
      <c r="I97" s="124">
        <f>A97-C97</f>
        <v>-15173.96</v>
      </c>
    </row>
    <row r="99" customHeight="1" spans="1:9">
      <c r="A99" s="46" t="s">
        <v>94</v>
      </c>
      <c r="B99" s="46"/>
      <c r="C99" s="120" t="s">
        <v>95</v>
      </c>
      <c r="D99" s="46"/>
      <c r="E99" s="46" t="s">
        <v>96</v>
      </c>
      <c r="F99" s="46"/>
      <c r="G99" s="46" t="s">
        <v>97</v>
      </c>
      <c r="H99" s="46"/>
      <c r="I99" s="46"/>
    </row>
  </sheetData>
  <mergeCells count="76">
    <mergeCell ref="C2:H2"/>
    <mergeCell ref="C6:E6"/>
    <mergeCell ref="F6:I6"/>
    <mergeCell ref="A96:B96"/>
    <mergeCell ref="C96:D96"/>
    <mergeCell ref="E96:F96"/>
    <mergeCell ref="G96:H96"/>
    <mergeCell ref="A97:B97"/>
    <mergeCell ref="C97:D97"/>
    <mergeCell ref="E97:F97"/>
    <mergeCell ref="G97:H97"/>
    <mergeCell ref="A6:A7"/>
    <mergeCell ref="A8:A10"/>
    <mergeCell ref="A12:A13"/>
    <mergeCell ref="A15:A16"/>
    <mergeCell ref="A18:A45"/>
    <mergeCell ref="A47:A67"/>
    <mergeCell ref="A69:A70"/>
    <mergeCell ref="A72:A73"/>
    <mergeCell ref="A75:A76"/>
    <mergeCell ref="A78:A80"/>
    <mergeCell ref="A82:A89"/>
    <mergeCell ref="B6:B7"/>
    <mergeCell ref="B8:B10"/>
    <mergeCell ref="B12:B13"/>
    <mergeCell ref="B15:B16"/>
    <mergeCell ref="B18:B45"/>
    <mergeCell ref="B47:B67"/>
    <mergeCell ref="B69:B70"/>
    <mergeCell ref="B72:B73"/>
    <mergeCell ref="B75:B76"/>
    <mergeCell ref="B78:B80"/>
    <mergeCell ref="B82:B89"/>
    <mergeCell ref="C8:C10"/>
    <mergeCell ref="C12:C13"/>
    <mergeCell ref="C15:C16"/>
    <mergeCell ref="C18:C45"/>
    <mergeCell ref="C47:C67"/>
    <mergeCell ref="C69:C70"/>
    <mergeCell ref="C72:C73"/>
    <mergeCell ref="C75:C76"/>
    <mergeCell ref="C78:C80"/>
    <mergeCell ref="C82:C89"/>
    <mergeCell ref="D8:D10"/>
    <mergeCell ref="D12:D13"/>
    <mergeCell ref="D15:D16"/>
    <mergeCell ref="D18:D45"/>
    <mergeCell ref="D47:D67"/>
    <mergeCell ref="D69:D70"/>
    <mergeCell ref="D72:D73"/>
    <mergeCell ref="D75:D76"/>
    <mergeCell ref="D78:D80"/>
    <mergeCell ref="D82:D89"/>
    <mergeCell ref="E8:E10"/>
    <mergeCell ref="E12:E13"/>
    <mergeCell ref="E15:E16"/>
    <mergeCell ref="E18:E45"/>
    <mergeCell ref="E47:E67"/>
    <mergeCell ref="E69:E70"/>
    <mergeCell ref="E72:E73"/>
    <mergeCell ref="E75:E76"/>
    <mergeCell ref="E78:E80"/>
    <mergeCell ref="E82:E89"/>
    <mergeCell ref="J4:J5"/>
    <mergeCell ref="J6:J7"/>
    <mergeCell ref="J8:J11"/>
    <mergeCell ref="J12:J14"/>
    <mergeCell ref="J15:J17"/>
    <mergeCell ref="J18:J46"/>
    <mergeCell ref="J47:J68"/>
    <mergeCell ref="J69:J71"/>
    <mergeCell ref="J72:J74"/>
    <mergeCell ref="J75:J77"/>
    <mergeCell ref="J78:J81"/>
    <mergeCell ref="J82:J91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60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workbookViewId="0">
      <selection activeCell="H13" sqref="H13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98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99</v>
      </c>
      <c r="E5" s="6"/>
      <c r="F5" s="25"/>
      <c r="G5" s="25"/>
      <c r="H5" s="6" t="s">
        <v>100</v>
      </c>
      <c r="I5" s="5"/>
      <c r="J5" s="25"/>
      <c r="K5" s="31"/>
    </row>
    <row r="6" ht="20.1" customHeight="1" spans="2:11">
      <c r="B6" s="7"/>
      <c r="C6" s="8"/>
      <c r="D6" s="9" t="s">
        <v>101</v>
      </c>
      <c r="E6" s="9"/>
      <c r="F6" s="26"/>
      <c r="G6" s="26"/>
      <c r="H6" s="9" t="s">
        <v>102</v>
      </c>
      <c r="I6" s="8"/>
      <c r="J6" s="26"/>
      <c r="K6" s="32"/>
    </row>
    <row r="7" ht="20.1" customHeight="1" spans="2:11">
      <c r="B7" s="7"/>
      <c r="C7" s="8"/>
      <c r="D7" s="9" t="s">
        <v>103</v>
      </c>
      <c r="E7" s="9"/>
      <c r="F7" s="26"/>
      <c r="G7" s="26"/>
      <c r="H7" s="9" t="s">
        <v>104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105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106</v>
      </c>
      <c r="E10" s="13" t="s">
        <v>107</v>
      </c>
      <c r="F10" s="14"/>
      <c r="G10" s="20" t="s">
        <v>108</v>
      </c>
      <c r="H10" s="14" t="s">
        <v>109</v>
      </c>
      <c r="I10" s="13" t="s">
        <v>110</v>
      </c>
      <c r="J10" s="14"/>
      <c r="K10" s="20" t="s">
        <v>111</v>
      </c>
    </row>
    <row r="11" ht="20.1" customHeight="1" spans="2:11">
      <c r="B11" s="15">
        <v>1</v>
      </c>
      <c r="C11" s="16"/>
      <c r="D11" s="17" t="s">
        <v>112</v>
      </c>
      <c r="E11" s="15" t="s">
        <v>113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114</v>
      </c>
      <c r="F12" s="22"/>
      <c r="G12" s="28"/>
      <c r="H12" s="28">
        <f>67.16+14.2+12.4+67.78+241.47</f>
        <v>403.01</v>
      </c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115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116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84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88</v>
      </c>
      <c r="C16" s="19"/>
      <c r="D16" s="19"/>
      <c r="E16" s="19"/>
      <c r="F16" s="14"/>
      <c r="G16" s="29">
        <f>SUM(G11:G15)</f>
        <v>0</v>
      </c>
      <c r="H16" s="29">
        <f>SUM(H11:H15)</f>
        <v>403.01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109</v>
      </c>
      <c r="C18" s="20"/>
      <c r="D18" s="20"/>
      <c r="E18" s="20"/>
      <c r="F18" s="20"/>
      <c r="G18" s="20" t="s">
        <v>117</v>
      </c>
      <c r="H18" s="20"/>
      <c r="I18" s="20"/>
      <c r="J18" s="20"/>
      <c r="K18" s="20" t="s">
        <v>118</v>
      </c>
    </row>
    <row r="19" ht="20.1" customHeight="1" spans="2:11">
      <c r="B19" s="21">
        <f>H16</f>
        <v>403.01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403.01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119</v>
      </c>
      <c r="C21" s="8"/>
      <c r="D21" s="8"/>
      <c r="E21" s="8"/>
      <c r="F21" s="8" t="s">
        <v>95</v>
      </c>
      <c r="G21" s="8" t="s">
        <v>120</v>
      </c>
      <c r="H21" s="8"/>
      <c r="I21" s="8"/>
      <c r="J21" s="8" t="s">
        <v>97</v>
      </c>
      <c r="K21" s="8"/>
    </row>
    <row r="24" ht="20.4" spans="1:11">
      <c r="A24" s="2" t="s">
        <v>121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99</v>
      </c>
      <c r="E26" s="6"/>
      <c r="F26" s="25"/>
      <c r="G26" s="25"/>
      <c r="H26" s="6" t="s">
        <v>100</v>
      </c>
      <c r="I26" s="5"/>
      <c r="J26" s="25"/>
      <c r="K26" s="31"/>
    </row>
    <row r="27" ht="20.1" customHeight="1" spans="2:11">
      <c r="B27" s="7"/>
      <c r="C27" s="8"/>
      <c r="D27" s="9" t="s">
        <v>101</v>
      </c>
      <c r="E27" s="9"/>
      <c r="F27" s="26"/>
      <c r="G27" s="26"/>
      <c r="H27" s="9" t="s">
        <v>102</v>
      </c>
      <c r="I27" s="8"/>
      <c r="J27" s="26"/>
      <c r="K27" s="32"/>
    </row>
    <row r="28" ht="20.1" customHeight="1" spans="2:11">
      <c r="B28" s="7"/>
      <c r="C28" s="8"/>
      <c r="D28" s="9" t="s">
        <v>103</v>
      </c>
      <c r="E28" s="9"/>
      <c r="F28" s="26"/>
      <c r="G28" s="26"/>
      <c r="H28" s="9" t="s">
        <v>104</v>
      </c>
      <c r="I28" s="8"/>
      <c r="J28" s="33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105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122</v>
      </c>
      <c r="E31" s="22" t="s">
        <v>123</v>
      </c>
      <c r="F31" s="22"/>
      <c r="G31" s="28" t="s">
        <v>124</v>
      </c>
      <c r="H31" s="28" t="s">
        <v>125</v>
      </c>
      <c r="I31" s="28" t="s">
        <v>88</v>
      </c>
      <c r="J31" s="28"/>
      <c r="K31" s="44" t="s">
        <v>111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88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119</v>
      </c>
      <c r="C36" s="8"/>
      <c r="D36" s="8"/>
      <c r="E36" s="8"/>
      <c r="F36" s="8" t="s">
        <v>95</v>
      </c>
      <c r="G36" s="8" t="s">
        <v>120</v>
      </c>
      <c r="H36" s="8"/>
      <c r="I36" s="8"/>
      <c r="J36" s="8" t="s">
        <v>97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2014-04-20T16:52:00Z</dcterms:created>
  <cp:lastPrinted>2017-09-11T13:53:00Z</cp:lastPrinted>
  <dcterms:modified xsi:type="dcterms:W3CDTF">2025-09-12T12:23:36Z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0E4BF50285DE8EDF48A0C368E850C54E_43</vt:lpwstr>
  </property>
</Properties>
</file>