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1015 石家庄 迈蓝\合同\"/>
    </mc:Choice>
  </mc:AlternateContent>
  <xr:revisionPtr revIDLastSave="0" documentId="13_ncr:1_{9CEABB9E-BEB3-4EE7-BD77-F0C5BE1301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Quotatio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8" l="1"/>
  <c r="H23" i="8"/>
  <c r="H26" i="8"/>
  <c r="H31" i="8"/>
  <c r="H48" i="8"/>
  <c r="H53" i="8"/>
  <c r="H77" i="8"/>
  <c r="G80" i="8"/>
  <c r="H80" i="8"/>
  <c r="H81" i="8"/>
  <c r="H85" i="8"/>
  <c r="H87" i="8"/>
  <c r="D99" i="8"/>
  <c r="H99" i="8"/>
  <c r="H100" i="8"/>
  <c r="H96" i="8"/>
  <c r="H71" i="8"/>
  <c r="H27" i="8"/>
  <c r="H12" i="8"/>
  <c r="H11" i="8"/>
  <c r="H34" i="8"/>
  <c r="H35" i="8"/>
  <c r="H36" i="8"/>
  <c r="H37" i="8"/>
  <c r="H38" i="8"/>
  <c r="H39" i="8"/>
  <c r="H40" i="8"/>
  <c r="H41" i="8"/>
  <c r="H42" i="8"/>
  <c r="H43" i="8"/>
  <c r="H44" i="8"/>
  <c r="H49" i="8"/>
  <c r="H50" i="8"/>
  <c r="H51" i="8"/>
  <c r="H52" i="8"/>
  <c r="H46" i="8"/>
  <c r="H47" i="8"/>
  <c r="H45" i="8"/>
  <c r="H63" i="8"/>
  <c r="H64" i="8"/>
  <c r="H65" i="8"/>
  <c r="H66" i="8"/>
  <c r="H67" i="8"/>
  <c r="H68" i="8"/>
  <c r="H69" i="8"/>
  <c r="H70" i="8"/>
  <c r="H90" i="8"/>
  <c r="H91" i="8"/>
  <c r="H92" i="8"/>
  <c r="H93" i="8"/>
  <c r="H94" i="8"/>
  <c r="H84" i="8"/>
  <c r="H86" i="8"/>
  <c r="H13" i="8"/>
  <c r="H14" i="8"/>
  <c r="H15" i="8"/>
  <c r="H16" i="8"/>
  <c r="H17" i="8"/>
  <c r="H18" i="8"/>
  <c r="H19" i="8"/>
  <c r="H28" i="8"/>
  <c r="H29" i="8"/>
  <c r="H30" i="8"/>
  <c r="H56" i="8"/>
  <c r="H57" i="8"/>
  <c r="H58" i="8"/>
  <c r="H59" i="8"/>
  <c r="H60" i="8"/>
  <c r="H61" i="8"/>
  <c r="H62" i="8"/>
  <c r="H74" i="8"/>
  <c r="H75" i="8"/>
  <c r="H76" i="8"/>
  <c r="H95" i="8"/>
</calcChain>
</file>

<file path=xl/sharedStrings.xml><?xml version="1.0" encoding="utf-8"?>
<sst xmlns="http://schemas.openxmlformats.org/spreadsheetml/2006/main" count="341" uniqueCount="184">
  <si>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</si>
  <si>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</si>
  <si>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</si>
  <si>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</si>
  <si>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</si>
  <si>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</si>
  <si>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</si>
  <si>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</si>
  <si>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</si>
  <si>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</si>
  <si>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</si>
  <si>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</si>
  <si>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</si>
  <si>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</si>
  <si>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</si>
  <si>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</si>
  <si>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</si>
  <si>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</si>
  <si>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</si>
  <si>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</si>
  <si>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</si>
  <si>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</si>
  <si>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</si>
  <si>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</si>
  <si>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</si>
  <si>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</si>
  <si>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</si>
  <si>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酒店HOTEL ACCOMMODATION(首都机场、德国）：</t>
  </si>
  <si>
    <t>A-1</t>
  </si>
  <si>
    <t>间/晚
room/night</t>
  </si>
  <si>
    <t>A-2</t>
  </si>
  <si>
    <t>行政大床房（___月___日___晚）</t>
  </si>
  <si>
    <t>间/晚</t>
  </si>
  <si>
    <t>含服务费、单早、Wifi</t>
  </si>
  <si>
    <t>普通大床房（___月___日___晚）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</si>
  <si>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</si>
  <si>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</si>
  <si>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请注明会议室名称、面积及层高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</si>
  <si>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</si>
  <si>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</si>
  <si>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</si>
  <si>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</si>
  <si>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有线/无线，数量</t>
  </si>
  <si>
    <t>个/天</t>
  </si>
  <si>
    <t>视频切换、反看板、计时器、音频设备等</t>
  </si>
  <si>
    <t>台/天</t>
  </si>
  <si>
    <t>人/天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</si>
  <si>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</si>
  <si>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</si>
  <si>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</si>
  <si>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</si>
  <si>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</si>
  <si>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</si>
  <si>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B-1</t>
  </si>
  <si>
    <t>自助/桌餐，buffet/ table</t>
  </si>
  <si>
    <t>人
person</t>
  </si>
  <si>
    <t>B-2</t>
  </si>
  <si>
    <t xml:space="preserve">晚餐dinner </t>
  </si>
  <si>
    <t xml:space="preserve"> </t>
  </si>
  <si>
    <t>B-3</t>
  </si>
  <si>
    <t>晚餐</t>
  </si>
  <si>
    <t>自助/桌餐，</t>
  </si>
  <si>
    <t>人</t>
  </si>
  <si>
    <t>B-4</t>
  </si>
  <si>
    <t>午餐</t>
  </si>
  <si>
    <t>自助/桌餐，__月__日</t>
  </si>
  <si>
    <t>B-5</t>
  </si>
  <si>
    <t>C</t>
  </si>
  <si>
    <t>交通Transportation costs</t>
  </si>
  <si>
    <t>C-1</t>
  </si>
  <si>
    <t>辆/趟
per/car</t>
  </si>
  <si>
    <t>机场接送机用车（国际）
The international transport(airport pickup and drop off)</t>
  </si>
  <si>
    <t>国际用车
The international transport</t>
  </si>
  <si>
    <t>C-2</t>
  </si>
  <si>
    <t>外出用餐用车</t>
  </si>
  <si>
    <t>Buick GL8商务车</t>
  </si>
  <si>
    <t>辆/趟</t>
  </si>
  <si>
    <t>要求两年内的新车
并注明车的品牌</t>
  </si>
  <si>
    <t>22座空调车（考斯特/其他品牌）</t>
  </si>
  <si>
    <t>33座空调车（金龙/大宇/现代）</t>
  </si>
  <si>
    <t>45座空调车</t>
  </si>
  <si>
    <t>C-3</t>
  </si>
  <si>
    <t>包车</t>
  </si>
  <si>
    <t>辆/天</t>
  </si>
  <si>
    <t>33座空调车（金龙,大宇，现代）</t>
  </si>
  <si>
    <t>45座空调车(境外）</t>
  </si>
  <si>
    <t>C-4</t>
  </si>
  <si>
    <t>人/单程</t>
  </si>
  <si>
    <t>D</t>
  </si>
  <si>
    <t>其他费用Others</t>
  </si>
  <si>
    <t>D-1</t>
  </si>
  <si>
    <t>保险费insurance</t>
  </si>
  <si>
    <t>签证费Visa fee</t>
  </si>
  <si>
    <t>商务签证费用business visa</t>
  </si>
  <si>
    <t>速签服务Express visa service</t>
  </si>
  <si>
    <t>3-5个工作日出签（3-5 working days）</t>
  </si>
  <si>
    <t>境外工作人员小费tips</t>
  </si>
  <si>
    <t>人/天
per/day</t>
  </si>
  <si>
    <t>境外工作人员餐补allowance</t>
  </si>
  <si>
    <t>人/餐
per/meal</t>
  </si>
  <si>
    <t>矿泉水 water</t>
  </si>
  <si>
    <t>D-2</t>
  </si>
  <si>
    <t>会议注册费registration fee</t>
  </si>
  <si>
    <t>D-3</t>
  </si>
  <si>
    <t>接机牌</t>
  </si>
  <si>
    <t>块</t>
  </si>
  <si>
    <t>D-4</t>
  </si>
  <si>
    <t>讲台/签到台鲜花</t>
  </si>
  <si>
    <t>次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</si>
  <si>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</si>
  <si>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</si>
  <si>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</si>
  <si>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</si>
  <si>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</si>
  <si>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</si>
  <si>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</si>
  <si>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</si>
  <si>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</si>
  <si>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</si>
  <si>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</si>
  <si>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</si>
  <si>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</si>
  <si>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其他需求：</t>
  </si>
  <si>
    <t>E</t>
  </si>
  <si>
    <t>工作人员费用Staff costs</t>
  </si>
  <si>
    <t>E-1</t>
  </si>
  <si>
    <t>接送机人员服务费（国内）
Staff costs（Domestic transport staff）</t>
  </si>
  <si>
    <t>E-2</t>
  </si>
  <si>
    <t>英国地接（境外工作人员）
The whole reception staff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</si>
  <si>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</si>
  <si>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</si>
  <si>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</si>
  <si>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</si>
  <si>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</si>
  <si>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</si>
  <si>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</si>
  <si>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</si>
  <si>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</si>
  <si>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</si>
  <si>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</si>
  <si>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</si>
  <si>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</si>
  <si>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</si>
  <si>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</si>
  <si>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</si>
  <si>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</si>
  <si>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</si>
  <si>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               酒店/           Hotel</t>
    <phoneticPr fontId="32" type="noConversion"/>
  </si>
  <si>
    <t>Single room</t>
    <phoneticPr fontId="32" type="noConversion"/>
  </si>
  <si>
    <t>Business car</t>
    <phoneticPr fontId="32" type="noConversion"/>
  </si>
  <si>
    <t>全陪人员费用Staff costs</t>
    <phoneticPr fontId="32" type="noConversion"/>
  </si>
  <si>
    <t>机票Tickets</t>
    <phoneticPr fontId="32" type="noConversion"/>
  </si>
  <si>
    <t>H2</t>
    <phoneticPr fontId="32" type="noConversion"/>
  </si>
  <si>
    <t>房费 Hotel</t>
    <phoneticPr fontId="32" type="noConversion"/>
  </si>
  <si>
    <t>补助 costs</t>
    <phoneticPr fontId="32" type="noConversion"/>
  </si>
  <si>
    <t>国内会议</t>
  </si>
  <si>
    <t>火车票或动车票
Train ticket</t>
    <phoneticPr fontId="32" type="noConversion"/>
  </si>
  <si>
    <t>注册费</t>
    <phoneticPr fontId="32" type="noConversion"/>
  </si>
  <si>
    <t>H2</t>
  </si>
  <si>
    <t>H4</t>
  </si>
  <si>
    <t>H5</t>
  </si>
  <si>
    <t>H6</t>
  </si>
  <si>
    <t>第八届全国结核病医院管理和创新论坛</t>
    <phoneticPr fontId="36" type="noConversion"/>
  </si>
  <si>
    <t>2020.10.15-17</t>
    <phoneticPr fontId="36" type="noConversion"/>
  </si>
  <si>
    <t xml:space="preserve">石家庄国山宾馆 </t>
    <phoneticPr fontId="36" type="noConversion"/>
  </si>
  <si>
    <t>_广州_地方-_石家庄地方</t>
    <phoneticPr fontId="32" type="noConversion"/>
  </si>
  <si>
    <t xml:space="preserve"> 杭州_地方-_石家庄_地方</t>
    <phoneticPr fontId="32" type="noConversion"/>
  </si>
  <si>
    <t>_上海_地方-_石家庄 地方</t>
    <phoneticPr fontId="32" type="noConversion"/>
  </si>
  <si>
    <t>_苏州_地方-_石家庄_地方</t>
    <phoneticPr fontId="32" type="noConversion"/>
  </si>
  <si>
    <t>_济南_地方-_石家庄_地方</t>
    <phoneticPr fontId="32" type="noConversion"/>
  </si>
  <si>
    <t>_北京_地方-_石家庄_地方</t>
    <phoneticPr fontId="32" type="noConversion"/>
  </si>
  <si>
    <t>酒店/ 石家庄国山宾馆     
Hotel/Pullman Shanghai South</t>
    <phoneticPr fontId="32" type="noConversion"/>
  </si>
  <si>
    <t>康辉集团北京国际会议展览有限公司</t>
    <phoneticPr fontId="32" type="noConversion"/>
  </si>
  <si>
    <t>耿吴茜 18210062127</t>
    <phoneticPr fontId="32" type="noConversion"/>
  </si>
  <si>
    <t>一等座金额，以实际发生费用结算
Estimated amount</t>
    <phoneticPr fontId="32" type="noConversion"/>
  </si>
  <si>
    <t>经济舱全价，预估金额，以实际发生费用结算
Estimated amount</t>
    <phoneticPr fontId="32" type="noConversion"/>
  </si>
  <si>
    <t>预估金额，以实际发生费用结算
Estimated amount</t>
    <phoneticPr fontId="32" type="noConversion"/>
  </si>
  <si>
    <t>高铁二等座</t>
    <phoneticPr fontId="32" type="noConversion"/>
  </si>
  <si>
    <t>Single room  普通大床房（2月15日-17日 2晚）</t>
    <phoneticPr fontId="32" type="noConversion"/>
  </si>
  <si>
    <t>Twin Room  普通双床房（2月15日-17日 2晚）</t>
    <phoneticPr fontId="32" type="noConversion"/>
  </si>
  <si>
    <t>注册费含15日晚宴+16日午餐+16日晚宴</t>
    <phoneticPr fontId="32" type="noConversion"/>
  </si>
  <si>
    <t>机场及市内接送机用车-始发地用车以及石家庄用车
The Domestic transfort(airport pickup and drop off)</t>
    <phoneticPr fontId="32" type="noConversion"/>
  </si>
  <si>
    <t>含早餐</t>
    <phoneticPr fontId="32" type="noConversion"/>
  </si>
  <si>
    <t>17日 午餐lunch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</si>
</sst>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38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10"/>
      <name val="Arial"/>
      <family val="2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10"/>
      <color indexed="10"/>
      <name val="黑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5" fillId="0" borderId="0" xfId="6" applyFont="1" applyFill="1" applyBorder="1" applyAlignment="1">
      <alignment horizontal="left"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9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vertical="center" wrapText="1"/>
    </xf>
    <xf numFmtId="0" fontId="11" fillId="4" borderId="0" xfId="6" applyFont="1" applyFill="1" applyBorder="1" applyAlignment="1">
      <alignment vertical="center" wrapText="1"/>
    </xf>
    <xf numFmtId="0" fontId="11" fillId="4" borderId="0" xfId="6" applyFont="1" applyFill="1" applyBorder="1" applyAlignment="1">
      <alignment horizontal="left" vertical="center" wrapText="1"/>
    </xf>
    <xf numFmtId="0" fontId="12" fillId="4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center"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0" fillId="2" borderId="0" xfId="6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center" vertical="center" wrapText="1"/>
    </xf>
    <xf numFmtId="4" fontId="10" fillId="2" borderId="0" xfId="6" applyNumberFormat="1" applyFont="1" applyFill="1" applyBorder="1" applyAlignment="1">
      <alignment vertical="center" wrapText="1"/>
    </xf>
    <xf numFmtId="0" fontId="10" fillId="0" borderId="0" xfId="6" applyFont="1" applyBorder="1" applyAlignment="1">
      <alignment horizontal="center" vertical="center" wrapText="1"/>
    </xf>
    <xf numFmtId="0" fontId="11" fillId="5" borderId="0" xfId="6" applyFont="1" applyFill="1" applyBorder="1" applyAlignment="1">
      <alignment vertical="center" wrapText="1"/>
    </xf>
    <xf numFmtId="0" fontId="8" fillId="0" borderId="0" xfId="6" applyFont="1" applyBorder="1" applyAlignment="1">
      <alignment horizontal="left" vertical="center" wrapText="1"/>
    </xf>
    <xf numFmtId="4" fontId="8" fillId="0" borderId="0" xfId="6" applyNumberFormat="1" applyFont="1" applyFill="1" applyBorder="1" applyAlignment="1">
      <alignment vertical="center" wrapText="1"/>
    </xf>
    <xf numFmtId="0" fontId="14" fillId="7" borderId="0" xfId="6" applyFont="1" applyFill="1" applyBorder="1" applyAlignment="1">
      <alignment horizontal="center" vertical="center" wrapText="1"/>
    </xf>
    <xf numFmtId="0" fontId="15" fillId="7" borderId="0" xfId="6" applyFont="1" applyFill="1" applyBorder="1" applyAlignment="1">
      <alignment horizontal="center" vertical="center" wrapText="1"/>
    </xf>
    <xf numFmtId="0" fontId="10" fillId="3" borderId="0" xfId="6" applyFont="1" applyFill="1" applyBorder="1" applyAlignment="1">
      <alignment horizontal="center" vertical="center" wrapText="1"/>
    </xf>
    <xf numFmtId="0" fontId="13" fillId="4" borderId="0" xfId="6" applyFont="1" applyFill="1" applyBorder="1" applyAlignment="1">
      <alignment horizontal="left" vertical="center" wrapText="1"/>
    </xf>
    <xf numFmtId="0" fontId="13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left" vertical="center" wrapText="1"/>
    </xf>
    <xf numFmtId="0" fontId="10" fillId="4" borderId="0" xfId="6" applyFont="1" applyFill="1" applyBorder="1" applyAlignment="1">
      <alignment vertical="center" wrapText="1"/>
    </xf>
    <xf numFmtId="4" fontId="8" fillId="0" borderId="0" xfId="6" applyNumberFormat="1" applyFont="1" applyBorder="1" applyAlignment="1">
      <alignment vertical="center" wrapText="1"/>
    </xf>
    <xf numFmtId="0" fontId="17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vertical="center" wrapText="1"/>
    </xf>
    <xf numFmtId="0" fontId="10" fillId="4" borderId="0" xfId="6" applyFont="1" applyFill="1" applyBorder="1" applyAlignment="1">
      <alignment horizontal="center" vertical="center" wrapText="1"/>
    </xf>
    <xf numFmtId="0" fontId="12" fillId="4" borderId="0" xfId="6" applyFont="1" applyFill="1" applyBorder="1" applyAlignment="1">
      <alignment horizontal="right" vertical="center" wrapText="1"/>
    </xf>
    <xf numFmtId="0" fontId="13" fillId="4" borderId="0" xfId="6" applyFont="1" applyFill="1" applyBorder="1" applyAlignment="1">
      <alignment horizontal="center" vertical="center" wrapText="1"/>
    </xf>
    <xf numFmtId="0" fontId="17" fillId="0" borderId="0" xfId="6" applyFont="1" applyBorder="1" applyAlignment="1">
      <alignment vertical="center" wrapText="1"/>
    </xf>
    <xf numFmtId="0" fontId="11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17" fillId="0" borderId="0" xfId="6" applyFont="1" applyBorder="1" applyAlignment="1">
      <alignment horizontal="left" vertical="center" wrapText="1"/>
    </xf>
    <xf numFmtId="0" fontId="8" fillId="9" borderId="0" xfId="6" applyFont="1" applyFill="1" applyBorder="1" applyAlignment="1">
      <alignment horizontal="left" vertical="center" wrapText="1"/>
    </xf>
    <xf numFmtId="4" fontId="8" fillId="9" borderId="0" xfId="6" applyNumberFormat="1" applyFont="1" applyFill="1" applyBorder="1" applyAlignment="1">
      <alignment vertical="center" wrapText="1"/>
    </xf>
    <xf numFmtId="9" fontId="12" fillId="4" borderId="0" xfId="6" applyNumberFormat="1" applyFont="1" applyFill="1" applyBorder="1" applyAlignment="1">
      <alignment horizontal="center" vertical="center" wrapText="1"/>
    </xf>
    <xf numFmtId="0" fontId="19" fillId="10" borderId="0" xfId="6" applyFont="1" applyFill="1" applyBorder="1" applyAlignment="1">
      <alignment vertical="center" wrapText="1"/>
    </xf>
    <xf numFmtId="177" fontId="19" fillId="10" borderId="0" xfId="6" applyNumberFormat="1" applyFont="1" applyFill="1" applyBorder="1" applyAlignment="1">
      <alignment horizontal="right" vertical="center" wrapText="1"/>
    </xf>
    <xf numFmtId="0" fontId="13" fillId="9" borderId="0" xfId="6" applyFont="1" applyFill="1" applyBorder="1" applyAlignment="1">
      <alignment vertical="center" wrapText="1"/>
    </xf>
    <xf numFmtId="177" fontId="22" fillId="10" borderId="0" xfId="6" applyNumberFormat="1" applyFont="1" applyFill="1" applyBorder="1" applyAlignment="1">
      <alignment vertical="center" wrapText="1"/>
    </xf>
    <xf numFmtId="0" fontId="9" fillId="0" borderId="0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center" vertical="center" wrapText="1"/>
    </xf>
    <xf numFmtId="0" fontId="8" fillId="0" borderId="0" xfId="6" applyFont="1" applyAlignment="1">
      <alignment horizontal="center" vertical="center" wrapText="1"/>
    </xf>
    <xf numFmtId="0" fontId="13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 wrapText="1"/>
    </xf>
    <xf numFmtId="0" fontId="12" fillId="4" borderId="0" xfId="6" applyFont="1" applyFill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4" fontId="10" fillId="0" borderId="0" xfId="6" applyNumberFormat="1" applyFont="1" applyAlignment="1">
      <alignment vertical="center" wrapText="1"/>
    </xf>
    <xf numFmtId="0" fontId="33" fillId="4" borderId="1" xfId="6" applyFont="1" applyFill="1" applyBorder="1" applyAlignment="1">
      <alignment vertical="center" wrapText="1"/>
    </xf>
    <xf numFmtId="0" fontId="33" fillId="11" borderId="1" xfId="6" applyFont="1" applyFill="1" applyBorder="1" applyAlignment="1">
      <alignment vertical="center" wrapText="1"/>
    </xf>
    <xf numFmtId="14" fontId="34" fillId="11" borderId="2" xfId="6" applyNumberFormat="1" applyFont="1" applyFill="1" applyBorder="1" applyAlignment="1">
      <alignment horizontal="left" vertical="center"/>
    </xf>
    <xf numFmtId="0" fontId="11" fillId="4" borderId="0" xfId="6" applyFont="1" applyFill="1" applyAlignment="1">
      <alignment horizontal="left" vertical="center" wrapText="1"/>
    </xf>
    <xf numFmtId="0" fontId="3" fillId="6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left" vertical="center" wrapText="1"/>
    </xf>
    <xf numFmtId="40" fontId="12" fillId="5" borderId="0" xfId="6" applyNumberFormat="1" applyFont="1" applyFill="1" applyBorder="1" applyAlignment="1">
      <alignment horizontal="center" vertical="center" wrapText="1"/>
    </xf>
    <xf numFmtId="40" fontId="12" fillId="2" borderId="0" xfId="6" applyNumberFormat="1" applyFont="1" applyFill="1" applyBorder="1" applyAlignment="1">
      <alignment horizontal="center" vertical="center" wrapText="1"/>
    </xf>
    <xf numFmtId="0" fontId="11" fillId="5" borderId="0" xfId="6" applyFont="1" applyFill="1" applyBorder="1" applyAlignment="1">
      <alignment horizontal="center" vertical="center" wrapText="1"/>
    </xf>
    <xf numFmtId="40" fontId="12" fillId="8" borderId="0" xfId="6" applyNumberFormat="1" applyFont="1" applyFill="1" applyBorder="1" applyAlignment="1">
      <alignment horizontal="center" vertical="center" wrapText="1"/>
    </xf>
    <xf numFmtId="4" fontId="16" fillId="5" borderId="0" xfId="6" applyNumberFormat="1" applyFont="1" applyFill="1" applyBorder="1" applyAlignment="1">
      <alignment horizontal="center" vertical="center" wrapText="1"/>
    </xf>
    <xf numFmtId="4" fontId="10" fillId="5" borderId="0" xfId="6" applyNumberFormat="1" applyFont="1" applyFill="1" applyBorder="1" applyAlignment="1">
      <alignment horizontal="center" vertical="center" wrapText="1"/>
    </xf>
    <xf numFmtId="0" fontId="8" fillId="5" borderId="0" xfId="6" applyFont="1" applyFill="1" applyBorder="1" applyAlignment="1">
      <alignment horizontal="center" vertical="center" wrapText="1"/>
    </xf>
    <xf numFmtId="0" fontId="8" fillId="9" borderId="0" xfId="6" applyFont="1" applyFill="1" applyBorder="1" applyAlignment="1">
      <alignment horizontal="center" vertical="center" wrapText="1"/>
    </xf>
    <xf numFmtId="40" fontId="12" fillId="5" borderId="0" xfId="6" applyNumberFormat="1" applyFont="1" applyFill="1" applyAlignment="1">
      <alignment horizontal="center" vertical="center" wrapText="1"/>
    </xf>
    <xf numFmtId="177" fontId="10" fillId="5" borderId="0" xfId="6" applyNumberFormat="1" applyFont="1" applyFill="1" applyBorder="1" applyAlignment="1">
      <alignment horizontal="center" vertical="center" wrapText="1"/>
    </xf>
    <xf numFmtId="0" fontId="19" fillId="10" borderId="0" xfId="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0" fontId="10" fillId="5" borderId="0" xfId="6" applyNumberFormat="1" applyFont="1" applyFill="1" applyBorder="1" applyAlignment="1">
      <alignment horizontal="center" vertical="center" wrapText="1"/>
    </xf>
    <xf numFmtId="0" fontId="8" fillId="9" borderId="0" xfId="6" applyFont="1" applyFill="1" applyBorder="1" applyAlignment="1">
      <alignment horizontal="left" vertical="center" wrapText="1"/>
    </xf>
    <xf numFmtId="0" fontId="9" fillId="0" borderId="0" xfId="6" applyFont="1" applyBorder="1" applyAlignment="1">
      <alignment horizontal="left" vertical="center" wrapText="1"/>
    </xf>
    <xf numFmtId="4" fontId="10" fillId="3" borderId="0" xfId="6" applyNumberFormat="1" applyFont="1" applyFill="1" applyBorder="1" applyAlignment="1">
      <alignment horizontal="center" vertical="center" wrapText="1"/>
    </xf>
    <xf numFmtId="0" fontId="10" fillId="3" borderId="0" xfId="6" applyFont="1" applyFill="1" applyBorder="1" applyAlignment="1">
      <alignment horizontal="center" vertical="center" wrapText="1"/>
    </xf>
    <xf numFmtId="0" fontId="20" fillId="0" borderId="0" xfId="6" applyFont="1" applyBorder="1" applyAlignment="1">
      <alignment horizontal="left" vertical="center" wrapText="1"/>
    </xf>
    <xf numFmtId="0" fontId="2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0" borderId="0" xfId="6" applyFont="1" applyBorder="1" applyAlignment="1">
      <alignment horizontal="left" vertical="center" wrapText="1"/>
    </xf>
    <xf numFmtId="0" fontId="13" fillId="0" borderId="0" xfId="6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center" wrapText="1"/>
    </xf>
    <xf numFmtId="0" fontId="13" fillId="4" borderId="0" xfId="6" applyFont="1" applyFill="1" applyBorder="1" applyAlignment="1">
      <alignment horizontal="center" vertical="center" wrapText="1"/>
    </xf>
    <xf numFmtId="0" fontId="9" fillId="0" borderId="0" xfId="6" applyFont="1" applyAlignment="1">
      <alignment horizontal="left" vertical="center" wrapText="1"/>
    </xf>
    <xf numFmtId="0" fontId="11" fillId="4" borderId="0" xfId="6" applyFont="1" applyFill="1" applyAlignment="1">
      <alignment horizontal="left" vertical="center" wrapText="1"/>
    </xf>
    <xf numFmtId="0" fontId="10" fillId="0" borderId="0" xfId="6" applyFont="1" applyAlignment="1">
      <alignment horizontal="center" vertical="center" wrapText="1"/>
    </xf>
    <xf numFmtId="0" fontId="13" fillId="4" borderId="0" xfId="6" applyFont="1" applyFill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3" fillId="11" borderId="1" xfId="6" applyFont="1" applyFill="1" applyBorder="1" applyAlignment="1">
      <alignment horizontal="center" vertical="center" wrapText="1"/>
    </xf>
    <xf numFmtId="0" fontId="35" fillId="5" borderId="1" xfId="6" applyFont="1" applyFill="1" applyBorder="1" applyAlignment="1">
      <alignment horizontal="center" vertical="center" wrapText="1"/>
    </xf>
    <xf numFmtId="0" fontId="37" fillId="4" borderId="2" xfId="6" applyFont="1" applyFill="1" applyBorder="1" applyAlignment="1">
      <alignment horizontal="center" vertical="center" wrapText="1"/>
    </xf>
    <xf numFmtId="0" fontId="4" fillId="4" borderId="2" xfId="6" applyFont="1" applyFill="1" applyBorder="1" applyAlignment="1">
      <alignment horizontal="center" vertical="center" wrapText="1"/>
    </xf>
    <xf numFmtId="0" fontId="35" fillId="5" borderId="2" xfId="6" applyFont="1" applyFill="1" applyBorder="1" applyAlignment="1">
      <alignment horizontal="center" vertical="center" wrapText="1"/>
    </xf>
    <xf numFmtId="176" fontId="4" fillId="4" borderId="2" xfId="6" applyNumberFormat="1" applyFont="1" applyFill="1" applyBorder="1" applyAlignment="1">
      <alignment horizontal="center" vertical="center" wrapText="1"/>
    </xf>
    <xf numFmtId="14" fontId="35" fillId="5" borderId="2" xfId="6" applyNumberFormat="1" applyFont="1" applyFill="1" applyBorder="1" applyAlignment="1">
      <alignment horizontal="center" vertical="center" wrapText="1"/>
    </xf>
    <xf numFmtId="0" fontId="3" fillId="5" borderId="2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7" fillId="6" borderId="0" xfId="6" applyFont="1" applyFill="1" applyBorder="1" applyAlignment="1">
      <alignment horizontal="center" vertical="center" wrapText="1"/>
    </xf>
    <xf numFmtId="0" fontId="3" fillId="6" borderId="0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32000000}"/>
    <cellStyle name="常规 3" xfId="3" xr:uid="{00000000-0005-0000-0000-000033000000}"/>
    <cellStyle name="常规 3 2" xfId="1" xr:uid="{00000000-0005-0000-0000-000028000000}"/>
    <cellStyle name="常规 4" xfId="5" xr:uid="{00000000-0005-0000-0000-000035000000}"/>
    <cellStyle name="常规_Sheet1 3" xfId="6" xr:uid="{00000000-0005-0000-0000-000036000000}"/>
    <cellStyle name="千位分隔 2" xfId="4" xr:uid="{00000000-0005-0000-0000-000034000000}"/>
    <cellStyle name="千位分隔 2 2" xfId="7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topLeftCell="A31" zoomScaleNormal="100" workbookViewId="0">
      <selection activeCell="D45" sqref="D45"/>
    </sheetView>
  </sheetViews>
  <sheetFormatPr defaultColWidth="8.77734375" defaultRowHeight="13.8"/>
  <cols>
    <col min="1" max="1" width="19" style="3" customWidth="1"/>
    <col min="2" max="2" width="30" style="3" customWidth="1"/>
    <col min="3" max="3" width="28" style="3" customWidth="1"/>
    <col min="4" max="4" width="8.77734375" style="3"/>
    <col min="5" max="5" width="14.33203125" style="3" customWidth="1"/>
    <col min="6" max="6" width="8.77734375" style="3"/>
    <col min="7" max="7" width="19.77734375" style="82" customWidth="1"/>
    <col min="8" max="8" width="17" style="3" customWidth="1"/>
    <col min="9" max="9" width="35.88671875" style="3" customWidth="1"/>
    <col min="10" max="16384" width="8.77734375" style="3"/>
  </cols>
  <sheetData>
    <row r="1" spans="1:9" ht="17.399999999999999">
      <c r="A1" s="100" t="s">
        <v>0</v>
      </c>
      <c r="B1" s="101"/>
      <c r="C1" s="101"/>
      <c r="D1" s="101"/>
      <c r="E1" s="101"/>
      <c r="F1" s="101"/>
      <c r="G1" s="101"/>
      <c r="H1" s="101"/>
      <c r="I1" s="101"/>
    </row>
    <row r="2" spans="1:9" ht="24">
      <c r="A2" s="4" t="s">
        <v>1</v>
      </c>
      <c r="B2" s="65" t="s">
        <v>162</v>
      </c>
      <c r="C2" s="5" t="s">
        <v>2</v>
      </c>
      <c r="D2" s="102" t="s">
        <v>164</v>
      </c>
      <c r="E2" s="102"/>
      <c r="F2" s="4" t="s">
        <v>3</v>
      </c>
      <c r="G2" s="5" t="s">
        <v>4</v>
      </c>
      <c r="H2" s="103" t="s">
        <v>172</v>
      </c>
      <c r="I2" s="103"/>
    </row>
    <row r="3" spans="1:9" ht="60">
      <c r="A3" s="6" t="s">
        <v>5</v>
      </c>
      <c r="B3" s="64" t="s">
        <v>155</v>
      </c>
      <c r="C3" s="6" t="s">
        <v>6</v>
      </c>
      <c r="D3" s="104">
        <v>12</v>
      </c>
      <c r="E3" s="105"/>
      <c r="F3" s="4" t="s">
        <v>7</v>
      </c>
      <c r="G3" s="5" t="s">
        <v>8</v>
      </c>
      <c r="H3" s="106" t="s">
        <v>173</v>
      </c>
      <c r="I3" s="106"/>
    </row>
    <row r="4" spans="1:9" ht="36">
      <c r="A4" s="6" t="s">
        <v>9</v>
      </c>
      <c r="B4" s="66" t="s">
        <v>163</v>
      </c>
      <c r="C4" s="7" t="s">
        <v>10</v>
      </c>
      <c r="D4" s="107"/>
      <c r="E4" s="107"/>
      <c r="F4" s="4" t="s">
        <v>11</v>
      </c>
      <c r="G4" s="5" t="s">
        <v>12</v>
      </c>
      <c r="H4" s="108">
        <v>44099</v>
      </c>
      <c r="I4" s="109"/>
    </row>
    <row r="5" spans="1:9">
      <c r="A5" s="110"/>
      <c r="B5" s="111"/>
      <c r="C5" s="111"/>
      <c r="D5" s="111"/>
      <c r="E5" s="111"/>
      <c r="F5" s="111"/>
      <c r="G5" s="111"/>
      <c r="H5" s="111"/>
      <c r="I5" s="111"/>
    </row>
    <row r="6" spans="1:9" ht="26.1" customHeight="1">
      <c r="A6" s="9" t="s">
        <v>13</v>
      </c>
      <c r="B6" s="112" t="s">
        <v>14</v>
      </c>
      <c r="C6" s="112"/>
      <c r="D6" s="112"/>
      <c r="E6" s="112"/>
      <c r="F6" s="112"/>
      <c r="G6" s="112"/>
      <c r="H6" s="112"/>
      <c r="I6" s="112"/>
    </row>
    <row r="7" spans="1:9">
      <c r="A7" s="113" t="s">
        <v>15</v>
      </c>
      <c r="B7" s="114"/>
      <c r="C7" s="114"/>
      <c r="D7" s="114"/>
      <c r="E7" s="114"/>
      <c r="F7" s="114"/>
      <c r="G7" s="113" t="s">
        <v>16</v>
      </c>
      <c r="H7" s="114"/>
      <c r="I7" s="114"/>
    </row>
    <row r="8" spans="1:9" ht="26.4">
      <c r="A8" s="10" t="s">
        <v>17</v>
      </c>
      <c r="B8" s="10" t="s">
        <v>18</v>
      </c>
      <c r="C8" s="10" t="s">
        <v>19</v>
      </c>
      <c r="D8" s="10" t="s">
        <v>20</v>
      </c>
      <c r="E8" s="10" t="s">
        <v>21</v>
      </c>
      <c r="F8" s="10" t="s">
        <v>22</v>
      </c>
      <c r="G8" s="68" t="s">
        <v>23</v>
      </c>
      <c r="H8" s="10" t="s">
        <v>24</v>
      </c>
      <c r="I8" s="10" t="s">
        <v>25</v>
      </c>
    </row>
    <row r="9" spans="1:9">
      <c r="A9" s="11" t="s">
        <v>26</v>
      </c>
      <c r="B9" s="85" t="s">
        <v>27</v>
      </c>
      <c r="C9" s="85"/>
      <c r="D9" s="85"/>
      <c r="E9" s="85"/>
      <c r="F9" s="85"/>
      <c r="G9" s="85"/>
      <c r="H9" s="85"/>
      <c r="I9" s="38"/>
    </row>
    <row r="10" spans="1:9" ht="32.4">
      <c r="A10" s="98" t="s">
        <v>28</v>
      </c>
      <c r="B10" s="97" t="s">
        <v>171</v>
      </c>
      <c r="C10" s="67" t="s">
        <v>178</v>
      </c>
      <c r="D10" s="16">
        <v>10</v>
      </c>
      <c r="E10" s="16">
        <v>2</v>
      </c>
      <c r="F10" s="17" t="s">
        <v>29</v>
      </c>
      <c r="G10" s="83">
        <v>450</v>
      </c>
      <c r="H10" s="18">
        <f t="shared" ref="H10:H12" si="0">D10*E10*G10</f>
        <v>9000</v>
      </c>
      <c r="I10" s="42" t="s">
        <v>182</v>
      </c>
    </row>
    <row r="11" spans="1:9" ht="32.4">
      <c r="A11" s="98"/>
      <c r="B11" s="97"/>
      <c r="C11" s="67" t="s">
        <v>179</v>
      </c>
      <c r="D11" s="16">
        <v>2</v>
      </c>
      <c r="E11" s="16">
        <v>2</v>
      </c>
      <c r="F11" s="17" t="s">
        <v>29</v>
      </c>
      <c r="G11" s="83">
        <v>450</v>
      </c>
      <c r="H11" s="18">
        <f t="shared" si="0"/>
        <v>1800</v>
      </c>
      <c r="I11" s="43" t="s">
        <v>182</v>
      </c>
    </row>
    <row r="12" spans="1:9" ht="32.4">
      <c r="A12" s="98"/>
      <c r="B12" s="97"/>
      <c r="C12" s="67" t="s">
        <v>148</v>
      </c>
      <c r="D12" s="16"/>
      <c r="E12" s="16"/>
      <c r="F12" s="17" t="s">
        <v>29</v>
      </c>
      <c r="G12" s="71"/>
      <c r="H12" s="18">
        <f t="shared" si="0"/>
        <v>0</v>
      </c>
      <c r="I12" s="43"/>
    </row>
    <row r="13" spans="1:9" ht="32.4" hidden="1">
      <c r="A13" s="13"/>
      <c r="B13" s="14" t="s">
        <v>147</v>
      </c>
      <c r="C13" s="15" t="s">
        <v>148</v>
      </c>
      <c r="D13" s="16"/>
      <c r="E13" s="16"/>
      <c r="F13" s="17" t="s">
        <v>29</v>
      </c>
      <c r="G13" s="71"/>
      <c r="H13" s="18">
        <f>D13*E13*G13</f>
        <v>0</v>
      </c>
      <c r="I13" s="43"/>
    </row>
    <row r="14" spans="1:9" ht="32.4" hidden="1">
      <c r="A14" s="13" t="s">
        <v>30</v>
      </c>
      <c r="B14" s="14" t="s">
        <v>147</v>
      </c>
      <c r="C14" s="15" t="s">
        <v>148</v>
      </c>
      <c r="D14" s="16"/>
      <c r="E14" s="16"/>
      <c r="F14" s="17" t="s">
        <v>29</v>
      </c>
      <c r="G14" s="71"/>
      <c r="H14" s="18">
        <f>D14*E14*G14</f>
        <v>0</v>
      </c>
      <c r="I14" s="42"/>
    </row>
    <row r="15" spans="1:9" ht="21.6" hidden="1">
      <c r="A15" s="13"/>
      <c r="B15" s="14" t="s">
        <v>147</v>
      </c>
      <c r="C15" s="15" t="s">
        <v>31</v>
      </c>
      <c r="D15" s="16"/>
      <c r="E15" s="16"/>
      <c r="F15" s="17" t="s">
        <v>32</v>
      </c>
      <c r="G15" s="71"/>
      <c r="H15" s="18">
        <f t="shared" ref="H15:H16" si="1">D15*E15*G15</f>
        <v>0</v>
      </c>
      <c r="I15" s="43" t="s">
        <v>33</v>
      </c>
    </row>
    <row r="16" spans="1:9" s="1" customFormat="1" ht="21.6" hidden="1">
      <c r="A16" s="19" t="s">
        <v>30</v>
      </c>
      <c r="B16" s="14" t="s">
        <v>147</v>
      </c>
      <c r="C16" s="20" t="s">
        <v>34</v>
      </c>
      <c r="D16" s="21"/>
      <c r="E16" s="21"/>
      <c r="F16" s="22" t="s">
        <v>32</v>
      </c>
      <c r="G16" s="72"/>
      <c r="H16" s="23">
        <f t="shared" si="1"/>
        <v>0</v>
      </c>
      <c r="I16" s="44"/>
    </row>
    <row r="17" spans="1:11" ht="21.6" hidden="1">
      <c r="A17" s="90" t="s">
        <v>35</v>
      </c>
      <c r="B17" s="14" t="s">
        <v>147</v>
      </c>
      <c r="C17" s="15"/>
      <c r="D17" s="16"/>
      <c r="E17" s="16"/>
      <c r="F17" s="17" t="s">
        <v>36</v>
      </c>
      <c r="G17" s="73"/>
      <c r="H17" s="18">
        <f t="shared" ref="H17:H19" si="2">D17*E17*G17</f>
        <v>0</v>
      </c>
      <c r="I17" s="25" t="s">
        <v>37</v>
      </c>
    </row>
    <row r="18" spans="1:11" ht="21.6" hidden="1">
      <c r="A18" s="90"/>
      <c r="B18" s="14" t="s">
        <v>147</v>
      </c>
      <c r="C18" s="15" t="s">
        <v>38</v>
      </c>
      <c r="D18" s="16"/>
      <c r="E18" s="16"/>
      <c r="F18" s="17" t="s">
        <v>39</v>
      </c>
      <c r="G18" s="71"/>
      <c r="H18" s="18">
        <f t="shared" si="2"/>
        <v>0</v>
      </c>
      <c r="I18" s="25"/>
    </row>
    <row r="19" spans="1:11" ht="21.6" hidden="1">
      <c r="A19" s="90"/>
      <c r="B19" s="14" t="s">
        <v>147</v>
      </c>
      <c r="C19" s="15" t="s">
        <v>40</v>
      </c>
      <c r="D19" s="16"/>
      <c r="E19" s="16"/>
      <c r="F19" s="17" t="s">
        <v>41</v>
      </c>
      <c r="G19" s="71"/>
      <c r="H19" s="18">
        <f t="shared" si="2"/>
        <v>0</v>
      </c>
      <c r="I19" s="25"/>
    </row>
    <row r="20" spans="1:11" ht="21.6" hidden="1">
      <c r="A20" s="90"/>
      <c r="B20" s="14" t="s">
        <v>147</v>
      </c>
      <c r="C20" s="15" t="s">
        <v>42</v>
      </c>
      <c r="D20" s="16"/>
      <c r="E20" s="16"/>
      <c r="F20" s="17" t="s">
        <v>43</v>
      </c>
      <c r="G20" s="71"/>
      <c r="H20" s="18"/>
      <c r="I20" s="25"/>
    </row>
    <row r="21" spans="1:11" ht="21.6" hidden="1">
      <c r="A21" s="90"/>
      <c r="B21" s="14" t="s">
        <v>147</v>
      </c>
      <c r="C21" s="15" t="s">
        <v>44</v>
      </c>
      <c r="D21" s="16"/>
      <c r="E21" s="16"/>
      <c r="F21" s="17" t="s">
        <v>45</v>
      </c>
      <c r="G21" s="71"/>
      <c r="H21" s="18"/>
      <c r="I21" s="25"/>
    </row>
    <row r="22" spans="1:11" ht="21.6" hidden="1">
      <c r="A22" s="90"/>
      <c r="B22" s="14" t="s">
        <v>147</v>
      </c>
      <c r="C22" s="15"/>
      <c r="D22" s="16"/>
      <c r="E22" s="16"/>
      <c r="F22" s="17" t="s">
        <v>46</v>
      </c>
      <c r="G22" s="71"/>
      <c r="H22" s="18"/>
      <c r="I22" s="25"/>
    </row>
    <row r="23" spans="1:11">
      <c r="A23" s="94" t="s">
        <v>47</v>
      </c>
      <c r="B23" s="94"/>
      <c r="C23" s="94"/>
      <c r="D23" s="94"/>
      <c r="E23" s="94"/>
      <c r="F23" s="94"/>
      <c r="G23" s="94"/>
      <c r="H23" s="27">
        <f>SUM(H10:H22)</f>
        <v>10800</v>
      </c>
      <c r="I23" s="43"/>
    </row>
    <row r="24" spans="1:11" ht="36">
      <c r="A24" s="28" t="s">
        <v>17</v>
      </c>
      <c r="B24" s="28" t="s">
        <v>18</v>
      </c>
      <c r="C24" s="28" t="s">
        <v>19</v>
      </c>
      <c r="D24" s="29" t="s">
        <v>48</v>
      </c>
      <c r="E24" s="29" t="s">
        <v>49</v>
      </c>
      <c r="F24" s="28" t="s">
        <v>22</v>
      </c>
      <c r="G24" s="28" t="s">
        <v>23</v>
      </c>
      <c r="H24" s="28" t="s">
        <v>50</v>
      </c>
      <c r="I24" s="28" t="s">
        <v>25</v>
      </c>
    </row>
    <row r="25" spans="1:11">
      <c r="A25" s="11" t="s">
        <v>51</v>
      </c>
      <c r="B25" s="85" t="s">
        <v>52</v>
      </c>
      <c r="C25" s="85"/>
      <c r="D25" s="85"/>
      <c r="E25" s="85"/>
      <c r="F25" s="85"/>
      <c r="G25" s="85"/>
      <c r="H25" s="85"/>
      <c r="I25" s="38"/>
    </row>
    <row r="26" spans="1:11" s="2" customFormat="1" ht="21.6">
      <c r="A26" s="30" t="s">
        <v>53</v>
      </c>
      <c r="B26" s="31" t="s">
        <v>183</v>
      </c>
      <c r="C26" s="31" t="s">
        <v>54</v>
      </c>
      <c r="D26" s="16">
        <v>12</v>
      </c>
      <c r="E26" s="16">
        <v>1</v>
      </c>
      <c r="F26" s="32" t="s">
        <v>55</v>
      </c>
      <c r="G26" s="74">
        <v>200</v>
      </c>
      <c r="H26" s="18">
        <f t="shared" ref="H26:H27" si="3">D26*E26*G26</f>
        <v>2400</v>
      </c>
      <c r="I26" s="43" t="s">
        <v>180</v>
      </c>
    </row>
    <row r="27" spans="1:11" ht="21.6">
      <c r="A27" s="24" t="s">
        <v>56</v>
      </c>
      <c r="B27" s="31" t="s">
        <v>57</v>
      </c>
      <c r="C27" s="31" t="s">
        <v>54</v>
      </c>
      <c r="D27" s="16">
        <v>12</v>
      </c>
      <c r="E27" s="16">
        <v>3</v>
      </c>
      <c r="F27" s="33" t="s">
        <v>55</v>
      </c>
      <c r="G27" s="74"/>
      <c r="H27" s="18">
        <f t="shared" si="3"/>
        <v>0</v>
      </c>
      <c r="I27" s="43" t="s">
        <v>180</v>
      </c>
      <c r="J27" s="8"/>
      <c r="K27" s="3" t="s">
        <v>58</v>
      </c>
    </row>
    <row r="28" spans="1:11" hidden="1">
      <c r="A28" s="24" t="s">
        <v>59</v>
      </c>
      <c r="B28" s="34" t="s">
        <v>60</v>
      </c>
      <c r="C28" s="31" t="s">
        <v>61</v>
      </c>
      <c r="D28" s="35">
        <v>0</v>
      </c>
      <c r="E28" s="35">
        <v>0</v>
      </c>
      <c r="F28" s="33" t="s">
        <v>62</v>
      </c>
      <c r="G28" s="75">
        <v>0</v>
      </c>
      <c r="H28" s="18">
        <f>D28*E28*G28</f>
        <v>0</v>
      </c>
      <c r="I28" s="38"/>
    </row>
    <row r="29" spans="1:11" hidden="1">
      <c r="A29" s="24" t="s">
        <v>63</v>
      </c>
      <c r="B29" s="34" t="s">
        <v>64</v>
      </c>
      <c r="C29" s="31" t="s">
        <v>65</v>
      </c>
      <c r="D29" s="35"/>
      <c r="E29" s="35"/>
      <c r="F29" s="33" t="s">
        <v>62</v>
      </c>
      <c r="G29" s="76"/>
      <c r="H29" s="18">
        <f t="shared" ref="H29:H30" si="4">D29*G29</f>
        <v>0</v>
      </c>
      <c r="I29" s="38"/>
    </row>
    <row r="30" spans="1:11" hidden="1">
      <c r="A30" s="24" t="s">
        <v>66</v>
      </c>
      <c r="B30" s="34" t="s">
        <v>60</v>
      </c>
      <c r="C30" s="31" t="s">
        <v>65</v>
      </c>
      <c r="D30" s="35"/>
      <c r="E30" s="35"/>
      <c r="F30" s="33" t="s">
        <v>62</v>
      </c>
      <c r="G30" s="75"/>
      <c r="H30" s="18">
        <f t="shared" si="4"/>
        <v>0</v>
      </c>
      <c r="I30" s="38"/>
    </row>
    <row r="31" spans="1:11">
      <c r="A31" s="94" t="s">
        <v>47</v>
      </c>
      <c r="B31" s="94"/>
      <c r="C31" s="94"/>
      <c r="D31" s="94"/>
      <c r="E31" s="94"/>
      <c r="F31" s="94"/>
      <c r="G31" s="94"/>
      <c r="H31" s="36">
        <f>SUM(H26:H30)</f>
        <v>2400</v>
      </c>
      <c r="I31" s="38"/>
    </row>
    <row r="32" spans="1:11" ht="36">
      <c r="A32" s="28" t="s">
        <v>17</v>
      </c>
      <c r="B32" s="28" t="s">
        <v>18</v>
      </c>
      <c r="C32" s="28" t="s">
        <v>19</v>
      </c>
      <c r="D32" s="29" t="s">
        <v>48</v>
      </c>
      <c r="E32" s="29" t="s">
        <v>49</v>
      </c>
      <c r="F32" s="28" t="s">
        <v>22</v>
      </c>
      <c r="G32" s="28" t="s">
        <v>23</v>
      </c>
      <c r="H32" s="28" t="s">
        <v>50</v>
      </c>
      <c r="I32" s="28" t="s">
        <v>25</v>
      </c>
    </row>
    <row r="33" spans="1:11">
      <c r="A33" s="11" t="s">
        <v>67</v>
      </c>
      <c r="B33" s="85" t="s">
        <v>68</v>
      </c>
      <c r="C33" s="85"/>
      <c r="D33" s="85"/>
      <c r="E33" s="85"/>
      <c r="F33" s="85"/>
      <c r="G33" s="85"/>
      <c r="H33" s="85"/>
      <c r="I33" s="38"/>
    </row>
    <row r="34" spans="1:11" s="2" customFormat="1" ht="43.2">
      <c r="A34" s="90" t="s">
        <v>69</v>
      </c>
      <c r="B34" s="31" t="s">
        <v>181</v>
      </c>
      <c r="C34" s="31" t="s">
        <v>149</v>
      </c>
      <c r="D34" s="16">
        <v>10</v>
      </c>
      <c r="E34" s="16">
        <v>4</v>
      </c>
      <c r="F34" s="37" t="s">
        <v>70</v>
      </c>
      <c r="G34" s="76">
        <v>300</v>
      </c>
      <c r="H34" s="18">
        <f t="shared" ref="H34:H44" si="5">D34*E34*G34</f>
        <v>12000</v>
      </c>
      <c r="I34" s="42"/>
      <c r="J34" s="45"/>
      <c r="K34" s="46" t="s">
        <v>58</v>
      </c>
    </row>
    <row r="35" spans="1:11" s="2" customFormat="1" ht="43.2" hidden="1">
      <c r="A35" s="90"/>
      <c r="B35" s="31" t="s">
        <v>71</v>
      </c>
      <c r="C35" s="31" t="s">
        <v>149</v>
      </c>
      <c r="D35" s="16"/>
      <c r="E35" s="16"/>
      <c r="F35" s="37" t="s">
        <v>70</v>
      </c>
      <c r="G35" s="76"/>
      <c r="H35" s="18">
        <f t="shared" si="5"/>
        <v>0</v>
      </c>
      <c r="I35" s="42"/>
      <c r="J35" s="45"/>
      <c r="K35" s="46"/>
    </row>
    <row r="36" spans="1:11" ht="21.6" hidden="1">
      <c r="A36" s="90"/>
      <c r="B36" s="31" t="s">
        <v>72</v>
      </c>
      <c r="C36" s="31" t="s">
        <v>149</v>
      </c>
      <c r="D36" s="16"/>
      <c r="E36" s="16"/>
      <c r="F36" s="37" t="s">
        <v>70</v>
      </c>
      <c r="G36" s="76"/>
      <c r="H36" s="18">
        <f t="shared" si="5"/>
        <v>0</v>
      </c>
      <c r="I36" s="42"/>
      <c r="J36" s="8"/>
    </row>
    <row r="37" spans="1:11" hidden="1">
      <c r="A37" s="90" t="s">
        <v>73</v>
      </c>
      <c r="B37" s="91" t="s">
        <v>74</v>
      </c>
      <c r="C37" s="38" t="s">
        <v>75</v>
      </c>
      <c r="D37" s="39"/>
      <c r="E37" s="39"/>
      <c r="F37" s="33" t="s">
        <v>76</v>
      </c>
      <c r="G37" s="76"/>
      <c r="H37" s="18">
        <f t="shared" si="5"/>
        <v>0</v>
      </c>
      <c r="I37" s="92" t="s">
        <v>77</v>
      </c>
    </row>
    <row r="38" spans="1:11" hidden="1">
      <c r="A38" s="90"/>
      <c r="B38" s="91"/>
      <c r="C38" s="38" t="s">
        <v>78</v>
      </c>
      <c r="D38" s="39"/>
      <c r="E38" s="39"/>
      <c r="F38" s="33" t="s">
        <v>76</v>
      </c>
      <c r="G38" s="76"/>
      <c r="H38" s="18">
        <f t="shared" si="5"/>
        <v>0</v>
      </c>
      <c r="I38" s="92"/>
    </row>
    <row r="39" spans="1:11" hidden="1">
      <c r="A39" s="90"/>
      <c r="B39" s="91"/>
      <c r="C39" s="38" t="s">
        <v>79</v>
      </c>
      <c r="D39" s="39"/>
      <c r="E39" s="39"/>
      <c r="F39" s="33" t="s">
        <v>76</v>
      </c>
      <c r="G39" s="76"/>
      <c r="H39" s="18">
        <f t="shared" si="5"/>
        <v>0</v>
      </c>
      <c r="I39" s="92"/>
    </row>
    <row r="40" spans="1:11" hidden="1">
      <c r="A40" s="90"/>
      <c r="B40" s="91"/>
      <c r="C40" s="38" t="s">
        <v>80</v>
      </c>
      <c r="D40" s="39"/>
      <c r="E40" s="39"/>
      <c r="F40" s="33" t="s">
        <v>76</v>
      </c>
      <c r="G40" s="76"/>
      <c r="H40" s="18">
        <f t="shared" si="5"/>
        <v>0</v>
      </c>
      <c r="I40" s="92"/>
    </row>
    <row r="41" spans="1:11" hidden="1">
      <c r="A41" s="90" t="s">
        <v>81</v>
      </c>
      <c r="B41" s="91" t="s">
        <v>82</v>
      </c>
      <c r="C41" s="38" t="s">
        <v>75</v>
      </c>
      <c r="D41" s="39"/>
      <c r="E41" s="39"/>
      <c r="F41" s="33" t="s">
        <v>83</v>
      </c>
      <c r="G41" s="76"/>
      <c r="H41" s="18">
        <f t="shared" si="5"/>
        <v>0</v>
      </c>
      <c r="I41" s="92"/>
    </row>
    <row r="42" spans="1:11" hidden="1">
      <c r="A42" s="90"/>
      <c r="B42" s="91"/>
      <c r="C42" s="38" t="s">
        <v>78</v>
      </c>
      <c r="D42" s="39"/>
      <c r="E42" s="39"/>
      <c r="F42" s="33" t="s">
        <v>83</v>
      </c>
      <c r="G42" s="76"/>
      <c r="H42" s="18">
        <f t="shared" si="5"/>
        <v>0</v>
      </c>
      <c r="I42" s="92"/>
    </row>
    <row r="43" spans="1:11" hidden="1">
      <c r="A43" s="90"/>
      <c r="B43" s="91"/>
      <c r="C43" s="38" t="s">
        <v>84</v>
      </c>
      <c r="D43" s="39"/>
      <c r="E43" s="39"/>
      <c r="F43" s="33" t="s">
        <v>83</v>
      </c>
      <c r="G43" s="76"/>
      <c r="H43" s="18">
        <f t="shared" si="5"/>
        <v>0</v>
      </c>
      <c r="I43" s="92"/>
    </row>
    <row r="44" spans="1:11" hidden="1">
      <c r="A44" s="90"/>
      <c r="B44" s="91"/>
      <c r="C44" s="38" t="s">
        <v>85</v>
      </c>
      <c r="D44" s="39"/>
      <c r="E44" s="39"/>
      <c r="F44" s="33" t="s">
        <v>83</v>
      </c>
      <c r="G44" s="76"/>
      <c r="H44" s="18">
        <f t="shared" si="5"/>
        <v>0</v>
      </c>
      <c r="I44" s="92"/>
    </row>
    <row r="45" spans="1:11" ht="21.6">
      <c r="A45" s="90" t="s">
        <v>86</v>
      </c>
      <c r="B45" s="99" t="s">
        <v>156</v>
      </c>
      <c r="C45" s="31" t="s">
        <v>167</v>
      </c>
      <c r="D45" s="39">
        <v>2</v>
      </c>
      <c r="E45" s="39">
        <v>2</v>
      </c>
      <c r="F45" s="33" t="s">
        <v>87</v>
      </c>
      <c r="G45" s="76">
        <v>850.5</v>
      </c>
      <c r="H45" s="18">
        <f>D45*E45*G45</f>
        <v>3402</v>
      </c>
      <c r="I45" s="33" t="s">
        <v>174</v>
      </c>
    </row>
    <row r="46" spans="1:11" ht="21.6">
      <c r="A46" s="90"/>
      <c r="B46" s="99"/>
      <c r="C46" s="31" t="s">
        <v>168</v>
      </c>
      <c r="D46" s="39">
        <v>1</v>
      </c>
      <c r="E46" s="39">
        <v>2</v>
      </c>
      <c r="F46" s="57" t="s">
        <v>87</v>
      </c>
      <c r="G46" s="76">
        <v>794</v>
      </c>
      <c r="H46" s="18">
        <f t="shared" ref="H46:H52" si="6">D46*E46*G46</f>
        <v>1588</v>
      </c>
      <c r="I46" s="69" t="s">
        <v>174</v>
      </c>
    </row>
    <row r="47" spans="1:11" ht="18" customHeight="1">
      <c r="A47" s="90"/>
      <c r="B47" s="99"/>
      <c r="C47" s="31" t="s">
        <v>169</v>
      </c>
      <c r="D47" s="39">
        <v>1</v>
      </c>
      <c r="E47" s="39">
        <v>2</v>
      </c>
      <c r="F47" s="57" t="s">
        <v>87</v>
      </c>
      <c r="G47" s="76">
        <v>177</v>
      </c>
      <c r="H47" s="18">
        <f t="shared" si="6"/>
        <v>354</v>
      </c>
      <c r="I47" s="69" t="s">
        <v>174</v>
      </c>
    </row>
    <row r="48" spans="1:11" ht="18" customHeight="1">
      <c r="A48" s="90"/>
      <c r="B48" s="99"/>
      <c r="C48" s="31" t="s">
        <v>170</v>
      </c>
      <c r="D48" s="39">
        <v>4</v>
      </c>
      <c r="E48" s="39">
        <v>2</v>
      </c>
      <c r="F48" s="57" t="s">
        <v>87</v>
      </c>
      <c r="G48" s="76">
        <v>206.5</v>
      </c>
      <c r="H48" s="18">
        <f t="shared" si="6"/>
        <v>1652</v>
      </c>
      <c r="I48" s="69" t="s">
        <v>174</v>
      </c>
    </row>
    <row r="49" spans="1:9" ht="18" customHeight="1">
      <c r="A49" s="90"/>
      <c r="B49" s="99"/>
      <c r="C49" s="31"/>
      <c r="D49" s="39"/>
      <c r="E49" s="39"/>
      <c r="F49" s="57" t="s">
        <v>87</v>
      </c>
      <c r="G49" s="76"/>
      <c r="H49" s="18">
        <f t="shared" si="6"/>
        <v>0</v>
      </c>
      <c r="I49" s="57"/>
    </row>
    <row r="50" spans="1:9" ht="18" customHeight="1">
      <c r="A50" s="90"/>
      <c r="B50" s="99"/>
      <c r="C50" s="31"/>
      <c r="D50" s="39"/>
      <c r="E50" s="39"/>
      <c r="F50" s="57" t="s">
        <v>87</v>
      </c>
      <c r="G50" s="76"/>
      <c r="H50" s="18">
        <f t="shared" si="6"/>
        <v>0</v>
      </c>
      <c r="I50" s="57"/>
    </row>
    <row r="51" spans="1:9" ht="18" customHeight="1">
      <c r="A51" s="90"/>
      <c r="B51" s="99"/>
      <c r="C51" s="31"/>
      <c r="D51" s="39"/>
      <c r="E51" s="39"/>
      <c r="F51" s="33" t="s">
        <v>87</v>
      </c>
      <c r="G51" s="76"/>
      <c r="H51" s="18">
        <f t="shared" si="6"/>
        <v>0</v>
      </c>
      <c r="I51" s="33"/>
    </row>
    <row r="52" spans="1:9" ht="18" customHeight="1">
      <c r="A52" s="90"/>
      <c r="B52" s="99"/>
      <c r="C52" s="31"/>
      <c r="D52" s="39"/>
      <c r="E52" s="39"/>
      <c r="F52" s="33" t="s">
        <v>87</v>
      </c>
      <c r="G52" s="76"/>
      <c r="H52" s="18">
        <f t="shared" si="6"/>
        <v>0</v>
      </c>
      <c r="I52" s="33"/>
    </row>
    <row r="53" spans="1:9">
      <c r="A53" s="94" t="s">
        <v>47</v>
      </c>
      <c r="B53" s="94"/>
      <c r="C53" s="94"/>
      <c r="D53" s="94"/>
      <c r="E53" s="94"/>
      <c r="F53" s="94"/>
      <c r="G53" s="94"/>
      <c r="H53" s="36">
        <f>SUM(H34:H52)</f>
        <v>18996</v>
      </c>
      <c r="I53" s="38"/>
    </row>
    <row r="54" spans="1:9" ht="36">
      <c r="A54" s="28" t="s">
        <v>17</v>
      </c>
      <c r="B54" s="28" t="s">
        <v>18</v>
      </c>
      <c r="C54" s="28" t="s">
        <v>19</v>
      </c>
      <c r="D54" s="29" t="s">
        <v>48</v>
      </c>
      <c r="E54" s="29" t="s">
        <v>49</v>
      </c>
      <c r="F54" s="28" t="s">
        <v>22</v>
      </c>
      <c r="G54" s="28" t="s">
        <v>23</v>
      </c>
      <c r="H54" s="28" t="s">
        <v>50</v>
      </c>
      <c r="I54" s="28" t="s">
        <v>25</v>
      </c>
    </row>
    <row r="55" spans="1:9">
      <c r="A55" s="11" t="s">
        <v>88</v>
      </c>
      <c r="B55" s="85" t="s">
        <v>89</v>
      </c>
      <c r="C55" s="85"/>
      <c r="D55" s="85"/>
      <c r="E55" s="85"/>
      <c r="F55" s="85"/>
      <c r="G55" s="85"/>
      <c r="H55" s="85"/>
      <c r="I55" s="38"/>
    </row>
    <row r="56" spans="1:9" ht="21.6" hidden="1">
      <c r="A56" s="24" t="s">
        <v>90</v>
      </c>
      <c r="B56" s="31" t="s">
        <v>91</v>
      </c>
      <c r="C56" s="31"/>
      <c r="D56" s="16"/>
      <c r="E56" s="40"/>
      <c r="F56" s="32" t="s">
        <v>55</v>
      </c>
      <c r="G56" s="71"/>
      <c r="H56" s="18">
        <f t="shared" ref="H56:H70" si="7">D56*E56*G56</f>
        <v>0</v>
      </c>
      <c r="I56" s="38"/>
    </row>
    <row r="57" spans="1:9" ht="21.6" hidden="1">
      <c r="A57" s="24"/>
      <c r="B57" s="31" t="s">
        <v>92</v>
      </c>
      <c r="C57" s="31" t="s">
        <v>93</v>
      </c>
      <c r="D57" s="16"/>
      <c r="E57" s="40"/>
      <c r="F57" s="32" t="s">
        <v>55</v>
      </c>
      <c r="G57" s="71"/>
      <c r="H57" s="18">
        <f t="shared" si="7"/>
        <v>0</v>
      </c>
      <c r="I57" s="38"/>
    </row>
    <row r="58" spans="1:9" ht="21.6" hidden="1">
      <c r="A58" s="24"/>
      <c r="B58" s="31" t="s">
        <v>94</v>
      </c>
      <c r="C58" s="31" t="s">
        <v>95</v>
      </c>
      <c r="D58" s="16"/>
      <c r="E58" s="40"/>
      <c r="F58" s="32" t="s">
        <v>55</v>
      </c>
      <c r="G58" s="71"/>
      <c r="H58" s="18">
        <f t="shared" si="7"/>
        <v>0</v>
      </c>
      <c r="I58" s="38"/>
    </row>
    <row r="59" spans="1:9" ht="21.6" hidden="1">
      <c r="A59" s="24"/>
      <c r="B59" s="31" t="s">
        <v>96</v>
      </c>
      <c r="C59" s="31"/>
      <c r="D59" s="16"/>
      <c r="E59" s="40"/>
      <c r="F59" s="33" t="s">
        <v>97</v>
      </c>
      <c r="G59" s="71"/>
      <c r="H59" s="18">
        <f t="shared" si="7"/>
        <v>0</v>
      </c>
      <c r="I59" s="38"/>
    </row>
    <row r="60" spans="1:9" ht="21.6" hidden="1">
      <c r="A60" s="24"/>
      <c r="B60" s="31" t="s">
        <v>98</v>
      </c>
      <c r="C60" s="31"/>
      <c r="D60" s="16"/>
      <c r="E60" s="40"/>
      <c r="F60" s="33" t="s">
        <v>99</v>
      </c>
      <c r="G60" s="71"/>
      <c r="H60" s="18">
        <f t="shared" si="7"/>
        <v>0</v>
      </c>
      <c r="I60" s="38"/>
    </row>
    <row r="61" spans="1:9" ht="21.6" hidden="1">
      <c r="A61" s="24"/>
      <c r="B61" s="31" t="s">
        <v>100</v>
      </c>
      <c r="C61" s="31"/>
      <c r="D61" s="16"/>
      <c r="E61" s="40"/>
      <c r="F61" s="33" t="s">
        <v>97</v>
      </c>
      <c r="G61" s="71"/>
      <c r="H61" s="18">
        <f t="shared" si="7"/>
        <v>0</v>
      </c>
      <c r="I61" s="38"/>
    </row>
    <row r="62" spans="1:9" ht="21.6">
      <c r="A62" s="24" t="s">
        <v>101</v>
      </c>
      <c r="B62" s="31" t="s">
        <v>102</v>
      </c>
      <c r="C62" s="31" t="s">
        <v>157</v>
      </c>
      <c r="D62" s="16">
        <v>10</v>
      </c>
      <c r="E62" s="16">
        <v>1</v>
      </c>
      <c r="F62" s="32" t="s">
        <v>55</v>
      </c>
      <c r="G62" s="71">
        <v>1000</v>
      </c>
      <c r="H62" s="18">
        <f t="shared" si="7"/>
        <v>10000</v>
      </c>
      <c r="I62" s="38"/>
    </row>
    <row r="63" spans="1:9">
      <c r="A63" s="24" t="s">
        <v>103</v>
      </c>
      <c r="B63" s="31" t="s">
        <v>104</v>
      </c>
      <c r="C63" s="31"/>
      <c r="D63" s="95">
        <v>4</v>
      </c>
      <c r="E63" s="95"/>
      <c r="F63" s="33" t="s">
        <v>105</v>
      </c>
      <c r="G63" s="71">
        <v>50</v>
      </c>
      <c r="H63" s="18">
        <f>D63*G63</f>
        <v>200</v>
      </c>
      <c r="I63" s="38"/>
    </row>
    <row r="64" spans="1:9" hidden="1">
      <c r="A64" s="24" t="s">
        <v>106</v>
      </c>
      <c r="B64" s="31" t="s">
        <v>107</v>
      </c>
      <c r="C64" s="31"/>
      <c r="D64" s="95"/>
      <c r="E64" s="95"/>
      <c r="F64" s="33" t="s">
        <v>108</v>
      </c>
      <c r="G64" s="77"/>
      <c r="H64" s="18">
        <f t="shared" si="7"/>
        <v>0</v>
      </c>
      <c r="I64" s="38"/>
    </row>
    <row r="65" spans="1:9" hidden="1">
      <c r="A65" s="24" t="s">
        <v>109</v>
      </c>
      <c r="B65" s="31" t="s">
        <v>110</v>
      </c>
      <c r="C65" s="31"/>
      <c r="D65" s="95"/>
      <c r="E65" s="95"/>
      <c r="F65" s="33" t="s">
        <v>111</v>
      </c>
      <c r="G65" s="77"/>
      <c r="H65" s="18">
        <f t="shared" si="7"/>
        <v>0</v>
      </c>
      <c r="I65" s="38"/>
    </row>
    <row r="66" spans="1:9" hidden="1">
      <c r="A66" s="24" t="s">
        <v>112</v>
      </c>
      <c r="B66" s="31" t="s">
        <v>113</v>
      </c>
      <c r="C66" s="31"/>
      <c r="D66" s="95"/>
      <c r="E66" s="95"/>
      <c r="F66" s="33" t="s">
        <v>105</v>
      </c>
      <c r="G66" s="77"/>
      <c r="H66" s="18">
        <f t="shared" si="7"/>
        <v>0</v>
      </c>
      <c r="I66" s="38"/>
    </row>
    <row r="67" spans="1:9" hidden="1">
      <c r="A67" s="24" t="s">
        <v>114</v>
      </c>
      <c r="B67" s="31" t="s">
        <v>115</v>
      </c>
      <c r="C67" s="31"/>
      <c r="D67" s="41"/>
      <c r="E67" s="41"/>
      <c r="F67" s="33" t="s">
        <v>116</v>
      </c>
      <c r="G67" s="77"/>
      <c r="H67" s="18">
        <f t="shared" si="7"/>
        <v>0</v>
      </c>
      <c r="I67" s="38"/>
    </row>
    <row r="68" spans="1:9" hidden="1">
      <c r="A68" s="24" t="s">
        <v>117</v>
      </c>
      <c r="B68" s="31" t="s">
        <v>118</v>
      </c>
      <c r="C68" s="31"/>
      <c r="D68" s="95"/>
      <c r="E68" s="95"/>
      <c r="F68" s="33" t="s">
        <v>116</v>
      </c>
      <c r="G68" s="77"/>
      <c r="H68" s="18">
        <f t="shared" si="7"/>
        <v>0</v>
      </c>
      <c r="I68" s="38"/>
    </row>
    <row r="69" spans="1:9" hidden="1">
      <c r="A69" s="24" t="s">
        <v>119</v>
      </c>
      <c r="B69" s="31" t="s">
        <v>120</v>
      </c>
      <c r="C69" s="31"/>
      <c r="D69" s="95"/>
      <c r="E69" s="95"/>
      <c r="F69" s="33" t="s">
        <v>105</v>
      </c>
      <c r="G69" s="77"/>
      <c r="H69" s="18">
        <f t="shared" si="7"/>
        <v>0</v>
      </c>
      <c r="I69" s="38"/>
    </row>
    <row r="70" spans="1:9" hidden="1">
      <c r="A70" s="24" t="s">
        <v>121</v>
      </c>
      <c r="B70" s="31" t="s">
        <v>122</v>
      </c>
      <c r="C70" s="31" t="s">
        <v>58</v>
      </c>
      <c r="D70" s="95">
        <v>0</v>
      </c>
      <c r="E70" s="95"/>
      <c r="F70" s="33"/>
      <c r="G70" s="77">
        <v>0</v>
      </c>
      <c r="H70" s="18">
        <f t="shared" si="7"/>
        <v>0</v>
      </c>
      <c r="I70" s="38"/>
    </row>
    <row r="71" spans="1:9">
      <c r="A71" s="94" t="s">
        <v>47</v>
      </c>
      <c r="B71" s="94"/>
      <c r="C71" s="94"/>
      <c r="D71" s="94"/>
      <c r="E71" s="94"/>
      <c r="F71" s="94"/>
      <c r="G71" s="94"/>
      <c r="H71" s="36">
        <f>SUM(H56:H70)</f>
        <v>10200</v>
      </c>
      <c r="I71" s="38"/>
    </row>
    <row r="72" spans="1:9" ht="36">
      <c r="A72" s="28" t="s">
        <v>17</v>
      </c>
      <c r="B72" s="28" t="s">
        <v>18</v>
      </c>
      <c r="C72" s="28" t="s">
        <v>19</v>
      </c>
      <c r="D72" s="29" t="s">
        <v>48</v>
      </c>
      <c r="E72" s="29" t="s">
        <v>49</v>
      </c>
      <c r="F72" s="28" t="s">
        <v>22</v>
      </c>
      <c r="G72" s="28" t="s">
        <v>23</v>
      </c>
      <c r="H72" s="28" t="s">
        <v>50</v>
      </c>
      <c r="I72" s="28" t="s">
        <v>25</v>
      </c>
    </row>
    <row r="73" spans="1:9">
      <c r="A73" s="11" t="s">
        <v>123</v>
      </c>
      <c r="B73" s="93" t="s">
        <v>124</v>
      </c>
      <c r="C73" s="93"/>
      <c r="D73" s="93"/>
      <c r="E73" s="93"/>
      <c r="F73" s="93"/>
      <c r="G73" s="93"/>
      <c r="H73" s="93"/>
      <c r="I73" s="93"/>
    </row>
    <row r="74" spans="1:9" ht="32.4">
      <c r="A74" s="24" t="s">
        <v>125</v>
      </c>
      <c r="B74" s="47" t="s">
        <v>126</v>
      </c>
      <c r="C74" s="26"/>
      <c r="D74" s="16"/>
      <c r="E74" s="16"/>
      <c r="F74" s="33" t="s">
        <v>97</v>
      </c>
      <c r="G74" s="71"/>
      <c r="H74" s="18">
        <f>D74*E74*G74</f>
        <v>0</v>
      </c>
      <c r="I74" s="38"/>
    </row>
    <row r="75" spans="1:9" ht="21.6">
      <c r="A75" s="24" t="s">
        <v>127</v>
      </c>
      <c r="B75" s="47" t="s">
        <v>128</v>
      </c>
      <c r="C75" s="26"/>
      <c r="D75" s="16"/>
      <c r="E75" s="16"/>
      <c r="F75" s="33" t="s">
        <v>97</v>
      </c>
      <c r="G75" s="71"/>
      <c r="H75" s="18">
        <f>D75*E75*G75</f>
        <v>0</v>
      </c>
      <c r="I75" s="42"/>
    </row>
    <row r="76" spans="1:9">
      <c r="A76" s="94" t="s">
        <v>129</v>
      </c>
      <c r="B76" s="94"/>
      <c r="C76" s="94"/>
      <c r="D76" s="94"/>
      <c r="E76" s="94"/>
      <c r="F76" s="94"/>
      <c r="G76" s="94"/>
      <c r="H76" s="36">
        <f>SUM(H74:H75)</f>
        <v>0</v>
      </c>
      <c r="I76" s="38"/>
    </row>
    <row r="77" spans="1:9">
      <c r="A77" s="48" t="s">
        <v>130</v>
      </c>
      <c r="B77" s="48"/>
      <c r="C77" s="48"/>
      <c r="D77" s="48"/>
      <c r="E77" s="48"/>
      <c r="F77" s="48"/>
      <c r="G77" s="78"/>
      <c r="H77" s="49">
        <f>SUM(H23,H31,H53,H71,H76)</f>
        <v>42396</v>
      </c>
      <c r="I77" s="53"/>
    </row>
    <row r="78" spans="1:9" ht="36">
      <c r="A78" s="28" t="s">
        <v>17</v>
      </c>
      <c r="B78" s="28" t="s">
        <v>18</v>
      </c>
      <c r="C78" s="28" t="s">
        <v>19</v>
      </c>
      <c r="D78" s="29" t="s">
        <v>48</v>
      </c>
      <c r="E78" s="29" t="s">
        <v>49</v>
      </c>
      <c r="F78" s="28" t="s">
        <v>22</v>
      </c>
      <c r="G78" s="28" t="s">
        <v>23</v>
      </c>
      <c r="H78" s="28" t="s">
        <v>50</v>
      </c>
      <c r="I78" s="28" t="s">
        <v>25</v>
      </c>
    </row>
    <row r="79" spans="1:9">
      <c r="A79" s="11" t="s">
        <v>131</v>
      </c>
      <c r="B79" s="85" t="s">
        <v>132</v>
      </c>
      <c r="C79" s="85"/>
      <c r="D79" s="85"/>
      <c r="E79" s="85"/>
      <c r="F79" s="85"/>
      <c r="G79" s="85"/>
      <c r="H79" s="85"/>
      <c r="I79" s="85"/>
    </row>
    <row r="80" spans="1:9" ht="32.4">
      <c r="A80" s="24" t="s">
        <v>133</v>
      </c>
      <c r="B80" s="38" t="s">
        <v>132</v>
      </c>
      <c r="C80" s="38"/>
      <c r="D80" s="16">
        <v>1</v>
      </c>
      <c r="E80" s="50">
        <v>0.1</v>
      </c>
      <c r="F80" s="33" t="s">
        <v>134</v>
      </c>
      <c r="G80" s="71">
        <f>H77</f>
        <v>42396</v>
      </c>
      <c r="H80" s="63">
        <f>D80*E80*G80</f>
        <v>4239.6000000000004</v>
      </c>
      <c r="I80" s="38"/>
    </row>
    <row r="81" spans="1:9">
      <c r="A81" s="84" t="s">
        <v>47</v>
      </c>
      <c r="B81" s="84"/>
      <c r="C81" s="84"/>
      <c r="D81" s="84"/>
      <c r="E81" s="84"/>
      <c r="F81" s="84"/>
      <c r="G81" s="84"/>
      <c r="H81" s="49">
        <f>SUM(H80:H80)</f>
        <v>4239.6000000000004</v>
      </c>
      <c r="I81" s="53"/>
    </row>
    <row r="82" spans="1:9" ht="36">
      <c r="A82" s="28" t="s">
        <v>17</v>
      </c>
      <c r="B82" s="28" t="s">
        <v>18</v>
      </c>
      <c r="C82" s="28" t="s">
        <v>19</v>
      </c>
      <c r="D82" s="29" t="s">
        <v>48</v>
      </c>
      <c r="E82" s="29" t="s">
        <v>49</v>
      </c>
      <c r="F82" s="28" t="s">
        <v>22</v>
      </c>
      <c r="G82" s="28" t="s">
        <v>23</v>
      </c>
      <c r="H82" s="28" t="s">
        <v>50</v>
      </c>
      <c r="I82" s="28" t="s">
        <v>25</v>
      </c>
    </row>
    <row r="83" spans="1:9">
      <c r="A83" s="58" t="s">
        <v>135</v>
      </c>
      <c r="B83" s="96" t="s">
        <v>150</v>
      </c>
      <c r="C83" s="96"/>
      <c r="D83" s="96"/>
      <c r="E83" s="96"/>
      <c r="F83" s="96"/>
      <c r="G83" s="96"/>
      <c r="H83" s="96"/>
      <c r="I83" s="96"/>
    </row>
    <row r="84" spans="1:9" ht="21.6">
      <c r="A84" s="58" t="s">
        <v>137</v>
      </c>
      <c r="B84" s="59" t="s">
        <v>151</v>
      </c>
      <c r="C84" s="60" t="s">
        <v>177</v>
      </c>
      <c r="D84" s="61">
        <v>1</v>
      </c>
      <c r="E84" s="61">
        <v>2</v>
      </c>
      <c r="F84" s="62" t="s">
        <v>139</v>
      </c>
      <c r="G84" s="79">
        <v>128.5</v>
      </c>
      <c r="H84" s="63">
        <f>D84*E84*G84</f>
        <v>257</v>
      </c>
      <c r="I84" s="59" t="s">
        <v>176</v>
      </c>
    </row>
    <row r="85" spans="1:9" ht="21.6">
      <c r="A85" s="58" t="s">
        <v>152</v>
      </c>
      <c r="B85" s="59" t="s">
        <v>153</v>
      </c>
      <c r="C85" s="60"/>
      <c r="D85" s="61">
        <v>1</v>
      </c>
      <c r="E85" s="61">
        <v>2</v>
      </c>
      <c r="F85" s="62" t="s">
        <v>139</v>
      </c>
      <c r="G85" s="79">
        <v>450</v>
      </c>
      <c r="H85" s="63">
        <f>D85*E85*G85</f>
        <v>900</v>
      </c>
      <c r="I85" s="59"/>
    </row>
    <row r="86" spans="1:9" ht="21.6">
      <c r="A86" s="58" t="s">
        <v>141</v>
      </c>
      <c r="B86" s="59" t="s">
        <v>154</v>
      </c>
      <c r="C86" s="60"/>
      <c r="D86" s="61">
        <v>1</v>
      </c>
      <c r="E86" s="61">
        <v>2</v>
      </c>
      <c r="F86" s="62" t="s">
        <v>139</v>
      </c>
      <c r="G86" s="79">
        <v>500</v>
      </c>
      <c r="H86" s="63">
        <f>D86*E86*G86</f>
        <v>1000</v>
      </c>
      <c r="I86" s="59" t="s">
        <v>140</v>
      </c>
    </row>
    <row r="87" spans="1:9">
      <c r="A87" s="84" t="s">
        <v>47</v>
      </c>
      <c r="B87" s="84"/>
      <c r="C87" s="84"/>
      <c r="D87" s="84"/>
      <c r="E87" s="84"/>
      <c r="F87" s="84"/>
      <c r="G87" s="84"/>
      <c r="H87" s="49">
        <f>SUM(H84:H86)</f>
        <v>2157</v>
      </c>
      <c r="I87" s="53"/>
    </row>
    <row r="88" spans="1:9" ht="36">
      <c r="A88" s="28" t="s">
        <v>17</v>
      </c>
      <c r="B88" s="28" t="s">
        <v>18</v>
      </c>
      <c r="C88" s="28" t="s">
        <v>19</v>
      </c>
      <c r="D88" s="29" t="s">
        <v>48</v>
      </c>
      <c r="E88" s="29" t="s">
        <v>49</v>
      </c>
      <c r="F88" s="28" t="s">
        <v>22</v>
      </c>
      <c r="G88" s="28" t="s">
        <v>23</v>
      </c>
      <c r="H88" s="28" t="s">
        <v>50</v>
      </c>
      <c r="I88" s="28" t="s">
        <v>25</v>
      </c>
    </row>
    <row r="89" spans="1:9">
      <c r="A89" s="11" t="s">
        <v>135</v>
      </c>
      <c r="B89" s="85" t="s">
        <v>136</v>
      </c>
      <c r="C89" s="85"/>
      <c r="D89" s="85"/>
      <c r="E89" s="85"/>
      <c r="F89" s="85"/>
      <c r="G89" s="85"/>
      <c r="H89" s="85"/>
      <c r="I89" s="85"/>
    </row>
    <row r="90" spans="1:9" ht="21.6">
      <c r="A90" s="11" t="s">
        <v>137</v>
      </c>
      <c r="B90" s="34" t="s">
        <v>138</v>
      </c>
      <c r="C90" s="31" t="s">
        <v>165</v>
      </c>
      <c r="D90" s="16">
        <v>3</v>
      </c>
      <c r="E90" s="16">
        <v>2</v>
      </c>
      <c r="F90" s="33" t="s">
        <v>139</v>
      </c>
      <c r="G90" s="71">
        <v>1800</v>
      </c>
      <c r="H90" s="18">
        <f t="shared" ref="H90:H94" si="8">D90*E90*G90</f>
        <v>10800</v>
      </c>
      <c r="I90" s="34" t="s">
        <v>175</v>
      </c>
    </row>
    <row r="91" spans="1:9" ht="21.6">
      <c r="A91" s="11" t="s">
        <v>158</v>
      </c>
      <c r="B91" s="56" t="s">
        <v>138</v>
      </c>
      <c r="C91" s="31" t="s">
        <v>166</v>
      </c>
      <c r="D91" s="16">
        <v>1</v>
      </c>
      <c r="E91" s="16">
        <v>2</v>
      </c>
      <c r="F91" s="57" t="s">
        <v>139</v>
      </c>
      <c r="G91" s="71">
        <v>1300</v>
      </c>
      <c r="H91" s="18">
        <f t="shared" si="8"/>
        <v>2600</v>
      </c>
      <c r="I91" s="70" t="s">
        <v>175</v>
      </c>
    </row>
    <row r="92" spans="1:9" ht="21.6">
      <c r="A92" s="11" t="s">
        <v>141</v>
      </c>
      <c r="B92" s="56" t="s">
        <v>138</v>
      </c>
      <c r="C92" s="55"/>
      <c r="D92" s="16"/>
      <c r="E92" s="16"/>
      <c r="F92" s="57" t="s">
        <v>139</v>
      </c>
      <c r="G92" s="71"/>
      <c r="H92" s="18">
        <f t="shared" si="8"/>
        <v>0</v>
      </c>
      <c r="I92" s="56" t="s">
        <v>140</v>
      </c>
    </row>
    <row r="93" spans="1:9" ht="21.6">
      <c r="A93" s="11" t="s">
        <v>159</v>
      </c>
      <c r="B93" s="56" t="s">
        <v>138</v>
      </c>
      <c r="C93" s="55"/>
      <c r="D93" s="16"/>
      <c r="E93" s="16"/>
      <c r="F93" s="57" t="s">
        <v>139</v>
      </c>
      <c r="G93" s="71"/>
      <c r="H93" s="18">
        <f t="shared" si="8"/>
        <v>0</v>
      </c>
      <c r="I93" s="56" t="s">
        <v>140</v>
      </c>
    </row>
    <row r="94" spans="1:9" ht="21.6">
      <c r="A94" s="11" t="s">
        <v>160</v>
      </c>
      <c r="B94" s="56" t="s">
        <v>138</v>
      </c>
      <c r="C94" s="55"/>
      <c r="D94" s="16"/>
      <c r="E94" s="16"/>
      <c r="F94" s="57" t="s">
        <v>139</v>
      </c>
      <c r="G94" s="71"/>
      <c r="H94" s="18">
        <f t="shared" si="8"/>
        <v>0</v>
      </c>
      <c r="I94" s="56" t="s">
        <v>140</v>
      </c>
    </row>
    <row r="95" spans="1:9" ht="21.6">
      <c r="A95" s="11" t="s">
        <v>161</v>
      </c>
      <c r="B95" s="56" t="s">
        <v>138</v>
      </c>
      <c r="C95" s="12"/>
      <c r="D95" s="16"/>
      <c r="E95" s="16"/>
      <c r="F95" s="57" t="s">
        <v>139</v>
      </c>
      <c r="G95" s="71"/>
      <c r="H95" s="18">
        <f>D95*E95*G95</f>
        <v>0</v>
      </c>
      <c r="I95" s="34" t="s">
        <v>140</v>
      </c>
    </row>
    <row r="96" spans="1:9">
      <c r="A96" s="84" t="s">
        <v>47</v>
      </c>
      <c r="B96" s="84"/>
      <c r="C96" s="84"/>
      <c r="D96" s="84"/>
      <c r="E96" s="84"/>
      <c r="F96" s="84"/>
      <c r="G96" s="84"/>
      <c r="H96" s="49">
        <f>SUM(H90:H95)</f>
        <v>13400</v>
      </c>
      <c r="I96" s="53"/>
    </row>
    <row r="97" spans="1:9" ht="36">
      <c r="A97" s="28" t="s">
        <v>17</v>
      </c>
      <c r="B97" s="28" t="s">
        <v>18</v>
      </c>
      <c r="C97" s="28" t="s">
        <v>19</v>
      </c>
      <c r="D97" s="29" t="s">
        <v>48</v>
      </c>
      <c r="E97" s="29" t="s">
        <v>49</v>
      </c>
      <c r="F97" s="28" t="s">
        <v>22</v>
      </c>
      <c r="G97" s="28" t="s">
        <v>23</v>
      </c>
      <c r="H97" s="28" t="s">
        <v>50</v>
      </c>
      <c r="I97" s="28" t="s">
        <v>25</v>
      </c>
    </row>
    <row r="98" spans="1:9">
      <c r="A98" s="11" t="s">
        <v>142</v>
      </c>
      <c r="B98" s="85" t="s">
        <v>143</v>
      </c>
      <c r="C98" s="85"/>
      <c r="D98" s="85"/>
      <c r="E98" s="85"/>
      <c r="F98" s="85"/>
      <c r="G98" s="85"/>
      <c r="H98" s="85"/>
      <c r="I98" s="85"/>
    </row>
    <row r="99" spans="1:9">
      <c r="A99" s="24" t="s">
        <v>144</v>
      </c>
      <c r="B99" s="38" t="s">
        <v>143</v>
      </c>
      <c r="C99" s="38"/>
      <c r="D99" s="86">
        <f>H96+H87+H81+H77</f>
        <v>62192.6</v>
      </c>
      <c r="E99" s="87"/>
      <c r="F99" s="33"/>
      <c r="G99" s="80">
        <v>0.06</v>
      </c>
      <c r="H99" s="18">
        <f>D99*G99</f>
        <v>3731.5559999999996</v>
      </c>
      <c r="I99" s="38"/>
    </row>
    <row r="100" spans="1:9" ht="14.4">
      <c r="A100" s="51" t="s">
        <v>145</v>
      </c>
      <c r="B100" s="51"/>
      <c r="C100" s="51"/>
      <c r="D100" s="51"/>
      <c r="E100" s="51"/>
      <c r="F100" s="51"/>
      <c r="G100" s="81"/>
      <c r="H100" s="52">
        <f>H77+H81+H96+H99+H87</f>
        <v>65924.155999999988</v>
      </c>
      <c r="I100" s="54"/>
    </row>
    <row r="101" spans="1:9">
      <c r="A101" s="88" t="s">
        <v>146</v>
      </c>
      <c r="B101" s="89"/>
      <c r="C101" s="89"/>
      <c r="D101" s="89"/>
      <c r="E101" s="89"/>
      <c r="F101" s="89"/>
      <c r="G101" s="89"/>
      <c r="H101" s="89"/>
      <c r="I101" s="89"/>
    </row>
  </sheetData>
  <mergeCells count="48">
    <mergeCell ref="B9:H9"/>
    <mergeCell ref="A23:G23"/>
    <mergeCell ref="B25:H25"/>
    <mergeCell ref="D4:E4"/>
    <mergeCell ref="H4:I4"/>
    <mergeCell ref="A5:I5"/>
    <mergeCell ref="B6:I6"/>
    <mergeCell ref="A7:F7"/>
    <mergeCell ref="G7:I7"/>
    <mergeCell ref="A1:I1"/>
    <mergeCell ref="D2:E2"/>
    <mergeCell ref="H2:I2"/>
    <mergeCell ref="D3:E3"/>
    <mergeCell ref="H3:I3"/>
    <mergeCell ref="A31:G31"/>
    <mergeCell ref="B33:H33"/>
    <mergeCell ref="B10:B12"/>
    <mergeCell ref="A10:A12"/>
    <mergeCell ref="A53:G53"/>
    <mergeCell ref="A45:A52"/>
    <mergeCell ref="B45:B52"/>
    <mergeCell ref="A87:G87"/>
    <mergeCell ref="B55:H55"/>
    <mergeCell ref="D63:E63"/>
    <mergeCell ref="D64:E64"/>
    <mergeCell ref="D65:E65"/>
    <mergeCell ref="A81:G81"/>
    <mergeCell ref="D68:E68"/>
    <mergeCell ref="D69:E69"/>
    <mergeCell ref="D70:E70"/>
    <mergeCell ref="A71:G71"/>
    <mergeCell ref="B83:I83"/>
    <mergeCell ref="A96:G96"/>
    <mergeCell ref="B98:I98"/>
    <mergeCell ref="D99:E99"/>
    <mergeCell ref="A101:I101"/>
    <mergeCell ref="A17:A22"/>
    <mergeCell ref="A34:A36"/>
    <mergeCell ref="A37:A40"/>
    <mergeCell ref="A41:A44"/>
    <mergeCell ref="B37:B40"/>
    <mergeCell ref="B41:B44"/>
    <mergeCell ref="I37:I44"/>
    <mergeCell ref="B73:I73"/>
    <mergeCell ref="A76:G76"/>
    <mergeCell ref="B79:I79"/>
    <mergeCell ref="B89:I89"/>
    <mergeCell ref="D66:E66"/>
  </mergeCells>
  <phoneticPr fontId="32" type="noConversion"/>
  <dataValidations count="1">
    <dataValidation type="list" allowBlank="1" showInputMessage="1" showErrorMessage="1" sqref="I28:I30" xr:uid="{00000000-0002-0000-0000-000001000000}">
      <formula1>#REF!</formula1>
    </dataValidation>
  </dataValidations>
  <pageMargins left="0.31458333333333299" right="0.27500000000000002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2014-01-20T09:26:00Z</cp:lastPrinted>
  <dcterms:created xsi:type="dcterms:W3CDTF">2006-09-13T11:21:00Z</dcterms:created>
  <dcterms:modified xsi:type="dcterms:W3CDTF">2020-09-29T06:45:27Z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