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86139\Desktop\工作\2022滴滴香格里拉\"/>
    </mc:Choice>
  </mc:AlternateContent>
  <xr:revisionPtr revIDLastSave="0" documentId="13_ncr:1_{F9AA2870-C22C-46EC-8AB4-C0B314B7147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清单" sheetId="263" r:id="rId1"/>
    <sheet name="Sheet1" sheetId="26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263" l="1"/>
  <c r="K7" i="263"/>
  <c r="K8" i="263"/>
  <c r="K9" i="263"/>
  <c r="K10" i="263"/>
  <c r="K11" i="263"/>
  <c r="K12" i="263"/>
  <c r="K14" i="263"/>
  <c r="K16" i="263" s="1"/>
  <c r="K15" i="263"/>
  <c r="K17" i="263"/>
  <c r="K18" i="263"/>
  <c r="K19" i="263"/>
  <c r="K20" i="263"/>
  <c r="K21" i="263"/>
  <c r="K22" i="263"/>
  <c r="K23" i="263"/>
  <c r="K24" i="263"/>
  <c r="K25" i="263"/>
  <c r="K27" i="263"/>
  <c r="K28" i="263" s="1"/>
  <c r="K29" i="263"/>
  <c r="K30" i="263"/>
  <c r="K31" i="263"/>
  <c r="K32" i="263"/>
  <c r="J33" i="263"/>
  <c r="K34" i="263"/>
  <c r="K35" i="263"/>
  <c r="K36" i="263"/>
  <c r="K37" i="263"/>
  <c r="J38" i="263"/>
  <c r="K39" i="263"/>
  <c r="K40" i="263"/>
  <c r="K41" i="263"/>
  <c r="J42" i="263"/>
  <c r="K33" i="263" l="1"/>
  <c r="K42" i="263"/>
  <c r="K26" i="263"/>
  <c r="K38" i="263"/>
  <c r="K13" i="263"/>
  <c r="K43" i="263" l="1"/>
  <c r="K44" i="263" s="1"/>
  <c r="K45" i="263" s="1"/>
  <c r="K46" i="263" l="1"/>
  <c r="K47" i="263" s="1"/>
  <c r="K48" i="263" s="1"/>
</calcChain>
</file>

<file path=xl/sharedStrings.xml><?xml version="1.0" encoding="utf-8"?>
<sst xmlns="http://schemas.openxmlformats.org/spreadsheetml/2006/main" count="153" uniqueCount="83">
  <si>
    <t>报价分类</t>
  </si>
  <si>
    <t>日期</t>
  </si>
  <si>
    <t>详细内容</t>
  </si>
  <si>
    <t>单价</t>
  </si>
  <si>
    <t>单位</t>
  </si>
  <si>
    <t>数量</t>
  </si>
  <si>
    <t>频次</t>
  </si>
  <si>
    <t>小计</t>
  </si>
  <si>
    <t>房费</t>
  </si>
  <si>
    <t>8月17日-18日两晚</t>
  </si>
  <si>
    <t>双床房</t>
  </si>
  <si>
    <t>香格里拉高山别庄78平双床房（或同级）</t>
  </si>
  <si>
    <t>元／间</t>
  </si>
  <si>
    <t>间</t>
  </si>
  <si>
    <t>大床房</t>
  </si>
  <si>
    <t>香格里拉高山别庄82平大床房（或同级）</t>
  </si>
  <si>
    <t>房费费用小计</t>
  </si>
  <si>
    <t>会议室</t>
  </si>
  <si>
    <t>元／天</t>
  </si>
  <si>
    <t>天</t>
  </si>
  <si>
    <t>茶歇</t>
  </si>
  <si>
    <t>元／人</t>
  </si>
  <si>
    <t>人</t>
  </si>
  <si>
    <t>会议室费用小计</t>
  </si>
  <si>
    <t>用餐</t>
  </si>
  <si>
    <t>晚餐</t>
  </si>
  <si>
    <t>午餐</t>
  </si>
  <si>
    <t>早餐</t>
  </si>
  <si>
    <t>用餐费用小计</t>
  </si>
  <si>
    <t>门票</t>
  </si>
  <si>
    <t>酒店用餐费用小计</t>
  </si>
  <si>
    <t>交通</t>
  </si>
  <si>
    <t>GL8</t>
  </si>
  <si>
    <t>香格里拉机场-酒店</t>
  </si>
  <si>
    <t>元／辆</t>
  </si>
  <si>
    <t>辆</t>
  </si>
  <si>
    <t>33座</t>
  </si>
  <si>
    <t>全天，酒店--梅里</t>
  </si>
  <si>
    <t>全天，梅里--酒店</t>
  </si>
  <si>
    <t>酒店-香格里拉机场</t>
  </si>
  <si>
    <t>交通费用小计</t>
  </si>
  <si>
    <t>服务人员</t>
  </si>
  <si>
    <t>工作人员</t>
  </si>
  <si>
    <t>全程向导（19-20号两天）</t>
  </si>
  <si>
    <t>元／人／天</t>
  </si>
  <si>
    <t>队医（19-20号两天）</t>
  </si>
  <si>
    <t>摄影师（19-20号两天）</t>
  </si>
  <si>
    <t>住宿用餐</t>
  </si>
  <si>
    <t>服务人员小计</t>
  </si>
  <si>
    <t>杂费</t>
  </si>
  <si>
    <t>装备</t>
  </si>
  <si>
    <t>保险</t>
  </si>
  <si>
    <t>合计：</t>
  </si>
  <si>
    <t>服务费10&amp;</t>
  </si>
  <si>
    <t>总计不含税</t>
  </si>
  <si>
    <t>税金6%</t>
  </si>
  <si>
    <t>总计含税</t>
  </si>
  <si>
    <t>其他费用小计</t>
    <phoneticPr fontId="10" type="noConversion"/>
  </si>
  <si>
    <t>人均费用</t>
    <phoneticPr fontId="10" type="noConversion"/>
  </si>
  <si>
    <t>项目名称</t>
    <phoneticPr fontId="10" type="noConversion"/>
  </si>
  <si>
    <t>项目经理及联系方式</t>
    <phoneticPr fontId="10" type="noConversion"/>
  </si>
  <si>
    <t>德钦雨崩如果观景客栈180度大床4个</t>
    <phoneticPr fontId="10" type="noConversion"/>
  </si>
  <si>
    <t>德钦雨崩如果观景客栈180度双床14个</t>
    <phoneticPr fontId="10" type="noConversion"/>
  </si>
  <si>
    <t>德钦雨崩如果观景客栈270度大床3个</t>
    <phoneticPr fontId="10" type="noConversion"/>
  </si>
  <si>
    <t>骑马等门票</t>
    <phoneticPr fontId="10" type="noConversion"/>
  </si>
  <si>
    <t>骑马580元每人，雨崩村越野车含门票310单程*2程</t>
    <phoneticPr fontId="10" type="noConversion"/>
  </si>
  <si>
    <t>高山别庄会议室，全天使用，248平方米</t>
    <phoneticPr fontId="10" type="noConversion"/>
  </si>
  <si>
    <t>青朴庭院餐厅</t>
    <phoneticPr fontId="10" type="noConversion"/>
  </si>
  <si>
    <t>高山别庄中餐厅</t>
    <phoneticPr fontId="10" type="noConversion"/>
  </si>
  <si>
    <t>敏珠拉姆香格里拉厨房</t>
    <phoneticPr fontId="10" type="noConversion"/>
  </si>
  <si>
    <t>德钦雨崩如果观景客栈中餐厅</t>
    <phoneticPr fontId="10" type="noConversion"/>
  </si>
  <si>
    <t>一千零一夜夜宴</t>
    <phoneticPr fontId="10" type="noConversion"/>
  </si>
  <si>
    <t>装备</t>
    <phoneticPr fontId="10" type="noConversion"/>
  </si>
  <si>
    <t>意外险（含高原）中国人保财险华夏游境内方案</t>
    <phoneticPr fontId="10" type="noConversion"/>
  </si>
  <si>
    <t>滴滴云南之行</t>
    <phoneticPr fontId="10" type="noConversion"/>
  </si>
  <si>
    <t>公司名称</t>
    <phoneticPr fontId="10" type="noConversion"/>
  </si>
  <si>
    <t xml:space="preserve">康辉集团北京国际会议展览有限公司 </t>
    <phoneticPr fontId="10" type="noConversion"/>
  </si>
  <si>
    <t>仲岚13910193620</t>
    <phoneticPr fontId="10" type="noConversion"/>
  </si>
  <si>
    <t>活动人数：  24人</t>
    <phoneticPr fontId="10" type="noConversion"/>
  </si>
  <si>
    <t>活动时间：  2022年8月17-21日</t>
    <phoneticPr fontId="10" type="noConversion"/>
  </si>
  <si>
    <t>活动地点：  香格里拉</t>
    <phoneticPr fontId="10" type="noConversion"/>
  </si>
  <si>
    <t>酒水饮料预留</t>
    <phoneticPr fontId="10" type="noConversion"/>
  </si>
  <si>
    <t>红景天2支/人/天+氧气瓶3瓶/人/天：总计预算180/人，食品等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</si>
</sst>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¥&quot;* #,##0.00_ ;_ &quot;¥&quot;* \-#,##0.00_ ;_ &quot;¥&quot;* &quot;-&quot;??_ ;_ @_ "/>
    <numFmt numFmtId="176" formatCode="_ [$€]* #,##0.00_ ;_ [$€]* \-#,##0.00_ ;_ [$€]* &quot;-&quot;??_ ;_ @_ "/>
    <numFmt numFmtId="177" formatCode="0.00_);[Red]\(0.00\)"/>
    <numFmt numFmtId="178" formatCode="&quot;¥&quot;#,##0_);[Red]\(&quot;¥&quot;#,##0\)"/>
    <numFmt numFmtId="179" formatCode="_(&quot;¥&quot;* #,##0.00_);_(&quot;¥&quot;* \(#,##0.00\);_(&quot;¥&quot;* &quot;-&quot;??_);_(@_)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176" fontId="7" fillId="0" borderId="0" applyFont="0" applyFill="0" applyBorder="0" applyAlignment="0" applyProtection="0"/>
    <xf numFmtId="0" fontId="5" fillId="0" borderId="0"/>
    <xf numFmtId="0" fontId="8" fillId="0" borderId="0"/>
  </cellStyleXfs>
  <cellXfs count="94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vertical="center" wrapText="1"/>
    </xf>
    <xf numFmtId="44" fontId="1" fillId="0" borderId="0" xfId="0" applyNumberFormat="1" applyFont="1" applyAlignment="1">
      <alignment horizontal="center" vertical="center" wrapText="1"/>
    </xf>
    <xf numFmtId="44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58" fontId="1" fillId="0" borderId="7" xfId="1" applyNumberFormat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58" fontId="1" fillId="0" borderId="1" xfId="1" applyNumberFormat="1" applyFont="1" applyFill="1" applyBorder="1" applyAlignment="1">
      <alignment vertical="center"/>
    </xf>
    <xf numFmtId="58" fontId="3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left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left" vertical="center" wrapText="1"/>
    </xf>
    <xf numFmtId="44" fontId="1" fillId="4" borderId="2" xfId="0" applyNumberFormat="1" applyFont="1" applyFill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left" vertical="center" wrapText="1"/>
    </xf>
    <xf numFmtId="44" fontId="1" fillId="4" borderId="1" xfId="0" applyNumberFormat="1" applyFont="1" applyFill="1" applyBorder="1" applyAlignment="1">
      <alignment horizontal="left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left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left" vertical="center" wrapText="1"/>
    </xf>
    <xf numFmtId="44" fontId="4" fillId="5" borderId="1" xfId="1" applyNumberFormat="1" applyFont="1" applyFill="1" applyBorder="1" applyAlignment="1">
      <alignment horizontal="left" vertical="center" wrapText="1"/>
    </xf>
    <xf numFmtId="179" fontId="2" fillId="0" borderId="0" xfId="0" applyNumberFormat="1" applyFont="1" applyAlignment="1">
      <alignment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44" fontId="1" fillId="0" borderId="0" xfId="0" applyNumberFormat="1" applyFont="1" applyFill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right" vertical="center" wrapText="1"/>
    </xf>
    <xf numFmtId="0" fontId="4" fillId="5" borderId="1" xfId="1" applyFont="1" applyFill="1" applyBorder="1" applyAlignment="1">
      <alignment horizontal="right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4" fillId="4" borderId="5" xfId="1" applyFont="1" applyFill="1" applyBorder="1" applyAlignment="1">
      <alignment horizontal="right" vertical="center" wrapText="1"/>
    </xf>
    <xf numFmtId="0" fontId="4" fillId="4" borderId="0" xfId="1" applyFont="1" applyFill="1" applyBorder="1" applyAlignment="1">
      <alignment horizontal="right" vertical="center" wrapText="1"/>
    </xf>
    <xf numFmtId="0" fontId="4" fillId="4" borderId="8" xfId="1" applyFont="1" applyFill="1" applyBorder="1" applyAlignment="1">
      <alignment horizontal="right" vertical="center" wrapText="1"/>
    </xf>
    <xf numFmtId="0" fontId="4" fillId="4" borderId="13" xfId="1" applyFont="1" applyFill="1" applyBorder="1" applyAlignment="1">
      <alignment horizontal="right" vertical="center" wrapText="1"/>
    </xf>
    <xf numFmtId="0" fontId="4" fillId="4" borderId="1" xfId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4" fillId="4" borderId="9" xfId="1" applyFont="1" applyFill="1" applyBorder="1" applyAlignment="1">
      <alignment horizontal="right" vertical="center" wrapText="1"/>
    </xf>
    <xf numFmtId="0" fontId="4" fillId="4" borderId="10" xfId="1" applyFont="1" applyFill="1" applyBorder="1" applyAlignment="1">
      <alignment horizontal="right" vertical="center" wrapText="1"/>
    </xf>
    <xf numFmtId="0" fontId="4" fillId="4" borderId="12" xfId="1" applyFont="1" applyFill="1" applyBorder="1" applyAlignment="1">
      <alignment horizontal="right" vertical="center" wrapText="1"/>
    </xf>
    <xf numFmtId="0" fontId="4" fillId="4" borderId="11" xfId="1" applyFont="1" applyFill="1" applyBorder="1" applyAlignment="1">
      <alignment horizontal="right" vertical="center" wrapText="1"/>
    </xf>
    <xf numFmtId="0" fontId="4" fillId="4" borderId="1" xfId="1" applyFont="1" applyFill="1" applyBorder="1" applyAlignment="1">
      <alignment horizontal="center" vertical="center" wrapText="1"/>
    </xf>
    <xf numFmtId="58" fontId="3" fillId="0" borderId="1" xfId="1" applyNumberFormat="1" applyFont="1" applyBorder="1" applyAlignment="1">
      <alignment horizontal="center" vertical="center" wrapText="1"/>
    </xf>
    <xf numFmtId="58" fontId="1" fillId="0" borderId="2" xfId="1" applyNumberFormat="1" applyFont="1" applyFill="1" applyBorder="1" applyAlignment="1">
      <alignment horizontal="center" vertical="center"/>
    </xf>
    <xf numFmtId="58" fontId="1" fillId="0" borderId="4" xfId="1" applyNumberFormat="1" applyFont="1" applyFill="1" applyBorder="1" applyAlignment="1">
      <alignment horizontal="center" vertical="center"/>
    </xf>
    <xf numFmtId="58" fontId="1" fillId="0" borderId="1" xfId="1" applyNumberFormat="1" applyFont="1" applyFill="1" applyBorder="1" applyAlignment="1">
      <alignment horizontal="center" vertical="center"/>
    </xf>
    <xf numFmtId="58" fontId="1" fillId="0" borderId="3" xfId="1" applyNumberFormat="1" applyFont="1" applyFill="1" applyBorder="1" applyAlignment="1">
      <alignment horizontal="center" vertical="center"/>
    </xf>
    <xf numFmtId="58" fontId="3" fillId="0" borderId="2" xfId="1" applyNumberFormat="1" applyFont="1" applyBorder="1" applyAlignment="1">
      <alignment horizontal="center" vertical="center" wrapText="1"/>
    </xf>
    <xf numFmtId="58" fontId="3" fillId="0" borderId="3" xfId="1" applyNumberFormat="1" applyFont="1" applyBorder="1" applyAlignment="1">
      <alignment horizontal="center" vertical="center" wrapText="1"/>
    </xf>
    <xf numFmtId="58" fontId="3" fillId="0" borderId="4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</cellXfs>
  <cellStyles count="5">
    <cellStyle name="Euro" xfId="2" xr:uid="{00000000-0005-0000-0000-000000000000}"/>
    <cellStyle name="Normal 2" xfId="4" xr:uid="{00000000-0005-0000-0000-000001000000}"/>
    <cellStyle name="Normal_Sheet1" xfId="1" xr:uid="{00000000-0005-0000-0000-000002000000}"/>
    <cellStyle name="Style 1" xfId="3" xr:uid="{00000000-0005-0000-0000-000003000000}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47</xdr:row>
          <xdr:rowOff>0</xdr:rowOff>
        </xdr:from>
        <xdr:to>
          <xdr:col>4</xdr:col>
          <xdr:colOff>21771</xdr:colOff>
          <xdr:row>47</xdr:row>
          <xdr:rowOff>114300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0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47</xdr:row>
          <xdr:rowOff>0</xdr:rowOff>
        </xdr:from>
        <xdr:to>
          <xdr:col>4</xdr:col>
          <xdr:colOff>21771</xdr:colOff>
          <xdr:row>48</xdr:row>
          <xdr:rowOff>201386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0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47</xdr:row>
          <xdr:rowOff>0</xdr:rowOff>
        </xdr:from>
        <xdr:to>
          <xdr:col>4</xdr:col>
          <xdr:colOff>21771</xdr:colOff>
          <xdr:row>48</xdr:row>
          <xdr:rowOff>27214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0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402771</xdr:colOff>
      <xdr:row>10</xdr:row>
      <xdr:rowOff>116963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79571" cy="2021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8</xdr:col>
      <xdr:colOff>302704</xdr:colOff>
      <xdr:row>45</xdr:row>
      <xdr:rowOff>84929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86000"/>
          <a:ext cx="5876190" cy="6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8"/>
  <sheetViews>
    <sheetView showGridLines="0" tabSelected="1" topLeftCell="A40" zoomScale="70" zoomScaleNormal="70" workbookViewId="0">
      <selection activeCell="B48" sqref="B48:J48"/>
    </sheetView>
  </sheetViews>
  <sheetFormatPr defaultColWidth="9" defaultRowHeight="24.75" customHeight="1" x14ac:dyDescent="0.3"/>
  <cols>
    <col min="1" max="1" width="2.640625" style="3" customWidth="1"/>
    <col min="2" max="3" width="14.640625" style="3" customWidth="1"/>
    <col min="4" max="4" width="16.640625" style="4" customWidth="1"/>
    <col min="5" max="5" width="50.85546875" style="5" customWidth="1"/>
    <col min="6" max="6" width="8.640625" style="4" customWidth="1"/>
    <col min="7" max="7" width="10.35546875" style="4" customWidth="1"/>
    <col min="8" max="8" width="8" style="6" customWidth="1"/>
    <col min="9" max="9" width="9.640625" style="7" customWidth="1"/>
    <col min="10" max="10" width="8.35546875" style="8" customWidth="1"/>
    <col min="11" max="11" width="15.35546875" style="9" customWidth="1"/>
    <col min="12" max="12" width="11.140625" style="3" bestFit="1" customWidth="1"/>
    <col min="13" max="16384" width="9" style="3"/>
  </cols>
  <sheetData>
    <row r="2" spans="1:12" ht="24.75" customHeight="1" x14ac:dyDescent="0.3">
      <c r="B2" s="3" t="s">
        <v>59</v>
      </c>
      <c r="C2" s="84" t="s">
        <v>74</v>
      </c>
      <c r="D2" s="84"/>
      <c r="E2" s="5" t="s">
        <v>79</v>
      </c>
    </row>
    <row r="3" spans="1:12" ht="24.75" customHeight="1" x14ac:dyDescent="0.3">
      <c r="B3" s="3" t="s">
        <v>75</v>
      </c>
      <c r="C3" s="84" t="s">
        <v>76</v>
      </c>
      <c r="D3" s="84"/>
      <c r="E3" s="5" t="s">
        <v>78</v>
      </c>
    </row>
    <row r="4" spans="1:12" ht="24.75" customHeight="1" x14ac:dyDescent="0.3">
      <c r="B4" s="3" t="s">
        <v>60</v>
      </c>
      <c r="C4" s="84" t="s">
        <v>77</v>
      </c>
      <c r="D4" s="84"/>
      <c r="E4" s="5" t="s">
        <v>80</v>
      </c>
    </row>
    <row r="5" spans="1:12" ht="27" customHeight="1" x14ac:dyDescent="0.3">
      <c r="B5" s="10" t="s">
        <v>0</v>
      </c>
      <c r="C5" s="10" t="s">
        <v>1</v>
      </c>
      <c r="D5" s="10"/>
      <c r="E5" s="10" t="s">
        <v>2</v>
      </c>
      <c r="F5" s="10" t="s">
        <v>3</v>
      </c>
      <c r="G5" s="10" t="s">
        <v>4</v>
      </c>
      <c r="H5" s="10" t="s">
        <v>5</v>
      </c>
      <c r="I5" s="10" t="s">
        <v>4</v>
      </c>
      <c r="J5" s="32" t="s">
        <v>6</v>
      </c>
      <c r="K5" s="33" t="s">
        <v>7</v>
      </c>
    </row>
    <row r="6" spans="1:12" s="1" customFormat="1" ht="24.75" customHeight="1" x14ac:dyDescent="0.3">
      <c r="B6" s="85" t="s">
        <v>8</v>
      </c>
      <c r="C6" s="74" t="s">
        <v>9</v>
      </c>
      <c r="D6" s="11" t="s">
        <v>10</v>
      </c>
      <c r="E6" s="11" t="s">
        <v>11</v>
      </c>
      <c r="F6" s="11">
        <v>1380</v>
      </c>
      <c r="G6" s="11" t="s">
        <v>12</v>
      </c>
      <c r="H6" s="22">
        <v>17</v>
      </c>
      <c r="I6" s="34" t="s">
        <v>13</v>
      </c>
      <c r="J6" s="22">
        <v>2</v>
      </c>
      <c r="K6" s="35">
        <f t="shared" ref="K6:K12" si="0">F6*H6*J6</f>
        <v>46920</v>
      </c>
    </row>
    <row r="7" spans="1:12" s="1" customFormat="1" ht="24.75" customHeight="1" x14ac:dyDescent="0.3">
      <c r="B7" s="86"/>
      <c r="C7" s="77"/>
      <c r="D7" s="11" t="s">
        <v>14</v>
      </c>
      <c r="E7" s="11" t="s">
        <v>15</v>
      </c>
      <c r="F7" s="11">
        <v>1580</v>
      </c>
      <c r="G7" s="11" t="s">
        <v>12</v>
      </c>
      <c r="H7" s="22">
        <v>7</v>
      </c>
      <c r="I7" s="34" t="s">
        <v>13</v>
      </c>
      <c r="J7" s="22">
        <v>2</v>
      </c>
      <c r="K7" s="35">
        <f t="shared" si="0"/>
        <v>22120</v>
      </c>
    </row>
    <row r="8" spans="1:12" s="1" customFormat="1" ht="24.75" customHeight="1" x14ac:dyDescent="0.3">
      <c r="B8" s="86"/>
      <c r="C8" s="74">
        <v>44792</v>
      </c>
      <c r="D8" s="11" t="s">
        <v>14</v>
      </c>
      <c r="E8" s="23" t="s">
        <v>61</v>
      </c>
      <c r="F8" s="23">
        <v>650</v>
      </c>
      <c r="G8" s="12" t="s">
        <v>12</v>
      </c>
      <c r="H8" s="24">
        <v>4</v>
      </c>
      <c r="I8" s="36" t="s">
        <v>13</v>
      </c>
      <c r="J8" s="24">
        <v>1</v>
      </c>
      <c r="K8" s="37">
        <f t="shared" si="0"/>
        <v>2600</v>
      </c>
    </row>
    <row r="9" spans="1:12" s="1" customFormat="1" ht="24.75" customHeight="1" x14ac:dyDescent="0.3">
      <c r="B9" s="86"/>
      <c r="C9" s="77"/>
      <c r="D9" s="11" t="s">
        <v>10</v>
      </c>
      <c r="E9" s="23" t="s">
        <v>62</v>
      </c>
      <c r="F9" s="23">
        <v>680</v>
      </c>
      <c r="G9" s="12" t="s">
        <v>12</v>
      </c>
      <c r="H9" s="24">
        <v>16</v>
      </c>
      <c r="I9" s="36" t="s">
        <v>13</v>
      </c>
      <c r="J9" s="24">
        <v>1</v>
      </c>
      <c r="K9" s="37">
        <f t="shared" si="0"/>
        <v>10880</v>
      </c>
    </row>
    <row r="10" spans="1:12" s="1" customFormat="1" ht="24.75" customHeight="1" x14ac:dyDescent="0.3">
      <c r="B10" s="86"/>
      <c r="C10" s="75"/>
      <c r="D10" s="12" t="s">
        <v>14</v>
      </c>
      <c r="E10" s="23" t="s">
        <v>63</v>
      </c>
      <c r="F10" s="23">
        <v>950</v>
      </c>
      <c r="G10" s="12" t="s">
        <v>12</v>
      </c>
      <c r="H10" s="24">
        <v>2</v>
      </c>
      <c r="I10" s="36" t="s">
        <v>13</v>
      </c>
      <c r="J10" s="24">
        <v>1</v>
      </c>
      <c r="K10" s="37">
        <f t="shared" si="0"/>
        <v>1900</v>
      </c>
    </row>
    <row r="11" spans="1:12" s="1" customFormat="1" ht="24.75" customHeight="1" x14ac:dyDescent="0.3">
      <c r="B11" s="86"/>
      <c r="C11" s="74">
        <v>44793</v>
      </c>
      <c r="D11" s="11" t="s">
        <v>14</v>
      </c>
      <c r="E11" s="11" t="s">
        <v>11</v>
      </c>
      <c r="F11" s="11">
        <v>1280</v>
      </c>
      <c r="G11" s="11" t="s">
        <v>12</v>
      </c>
      <c r="H11" s="22">
        <v>5</v>
      </c>
      <c r="I11" s="34" t="s">
        <v>13</v>
      </c>
      <c r="J11" s="22">
        <v>1</v>
      </c>
      <c r="K11" s="35">
        <f t="shared" si="0"/>
        <v>6400</v>
      </c>
    </row>
    <row r="12" spans="1:12" s="1" customFormat="1" ht="24.75" customHeight="1" x14ac:dyDescent="0.3">
      <c r="B12" s="86"/>
      <c r="C12" s="77"/>
      <c r="D12" s="11" t="s">
        <v>10</v>
      </c>
      <c r="E12" s="11" t="s">
        <v>15</v>
      </c>
      <c r="F12" s="11">
        <v>1380</v>
      </c>
      <c r="G12" s="11" t="s">
        <v>12</v>
      </c>
      <c r="H12" s="22">
        <v>17</v>
      </c>
      <c r="I12" s="34" t="s">
        <v>13</v>
      </c>
      <c r="J12" s="22">
        <v>1</v>
      </c>
      <c r="K12" s="35">
        <f t="shared" si="0"/>
        <v>23460</v>
      </c>
    </row>
    <row r="13" spans="1:12" s="1" customFormat="1" ht="24.75" customHeight="1" x14ac:dyDescent="0.3">
      <c r="A13" s="3"/>
      <c r="B13" s="61" t="s">
        <v>16</v>
      </c>
      <c r="C13" s="62"/>
      <c r="D13" s="62"/>
      <c r="E13" s="62"/>
      <c r="F13" s="63"/>
      <c r="G13" s="63"/>
      <c r="H13" s="63"/>
      <c r="I13" s="63"/>
      <c r="J13" s="64"/>
      <c r="K13" s="38">
        <f>SUM(K6:K12)</f>
        <v>114280</v>
      </c>
      <c r="L13" s="3"/>
    </row>
    <row r="14" spans="1:12" s="2" customFormat="1" ht="28" customHeight="1" x14ac:dyDescent="0.3">
      <c r="A14" s="3"/>
      <c r="B14" s="87" t="s">
        <v>17</v>
      </c>
      <c r="C14" s="73">
        <v>44791</v>
      </c>
      <c r="D14" s="13" t="s">
        <v>17</v>
      </c>
      <c r="E14" s="53" t="s">
        <v>66</v>
      </c>
      <c r="F14" s="26">
        <v>12000</v>
      </c>
      <c r="G14" s="26" t="s">
        <v>18</v>
      </c>
      <c r="H14" s="26">
        <v>1</v>
      </c>
      <c r="I14" s="34" t="s">
        <v>19</v>
      </c>
      <c r="J14" s="39">
        <v>1</v>
      </c>
      <c r="K14" s="40">
        <f>F14*H14*J14</f>
        <v>12000</v>
      </c>
      <c r="L14" s="3"/>
    </row>
    <row r="15" spans="1:12" s="2" customFormat="1" ht="27" customHeight="1" x14ac:dyDescent="0.3">
      <c r="A15" s="3"/>
      <c r="B15" s="88"/>
      <c r="C15" s="73"/>
      <c r="D15" s="14" t="s">
        <v>20</v>
      </c>
      <c r="E15" s="27"/>
      <c r="F15" s="11">
        <v>98</v>
      </c>
      <c r="G15" s="11" t="s">
        <v>21</v>
      </c>
      <c r="H15" s="22">
        <v>20</v>
      </c>
      <c r="I15" s="34" t="s">
        <v>22</v>
      </c>
      <c r="J15" s="22">
        <v>1</v>
      </c>
      <c r="K15" s="35">
        <f>F15*H15*J15</f>
        <v>1960</v>
      </c>
      <c r="L15" s="3"/>
    </row>
    <row r="16" spans="1:12" s="2" customFormat="1" ht="24.75" customHeight="1" x14ac:dyDescent="0.3">
      <c r="A16" s="3"/>
      <c r="B16" s="65" t="s">
        <v>23</v>
      </c>
      <c r="C16" s="65"/>
      <c r="D16" s="65"/>
      <c r="E16" s="65"/>
      <c r="F16" s="65"/>
      <c r="G16" s="65"/>
      <c r="H16" s="65"/>
      <c r="I16" s="65"/>
      <c r="J16" s="65"/>
      <c r="K16" s="41">
        <f>SUM(K14,K15)</f>
        <v>13960</v>
      </c>
      <c r="L16" s="3"/>
    </row>
    <row r="17" spans="2:11" ht="20.149999999999999" customHeight="1" x14ac:dyDescent="0.3">
      <c r="B17" s="89" t="s">
        <v>24</v>
      </c>
      <c r="C17" s="15">
        <v>44790</v>
      </c>
      <c r="D17" s="16" t="s">
        <v>25</v>
      </c>
      <c r="E17" s="54" t="s">
        <v>67</v>
      </c>
      <c r="F17" s="28">
        <v>220</v>
      </c>
      <c r="G17" s="28" t="s">
        <v>21</v>
      </c>
      <c r="H17" s="29">
        <v>24</v>
      </c>
      <c r="I17" s="42" t="s">
        <v>22</v>
      </c>
      <c r="J17" s="29">
        <v>1</v>
      </c>
      <c r="K17" s="43">
        <f t="shared" ref="K17:K25" si="1">F17*H17*J17</f>
        <v>5280</v>
      </c>
    </row>
    <row r="18" spans="2:11" ht="20.149999999999999" customHeight="1" x14ac:dyDescent="0.3">
      <c r="B18" s="89"/>
      <c r="C18" s="74">
        <v>44791</v>
      </c>
      <c r="D18" s="14" t="s">
        <v>26</v>
      </c>
      <c r="E18" s="27" t="s">
        <v>68</v>
      </c>
      <c r="F18" s="11">
        <v>180</v>
      </c>
      <c r="G18" s="11" t="s">
        <v>21</v>
      </c>
      <c r="H18" s="29">
        <v>24</v>
      </c>
      <c r="I18" s="34" t="s">
        <v>22</v>
      </c>
      <c r="J18" s="22">
        <v>1</v>
      </c>
      <c r="K18" s="35">
        <f t="shared" si="1"/>
        <v>4320</v>
      </c>
    </row>
    <row r="19" spans="2:11" ht="20.149999999999999" customHeight="1" x14ac:dyDescent="0.3">
      <c r="B19" s="89"/>
      <c r="C19" s="75"/>
      <c r="D19" s="14" t="s">
        <v>25</v>
      </c>
      <c r="E19" s="27" t="s">
        <v>69</v>
      </c>
      <c r="F19" s="11">
        <v>220</v>
      </c>
      <c r="G19" s="11" t="s">
        <v>21</v>
      </c>
      <c r="H19" s="29">
        <v>24</v>
      </c>
      <c r="I19" s="34" t="s">
        <v>22</v>
      </c>
      <c r="J19" s="22">
        <v>1</v>
      </c>
      <c r="K19" s="35">
        <f t="shared" si="1"/>
        <v>5280</v>
      </c>
    </row>
    <row r="20" spans="2:11" ht="20.149999999999999" customHeight="1" x14ac:dyDescent="0.3">
      <c r="B20" s="89"/>
      <c r="C20" s="76">
        <v>44792</v>
      </c>
      <c r="D20" s="14" t="s">
        <v>26</v>
      </c>
      <c r="E20" s="27" t="s">
        <v>70</v>
      </c>
      <c r="F20" s="11">
        <v>150</v>
      </c>
      <c r="G20" s="11" t="s">
        <v>21</v>
      </c>
      <c r="H20" s="29">
        <v>22</v>
      </c>
      <c r="I20" s="34" t="s">
        <v>22</v>
      </c>
      <c r="J20" s="22">
        <v>1</v>
      </c>
      <c r="K20" s="35">
        <f t="shared" si="1"/>
        <v>3300</v>
      </c>
    </row>
    <row r="21" spans="2:11" ht="20.149999999999999" customHeight="1" x14ac:dyDescent="0.3">
      <c r="B21" s="89"/>
      <c r="C21" s="76"/>
      <c r="D21" s="14" t="s">
        <v>25</v>
      </c>
      <c r="E21" s="27" t="s">
        <v>70</v>
      </c>
      <c r="F21" s="11">
        <v>220</v>
      </c>
      <c r="G21" s="11" t="s">
        <v>21</v>
      </c>
      <c r="H21" s="29">
        <v>22</v>
      </c>
      <c r="I21" s="34" t="s">
        <v>22</v>
      </c>
      <c r="J21" s="22">
        <v>1</v>
      </c>
      <c r="K21" s="35">
        <f t="shared" si="1"/>
        <v>4840</v>
      </c>
    </row>
    <row r="22" spans="2:11" ht="20.149999999999999" customHeight="1" x14ac:dyDescent="0.3">
      <c r="B22" s="89"/>
      <c r="C22" s="74">
        <v>44793</v>
      </c>
      <c r="D22" s="14" t="s">
        <v>27</v>
      </c>
      <c r="E22" s="27" t="s">
        <v>70</v>
      </c>
      <c r="F22" s="11">
        <v>50</v>
      </c>
      <c r="G22" s="11" t="s">
        <v>21</v>
      </c>
      <c r="H22" s="29">
        <v>22</v>
      </c>
      <c r="I22" s="34" t="s">
        <v>22</v>
      </c>
      <c r="J22" s="22">
        <v>1</v>
      </c>
      <c r="K22" s="35">
        <f t="shared" si="1"/>
        <v>1100</v>
      </c>
    </row>
    <row r="23" spans="2:11" ht="20.149999999999999" customHeight="1" x14ac:dyDescent="0.3">
      <c r="B23" s="89"/>
      <c r="C23" s="77"/>
      <c r="D23" s="14" t="s">
        <v>26</v>
      </c>
      <c r="E23" s="27" t="s">
        <v>70</v>
      </c>
      <c r="F23" s="11">
        <v>150</v>
      </c>
      <c r="G23" s="11" t="s">
        <v>21</v>
      </c>
      <c r="H23" s="29">
        <v>22</v>
      </c>
      <c r="I23" s="34" t="s">
        <v>22</v>
      </c>
      <c r="J23" s="22">
        <v>1</v>
      </c>
      <c r="K23" s="35">
        <f t="shared" si="1"/>
        <v>3300</v>
      </c>
    </row>
    <row r="24" spans="2:11" ht="20.149999999999999" customHeight="1" x14ac:dyDescent="0.3">
      <c r="B24" s="90"/>
      <c r="C24" s="75"/>
      <c r="D24" s="14" t="s">
        <v>25</v>
      </c>
      <c r="E24" s="27" t="s">
        <v>71</v>
      </c>
      <c r="F24" s="11">
        <v>180</v>
      </c>
      <c r="G24" s="11" t="s">
        <v>21</v>
      </c>
      <c r="H24" s="29">
        <v>22</v>
      </c>
      <c r="I24" s="34" t="s">
        <v>22</v>
      </c>
      <c r="J24" s="22">
        <v>1</v>
      </c>
      <c r="K24" s="35">
        <f t="shared" si="1"/>
        <v>3960</v>
      </c>
    </row>
    <row r="25" spans="2:11" ht="20.149999999999999" customHeight="1" x14ac:dyDescent="0.3">
      <c r="B25" s="17" t="s">
        <v>81</v>
      </c>
      <c r="C25" s="66"/>
      <c r="D25" s="66"/>
      <c r="E25" s="67"/>
      <c r="F25" s="11">
        <v>200</v>
      </c>
      <c r="G25" s="11" t="s">
        <v>21</v>
      </c>
      <c r="H25" s="29">
        <v>24</v>
      </c>
      <c r="I25" s="34" t="s">
        <v>22</v>
      </c>
      <c r="J25" s="22">
        <v>1</v>
      </c>
      <c r="K25" s="35">
        <f t="shared" si="1"/>
        <v>4800</v>
      </c>
    </row>
    <row r="26" spans="2:11" ht="24.75" customHeight="1" x14ac:dyDescent="0.3">
      <c r="B26" s="68" t="s">
        <v>28</v>
      </c>
      <c r="C26" s="69"/>
      <c r="D26" s="69"/>
      <c r="E26" s="69"/>
      <c r="F26" s="70"/>
      <c r="G26" s="70"/>
      <c r="H26" s="70"/>
      <c r="I26" s="70"/>
      <c r="J26" s="71"/>
      <c r="K26" s="41">
        <f>SUM(K17:K25)</f>
        <v>36180</v>
      </c>
    </row>
    <row r="27" spans="2:11" ht="20.149999999999999" customHeight="1" x14ac:dyDescent="0.3">
      <c r="B27" s="18" t="s">
        <v>29</v>
      </c>
      <c r="C27" s="19"/>
      <c r="D27" s="14" t="s">
        <v>64</v>
      </c>
      <c r="E27" s="27" t="s">
        <v>65</v>
      </c>
      <c r="F27" s="11">
        <v>1200</v>
      </c>
      <c r="G27" s="11" t="s">
        <v>21</v>
      </c>
      <c r="H27" s="22">
        <v>18</v>
      </c>
      <c r="I27" s="34" t="s">
        <v>22</v>
      </c>
      <c r="J27" s="22">
        <v>1</v>
      </c>
      <c r="K27" s="35">
        <f>F27*H27*J27</f>
        <v>21600</v>
      </c>
    </row>
    <row r="28" spans="2:11" ht="24.75" customHeight="1" x14ac:dyDescent="0.3">
      <c r="B28" s="65" t="s">
        <v>30</v>
      </c>
      <c r="C28" s="65"/>
      <c r="D28" s="72"/>
      <c r="E28" s="65"/>
      <c r="F28" s="65"/>
      <c r="G28" s="65"/>
      <c r="H28" s="65"/>
      <c r="I28" s="65"/>
      <c r="J28" s="65"/>
      <c r="K28" s="41">
        <f>SUM(K27:K27)</f>
        <v>21600</v>
      </c>
    </row>
    <row r="29" spans="2:11" ht="24.75" customHeight="1" x14ac:dyDescent="0.3">
      <c r="B29" s="86" t="s">
        <v>31</v>
      </c>
      <c r="C29" s="20">
        <v>44790</v>
      </c>
      <c r="D29" s="21" t="s">
        <v>32</v>
      </c>
      <c r="E29" s="30" t="s">
        <v>33</v>
      </c>
      <c r="F29" s="11">
        <v>600</v>
      </c>
      <c r="G29" s="11" t="s">
        <v>34</v>
      </c>
      <c r="H29" s="31">
        <v>6</v>
      </c>
      <c r="I29" s="44" t="s">
        <v>35</v>
      </c>
      <c r="J29" s="45">
        <v>1</v>
      </c>
      <c r="K29" s="40">
        <f>F29*H29*J29</f>
        <v>3600</v>
      </c>
    </row>
    <row r="30" spans="2:11" ht="24.75" customHeight="1" x14ac:dyDescent="0.3">
      <c r="B30" s="86"/>
      <c r="C30" s="20">
        <v>44792</v>
      </c>
      <c r="D30" s="21" t="s">
        <v>36</v>
      </c>
      <c r="E30" s="30" t="s">
        <v>37</v>
      </c>
      <c r="F30" s="11">
        <v>4800</v>
      </c>
      <c r="G30" s="11" t="s">
        <v>34</v>
      </c>
      <c r="H30" s="31">
        <v>1</v>
      </c>
      <c r="I30" s="44" t="s">
        <v>35</v>
      </c>
      <c r="J30" s="45">
        <v>1</v>
      </c>
      <c r="K30" s="40">
        <f>F30*H30*J30</f>
        <v>4800</v>
      </c>
    </row>
    <row r="31" spans="2:11" ht="24.75" customHeight="1" x14ac:dyDescent="0.3">
      <c r="B31" s="86"/>
      <c r="C31" s="20">
        <v>44793</v>
      </c>
      <c r="D31" s="21" t="s">
        <v>36</v>
      </c>
      <c r="E31" s="30" t="s">
        <v>38</v>
      </c>
      <c r="F31" s="11">
        <v>4800</v>
      </c>
      <c r="G31" s="11" t="s">
        <v>34</v>
      </c>
      <c r="H31" s="31">
        <v>1</v>
      </c>
      <c r="I31" s="44" t="s">
        <v>35</v>
      </c>
      <c r="J31" s="45">
        <v>1</v>
      </c>
      <c r="K31" s="40">
        <f>F31*H31*J31</f>
        <v>4800</v>
      </c>
    </row>
    <row r="32" spans="2:11" ht="24.75" customHeight="1" x14ac:dyDescent="0.3">
      <c r="B32" s="86"/>
      <c r="C32" s="20">
        <v>44794</v>
      </c>
      <c r="D32" s="21" t="s">
        <v>32</v>
      </c>
      <c r="E32" s="30" t="s">
        <v>39</v>
      </c>
      <c r="F32" s="11">
        <v>600</v>
      </c>
      <c r="G32" s="11" t="s">
        <v>34</v>
      </c>
      <c r="H32" s="31">
        <v>6</v>
      </c>
      <c r="I32" s="44" t="s">
        <v>35</v>
      </c>
      <c r="J32" s="45">
        <v>1</v>
      </c>
      <c r="K32" s="40">
        <f>F32*H32*J32</f>
        <v>3600</v>
      </c>
    </row>
    <row r="33" spans="2:12" ht="24.75" customHeight="1" x14ac:dyDescent="0.3">
      <c r="B33" s="65" t="s">
        <v>40</v>
      </c>
      <c r="C33" s="65"/>
      <c r="D33" s="72"/>
      <c r="E33" s="65"/>
      <c r="F33" s="65"/>
      <c r="G33" s="65"/>
      <c r="H33" s="65"/>
      <c r="I33" s="65"/>
      <c r="J33" s="65" t="e">
        <f>SUM(#REF!)</f>
        <v>#REF!</v>
      </c>
      <c r="K33" s="41">
        <f>SUM(K29:K32)</f>
        <v>16800</v>
      </c>
    </row>
    <row r="34" spans="2:12" ht="28" customHeight="1" x14ac:dyDescent="0.3">
      <c r="B34" s="81" t="s">
        <v>41</v>
      </c>
      <c r="C34" s="78">
        <v>44792</v>
      </c>
      <c r="D34" s="81" t="s">
        <v>42</v>
      </c>
      <c r="E34" s="25" t="s">
        <v>43</v>
      </c>
      <c r="F34" s="26">
        <v>2000</v>
      </c>
      <c r="G34" s="26" t="s">
        <v>44</v>
      </c>
      <c r="H34" s="26">
        <v>2</v>
      </c>
      <c r="I34" s="34" t="s">
        <v>22</v>
      </c>
      <c r="J34" s="39">
        <v>2</v>
      </c>
      <c r="K34" s="40">
        <f>F34*H34*J34</f>
        <v>8000</v>
      </c>
    </row>
    <row r="35" spans="2:12" ht="28" customHeight="1" x14ac:dyDescent="0.3">
      <c r="B35" s="82"/>
      <c r="C35" s="79"/>
      <c r="D35" s="82"/>
      <c r="E35" s="25" t="s">
        <v>45</v>
      </c>
      <c r="F35" s="26">
        <v>3000</v>
      </c>
      <c r="G35" s="26" t="s">
        <v>44</v>
      </c>
      <c r="H35" s="26">
        <v>1</v>
      </c>
      <c r="I35" s="34" t="s">
        <v>22</v>
      </c>
      <c r="J35" s="39">
        <v>2</v>
      </c>
      <c r="K35" s="40">
        <f>F35*H35*J35</f>
        <v>6000</v>
      </c>
    </row>
    <row r="36" spans="2:12" ht="28" customHeight="1" x14ac:dyDescent="0.3">
      <c r="B36" s="82"/>
      <c r="C36" s="79"/>
      <c r="D36" s="82"/>
      <c r="E36" s="25" t="s">
        <v>46</v>
      </c>
      <c r="F36" s="26">
        <v>4000</v>
      </c>
      <c r="G36" s="26" t="s">
        <v>44</v>
      </c>
      <c r="H36" s="26">
        <v>1</v>
      </c>
      <c r="I36" s="34" t="s">
        <v>22</v>
      </c>
      <c r="J36" s="39">
        <v>2</v>
      </c>
      <c r="K36" s="40">
        <f>F36*H36*J36</f>
        <v>8000</v>
      </c>
    </row>
    <row r="37" spans="2:12" ht="28" customHeight="1" x14ac:dyDescent="0.3">
      <c r="B37" s="82"/>
      <c r="C37" s="80"/>
      <c r="D37" s="83"/>
      <c r="E37" s="25" t="s">
        <v>47</v>
      </c>
      <c r="F37" s="26">
        <v>300</v>
      </c>
      <c r="G37" s="26" t="s">
        <v>44</v>
      </c>
      <c r="H37" s="26">
        <v>4</v>
      </c>
      <c r="I37" s="34" t="s">
        <v>22</v>
      </c>
      <c r="J37" s="39">
        <v>2</v>
      </c>
      <c r="K37" s="40">
        <f>F37*H37*J37</f>
        <v>2400</v>
      </c>
    </row>
    <row r="38" spans="2:12" ht="24.75" customHeight="1" x14ac:dyDescent="0.3">
      <c r="B38" s="91" t="s">
        <v>48</v>
      </c>
      <c r="C38" s="91"/>
      <c r="D38" s="91"/>
      <c r="E38" s="91"/>
      <c r="F38" s="91"/>
      <c r="G38" s="91"/>
      <c r="H38" s="91"/>
      <c r="I38" s="91"/>
      <c r="J38" s="91" t="e">
        <f>SUM(#REF!)</f>
        <v>#REF!</v>
      </c>
      <c r="K38" s="41">
        <f>SUM(K34:K37)</f>
        <v>24400</v>
      </c>
    </row>
    <row r="39" spans="2:12" s="1" customFormat="1" ht="24.75" customHeight="1" x14ac:dyDescent="0.3">
      <c r="B39" s="21" t="s">
        <v>49</v>
      </c>
      <c r="C39" s="92"/>
      <c r="D39" s="93"/>
      <c r="E39" s="52" t="s">
        <v>82</v>
      </c>
      <c r="F39" s="53">
        <v>260</v>
      </c>
      <c r="G39" s="11" t="s">
        <v>21</v>
      </c>
      <c r="H39" s="22">
        <v>24</v>
      </c>
      <c r="I39" s="34" t="s">
        <v>22</v>
      </c>
      <c r="J39" s="39">
        <v>1</v>
      </c>
      <c r="K39" s="46">
        <f>F39*H39*J39</f>
        <v>6240</v>
      </c>
    </row>
    <row r="40" spans="2:12" s="1" customFormat="1" ht="24.75" customHeight="1" x14ac:dyDescent="0.3">
      <c r="B40" s="21" t="s">
        <v>50</v>
      </c>
      <c r="C40" s="49"/>
      <c r="D40" s="50"/>
      <c r="E40" s="52" t="s">
        <v>72</v>
      </c>
      <c r="F40" s="53">
        <v>1500</v>
      </c>
      <c r="G40" s="11" t="s">
        <v>21</v>
      </c>
      <c r="H40" s="22">
        <v>13</v>
      </c>
      <c r="I40" s="55" t="s">
        <v>22</v>
      </c>
      <c r="J40" s="45">
        <v>1</v>
      </c>
      <c r="K40" s="46">
        <f>F40*H40*J40</f>
        <v>19500</v>
      </c>
    </row>
    <row r="41" spans="2:12" s="1" customFormat="1" ht="24.75" customHeight="1" x14ac:dyDescent="0.3">
      <c r="B41" s="21" t="s">
        <v>51</v>
      </c>
      <c r="C41" s="49"/>
      <c r="D41" s="50"/>
      <c r="E41" s="52" t="s">
        <v>73</v>
      </c>
      <c r="F41" s="53">
        <v>80</v>
      </c>
      <c r="G41" s="11" t="s">
        <v>21</v>
      </c>
      <c r="H41" s="22">
        <v>24</v>
      </c>
      <c r="I41" s="55" t="s">
        <v>22</v>
      </c>
      <c r="J41" s="45">
        <v>1</v>
      </c>
      <c r="K41" s="46">
        <f>F41*H41*J41</f>
        <v>1920</v>
      </c>
    </row>
    <row r="42" spans="2:12" ht="24.75" customHeight="1" x14ac:dyDescent="0.3">
      <c r="B42" s="68" t="s">
        <v>57</v>
      </c>
      <c r="C42" s="70"/>
      <c r="D42" s="70"/>
      <c r="E42" s="70"/>
      <c r="F42" s="70"/>
      <c r="G42" s="70"/>
      <c r="H42" s="70"/>
      <c r="I42" s="70"/>
      <c r="J42" s="71" t="e">
        <f>SUM(#REF!)</f>
        <v>#REF!</v>
      </c>
      <c r="K42" s="41">
        <f>SUM(K39:K41)</f>
        <v>27660</v>
      </c>
    </row>
    <row r="43" spans="2:12" ht="24.75" customHeight="1" x14ac:dyDescent="0.3">
      <c r="B43" s="68" t="s">
        <v>52</v>
      </c>
      <c r="C43" s="70"/>
      <c r="D43" s="70"/>
      <c r="E43" s="70"/>
      <c r="F43" s="70"/>
      <c r="G43" s="70"/>
      <c r="H43" s="70"/>
      <c r="I43" s="70"/>
      <c r="J43" s="71"/>
      <c r="K43" s="41">
        <f>K42+K38+K33+K28+K26+K16+K13</f>
        <v>254880</v>
      </c>
    </row>
    <row r="44" spans="2:12" ht="24.75" customHeight="1" x14ac:dyDescent="0.3">
      <c r="B44" s="57" t="s">
        <v>53</v>
      </c>
      <c r="C44" s="58"/>
      <c r="D44" s="58"/>
      <c r="E44" s="59"/>
      <c r="F44" s="57"/>
      <c r="G44" s="57"/>
      <c r="H44" s="57"/>
      <c r="I44" s="60"/>
      <c r="J44" s="60"/>
      <c r="K44" s="47">
        <f>K43*0.1</f>
        <v>25488</v>
      </c>
      <c r="L44" s="48"/>
    </row>
    <row r="45" spans="2:12" ht="24.75" customHeight="1" x14ac:dyDescent="0.3">
      <c r="B45" s="57" t="s">
        <v>54</v>
      </c>
      <c r="C45" s="57"/>
      <c r="D45" s="58"/>
      <c r="E45" s="57"/>
      <c r="F45" s="57"/>
      <c r="G45" s="57"/>
      <c r="H45" s="57"/>
      <c r="I45" s="60"/>
      <c r="J45" s="60"/>
      <c r="K45" s="47">
        <f>K44+K43</f>
        <v>280368</v>
      </c>
      <c r="L45" s="48"/>
    </row>
    <row r="46" spans="2:12" ht="24.75" customHeight="1" x14ac:dyDescent="0.3">
      <c r="B46" s="57" t="s">
        <v>55</v>
      </c>
      <c r="C46" s="58"/>
      <c r="D46" s="58"/>
      <c r="E46" s="59"/>
      <c r="F46" s="57"/>
      <c r="G46" s="57"/>
      <c r="H46" s="57"/>
      <c r="I46" s="60"/>
      <c r="J46" s="60"/>
      <c r="K46" s="47">
        <f>(K43+K44)*0.06</f>
        <v>16822.079999999998</v>
      </c>
      <c r="L46" s="48"/>
    </row>
    <row r="47" spans="2:12" ht="24.75" customHeight="1" x14ac:dyDescent="0.3">
      <c r="B47" s="57" t="s">
        <v>56</v>
      </c>
      <c r="C47" s="57"/>
      <c r="D47" s="58"/>
      <c r="E47" s="57"/>
      <c r="F47" s="57"/>
      <c r="G47" s="57"/>
      <c r="H47" s="57"/>
      <c r="I47" s="60"/>
      <c r="J47" s="60"/>
      <c r="K47" s="47">
        <f>SUM(K45:K46)</f>
        <v>297190.08</v>
      </c>
      <c r="L47" s="48"/>
    </row>
    <row r="48" spans="2:12" ht="24.75" customHeight="1" x14ac:dyDescent="0.3">
      <c r="B48" s="56" t="s">
        <v>58</v>
      </c>
      <c r="C48" s="56"/>
      <c r="D48" s="56"/>
      <c r="E48" s="56"/>
      <c r="F48" s="56"/>
      <c r="G48" s="56"/>
      <c r="H48" s="56"/>
      <c r="I48" s="56"/>
      <c r="J48" s="56"/>
      <c r="K48" s="51">
        <f>K47/24</f>
        <v>12382.92</v>
      </c>
    </row>
  </sheetData>
  <mergeCells count="32">
    <mergeCell ref="C2:D2"/>
    <mergeCell ref="C3:D3"/>
    <mergeCell ref="C4:D4"/>
    <mergeCell ref="B47:J47"/>
    <mergeCell ref="B6:B12"/>
    <mergeCell ref="B14:B15"/>
    <mergeCell ref="B17:B24"/>
    <mergeCell ref="B29:B32"/>
    <mergeCell ref="B34:B37"/>
    <mergeCell ref="C6:C7"/>
    <mergeCell ref="C8:C10"/>
    <mergeCell ref="C11:C12"/>
    <mergeCell ref="B38:J38"/>
    <mergeCell ref="C39:D39"/>
    <mergeCell ref="B42:J42"/>
    <mergeCell ref="B43:J43"/>
    <mergeCell ref="B48:J48"/>
    <mergeCell ref="B44:J44"/>
    <mergeCell ref="B45:J45"/>
    <mergeCell ref="B13:J13"/>
    <mergeCell ref="B16:J16"/>
    <mergeCell ref="C25:E25"/>
    <mergeCell ref="B26:J26"/>
    <mergeCell ref="B28:J28"/>
    <mergeCell ref="B33:J33"/>
    <mergeCell ref="C14:C15"/>
    <mergeCell ref="C18:C19"/>
    <mergeCell ref="C20:C21"/>
    <mergeCell ref="C22:C24"/>
    <mergeCell ref="C34:C37"/>
    <mergeCell ref="D34:D37"/>
    <mergeCell ref="B46:J46"/>
  </mergeCells>
  <phoneticPr fontId="10" type="noConversion"/>
  <printOptions horizontalCentered="1" verticalCentered="1"/>
  <pageMargins left="0.2" right="0.2" top="0.41" bottom="0.47999999999999993" header="0.22" footer="0.51"/>
  <pageSetup paperSize="9"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32" r:id="rId4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47</xdr:row>
                    <xdr:rowOff>0</xdr:rowOff>
                  </from>
                  <to>
                    <xdr:col>4</xdr:col>
                    <xdr:colOff>21771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5" name="Check Box 21">
              <controlPr defaultSize="0" autoFill="0" autoLine="0" autoPict="0">
                <anchor moveWithCells="1">
                  <from>
                    <xdr:col>4</xdr:col>
                    <xdr:colOff>0</xdr:colOff>
                    <xdr:row>47</xdr:row>
                    <xdr:rowOff>0</xdr:rowOff>
                  </from>
                  <to>
                    <xdr:col>4</xdr:col>
                    <xdr:colOff>21771</xdr:colOff>
                    <xdr:row>48</xdr:row>
                    <xdr:rowOff>201386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6" name="Check Box 22">
              <controlPr defaultSize="0" autoFill="0" autoLine="0" autoPict="0">
                <anchor moveWithCells="1">
                  <from>
                    <xdr:col>4</xdr:col>
                    <xdr:colOff>0</xdr:colOff>
                    <xdr:row>47</xdr:row>
                    <xdr:rowOff>0</xdr:rowOff>
                  </from>
                  <to>
                    <xdr:col>4</xdr:col>
                    <xdr:colOff>21771</xdr:colOff>
                    <xdr:row>48</xdr:row>
                    <xdr:rowOff>27214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2EC46-95FE-4093-B492-13CFE503DE93}">
  <dimension ref="A1"/>
  <sheetViews>
    <sheetView topLeftCell="A37" workbookViewId="0">
      <selection activeCell="J16" sqref="J16"/>
    </sheetView>
  </sheetViews>
  <sheetFormatPr defaultRowHeight="15" x14ac:dyDescent="0.3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Sheet1</vt:lpstr>
    </vt:vector>
  </TitlesOfParts>
  <Manager/>
  <Company>Bayer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chxra</dc:creator>
  <cp:keywords/>
  <dc:description/>
  <cp:lastModifiedBy>86139</cp:lastModifiedBy>
  <cp:revision>1</cp:revision>
  <cp:lastPrinted>2018-05-15T10:24:00Z</cp:lastPrinted>
  <dcterms:created xsi:type="dcterms:W3CDTF">2005-02-24T15:22:41Z</dcterms:created>
  <dcterms:modified xsi:type="dcterms:W3CDTF">2022-08-10T10:02:11Z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2052-4.5.0.7405</vt:lpwstr>
  </property>
  <property fmtid="{D5CDD505-2E9C-101B-9397-08002B2CF9AE}" pid="3" name="ICV">
    <vt:lpwstr>DCBA2E622FB3479792568F2B2D3413D8</vt:lpwstr>
  </property>
</Properties>
</file>