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/>
  </bookViews>
  <sheets>
    <sheet name="报价单-地接社" sheetId="20" r:id="rId1"/>
    <sheet name="结算单-地接社" sheetId="18" r:id="rId2"/>
  </sheets>
  <definedNames>
    <definedName name="_xlnm.Print_Area" localSheetId="0">'报价单-地接社'!$A$1:$G$31</definedName>
    <definedName name="_xlnm.Print_Area" localSheetId="1">'结算单-地接社'!$A$1:$M$28</definedName>
    <definedName name="_xlnm.Print_Titles" localSheetId="0">'报价单-地接社'!$9:$9</definedName>
    <definedName name="_xlnm.Print_Titles" localSheetId="1">'结算单-地接社'!#REF!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<sst xmlns="http://schemas.openxmlformats.org/spreadsheetml/2006/main" count="98" uniqueCount="49">
  <si>
    <t>先声再明会务服务报价单-地接社</t>
  </si>
  <si>
    <t>项目名称：5.12再明李鑫洛阳龙凤山会议-PUR2404066</t>
  </si>
  <si>
    <t>供应商:</t>
  </si>
  <si>
    <t>康辉集团北京国际会议展览有限公司</t>
  </si>
  <si>
    <t>活动时间：5月12日</t>
  </si>
  <si>
    <t>联络人:</t>
  </si>
  <si>
    <t>王凤雨</t>
  </si>
  <si>
    <t>活动地点：洛阳</t>
  </si>
  <si>
    <t>手机:</t>
  </si>
  <si>
    <t>15210370021</t>
  </si>
  <si>
    <t>拟参加人数：15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</si>
  <si>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</si>
  <si>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</si>
  <si>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</si>
  <si>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</si>
  <si>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</si>
  <si>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</si>
  <si>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</si>
  <si>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</si>
  <si>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</si>
  <si>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住宿酒店名称</t>
  </si>
  <si>
    <t>直采</t>
  </si>
  <si>
    <t>填写使用日期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</si>
  <si>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</si>
  <si>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</si>
  <si>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</si>
  <si>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租车费（B级车5月11-12号包车）</t>
  </si>
  <si>
    <t>按照实际发生结算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</si>
  <si>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</si>
  <si>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</si>
  <si>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日程单页</t>
  </si>
  <si>
    <t>A4，157g铜版纸</t>
  </si>
  <si>
    <t>普通A4彩印</t>
  </si>
  <si>
    <t>按页数报价</t>
  </si>
  <si>
    <t>席卡</t>
  </si>
  <si>
    <t>250g铜版纸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</si>
  <si>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</si>
  <si>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</si>
  <si>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</si>
  <si>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</si>
  <si>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</si>
  <si>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</si>
  <si>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</si>
  <si>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</si>
  <si>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先声再明会务服务结算单-地接社</t>
  </si>
  <si>
    <t>实际参加人数：23</t>
  </si>
  <si>
    <t>结算小计</t>
  </si>
  <si>
    <t>差异金额</t>
  </si>
  <si>
    <t>差异说明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</si>
</sst>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3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42" applyNumberFormat="0" applyAlignment="0" applyProtection="0">
      <alignment vertical="center"/>
    </xf>
    <xf numFmtId="0" fontId="23" fillId="11" borderId="43" applyNumberFormat="0" applyAlignment="0" applyProtection="0">
      <alignment vertical="center"/>
    </xf>
    <xf numFmtId="0" fontId="24" fillId="11" borderId="42" applyNumberFormat="0" applyAlignment="0" applyProtection="0">
      <alignment vertical="center"/>
    </xf>
    <xf numFmtId="0" fontId="25" fillId="12" borderId="44" applyNumberFormat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10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/>
    </xf>
    <xf numFmtId="9" fontId="7" fillId="2" borderId="24" xfId="0" applyNumberFormat="1" applyFont="1" applyFill="1" applyBorder="1" applyAlignment="1">
      <alignment horizontal="center" vertical="center"/>
    </xf>
    <xf numFmtId="9" fontId="7" fillId="2" borderId="25" xfId="0" applyNumberFormat="1" applyFont="1" applyFill="1" applyBorder="1" applyAlignment="1">
      <alignment horizontal="center" vertical="center"/>
    </xf>
    <xf numFmtId="9" fontId="7" fillId="2" borderId="26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/>
    </xf>
    <xf numFmtId="10" fontId="7" fillId="2" borderId="24" xfId="0" applyNumberFormat="1" applyFont="1" applyFill="1" applyBorder="1" applyAlignment="1">
      <alignment horizontal="center" vertical="center"/>
    </xf>
    <xf numFmtId="10" fontId="7" fillId="2" borderId="25" xfId="0" applyNumberFormat="1" applyFont="1" applyFill="1" applyBorder="1" applyAlignment="1">
      <alignment horizontal="center" vertical="center"/>
    </xf>
    <xf numFmtId="10" fontId="7" fillId="2" borderId="26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177" fontId="7" fillId="8" borderId="28" xfId="0" applyNumberFormat="1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right" vertical="center" wrapText="1"/>
    </xf>
    <xf numFmtId="0" fontId="11" fillId="4" borderId="3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2</xdr:col>
      <xdr:colOff>167665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1"/>
  <sheetViews>
    <sheetView tabSelected="1" zoomScale="104" zoomScaleNormal="104" workbookViewId="0">
      <selection activeCell="B32" sqref="B32"/>
    </sheetView>
  </sheetViews>
  <sheetFormatPr defaultColWidth="9" defaultRowHeight="13.2" outlineLevelCol="7"/>
  <cols>
    <col min="1" max="1" width="13" style="4" customWidth="1"/>
    <col min="2" max="2" width="41.75" style="4" customWidth="1"/>
    <col min="3" max="3" width="13.3333333333333" style="5" customWidth="1"/>
    <col min="4" max="6" width="9.66666666666667" style="6" customWidth="1"/>
    <col min="7" max="7" width="20.25" style="6" customWidth="1"/>
    <col min="8" max="16384" width="9" style="4"/>
  </cols>
  <sheetData>
    <row r="1" s="1" customFormat="1" spans="1:4">
      <c r="A1" s="7"/>
      <c r="B1" s="7"/>
      <c r="C1" s="8"/>
      <c r="D1" s="9"/>
    </row>
    <row r="2" s="1" customFormat="1" spans="1:4">
      <c r="A2" s="7"/>
      <c r="B2" s="7"/>
      <c r="C2" s="8"/>
      <c r="D2" s="9"/>
    </row>
    <row r="3" s="1" customFormat="1" ht="51" customHeight="1" spans="1:7">
      <c r="A3" s="11" t="s">
        <v>0</v>
      </c>
      <c r="B3" s="11"/>
      <c r="C3" s="11"/>
      <c r="D3" s="11"/>
      <c r="E3" s="11"/>
      <c r="F3" s="11"/>
      <c r="G3" s="11"/>
    </row>
    <row r="4" s="2" customFormat="1" ht="17.25" customHeight="1" spans="1:5">
      <c r="A4" s="12" t="s">
        <v>1</v>
      </c>
      <c r="B4" s="12"/>
      <c r="C4" s="13"/>
      <c r="D4" s="12" t="s">
        <v>2</v>
      </c>
      <c r="E4" s="2" t="s">
        <v>3</v>
      </c>
    </row>
    <row r="5" s="2" customFormat="1" ht="17.25" customHeight="1" spans="1:5">
      <c r="A5" s="12" t="s">
        <v>4</v>
      </c>
      <c r="B5" s="12"/>
      <c r="C5" s="14"/>
      <c r="D5" s="12" t="s">
        <v>5</v>
      </c>
      <c r="E5" s="2" t="s">
        <v>6</v>
      </c>
    </row>
    <row r="6" s="2" customFormat="1" ht="17.25" customHeight="1" spans="1:5">
      <c r="A6" s="12" t="s">
        <v>7</v>
      </c>
      <c r="B6" s="12"/>
      <c r="C6" s="15"/>
      <c r="D6" s="12" t="s">
        <v>8</v>
      </c>
      <c r="E6" s="2" t="s">
        <v>9</v>
      </c>
    </row>
    <row r="7" s="2" customFormat="1" ht="17.25" customHeight="1" spans="1:5">
      <c r="A7" s="12" t="s">
        <v>10</v>
      </c>
      <c r="B7" s="12"/>
      <c r="C7" s="15"/>
      <c r="D7" s="16" t="s">
        <v>11</v>
      </c>
      <c r="E7" s="2" t="s">
        <v>12</v>
      </c>
    </row>
    <row r="8" s="3" customFormat="1" ht="12.15" spans="3:7">
      <c r="C8" s="17"/>
      <c r="D8" s="18"/>
      <c r="E8" s="18"/>
      <c r="F8" s="18"/>
      <c r="G8" s="18"/>
    </row>
    <row r="9" s="94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94" customFormat="1" ht="21" customHeight="1" spans="1:7">
      <c r="A10" s="23" t="s">
        <v>19</v>
      </c>
      <c r="B10" s="24"/>
      <c r="C10" s="24"/>
      <c r="D10" s="24"/>
      <c r="E10" s="24"/>
      <c r="F10" s="24"/>
      <c r="G10" s="25"/>
    </row>
    <row r="11" s="3" customFormat="1" ht="21" customHeight="1" spans="1:7">
      <c r="A11" s="26" t="s">
        <v>20</v>
      </c>
      <c r="B11" s="27" t="s">
        <v>21</v>
      </c>
      <c r="C11" s="28" t="s">
        <v>22</v>
      </c>
      <c r="D11" s="29"/>
      <c r="E11" s="29"/>
      <c r="F11" s="29"/>
      <c r="G11" s="30">
        <f>D11*E11*F11</f>
        <v>0</v>
      </c>
    </row>
    <row r="12" s="3" customFormat="1" ht="21" customHeight="1" spans="1:7">
      <c r="A12" s="31" t="s">
        <v>23</v>
      </c>
      <c r="B12" s="32"/>
      <c r="C12" s="32"/>
      <c r="D12" s="32"/>
      <c r="E12" s="32"/>
      <c r="F12" s="33"/>
      <c r="G12" s="34">
        <f>SUM(G11:G11)</f>
        <v>0</v>
      </c>
    </row>
    <row r="13" s="94" customFormat="1" ht="18" customHeight="1" spans="1:7">
      <c r="A13" s="23" t="s">
        <v>24</v>
      </c>
      <c r="B13" s="24"/>
      <c r="C13" s="24"/>
      <c r="D13" s="24"/>
      <c r="E13" s="24"/>
      <c r="F13" s="24"/>
      <c r="G13" s="25"/>
    </row>
    <row r="14" s="3" customFormat="1" ht="18" customHeight="1" spans="1:7">
      <c r="A14" s="36" t="s">
        <v>25</v>
      </c>
      <c r="B14" s="37" t="s">
        <v>26</v>
      </c>
      <c r="C14" s="37" t="s">
        <v>27</v>
      </c>
      <c r="D14" s="38">
        <v>800</v>
      </c>
      <c r="E14" s="39">
        <v>12</v>
      </c>
      <c r="F14" s="38">
        <v>1</v>
      </c>
      <c r="G14" s="40">
        <f>F14*E14*D14</f>
        <v>9600</v>
      </c>
    </row>
    <row r="15" s="3" customFormat="1" ht="17.25" customHeight="1" spans="1:8">
      <c r="A15" s="41" t="s">
        <v>28</v>
      </c>
      <c r="B15" s="42"/>
      <c r="C15" s="42"/>
      <c r="D15" s="42"/>
      <c r="E15" s="42"/>
      <c r="F15" s="42"/>
      <c r="G15" s="43">
        <f>SUM(G14:G14)</f>
        <v>9600</v>
      </c>
      <c r="H15" s="96"/>
    </row>
    <row r="16" s="94" customFormat="1" ht="17.25" customHeight="1" spans="1:7">
      <c r="A16" s="23" t="s">
        <v>29</v>
      </c>
      <c r="B16" s="24"/>
      <c r="C16" s="24"/>
      <c r="D16" s="24"/>
      <c r="E16" s="24"/>
      <c r="F16" s="24"/>
      <c r="G16" s="24"/>
    </row>
    <row r="17" s="95" customFormat="1" ht="17.25" customHeight="1" spans="1:7">
      <c r="A17" s="46" t="s">
        <v>30</v>
      </c>
      <c r="B17" s="46" t="s">
        <v>31</v>
      </c>
      <c r="C17" s="46"/>
      <c r="D17" s="39">
        <v>5</v>
      </c>
      <c r="E17" s="39">
        <v>15</v>
      </c>
      <c r="F17" s="39">
        <v>1</v>
      </c>
      <c r="G17" s="47">
        <f>F17*E17*D17</f>
        <v>75</v>
      </c>
    </row>
    <row r="18" s="3" customFormat="1" ht="15.75" customHeight="1" spans="1:7">
      <c r="A18" s="46" t="s">
        <v>32</v>
      </c>
      <c r="B18" s="46" t="s">
        <v>33</v>
      </c>
      <c r="C18" s="46" t="s">
        <v>27</v>
      </c>
      <c r="D18" s="48">
        <v>1.2</v>
      </c>
      <c r="E18" s="39">
        <v>1</v>
      </c>
      <c r="F18" s="39">
        <v>20</v>
      </c>
      <c r="G18" s="47">
        <f>F18*E18*D18</f>
        <v>24</v>
      </c>
    </row>
    <row r="19" s="3" customFormat="1" ht="17.25" customHeight="1" spans="1:7">
      <c r="A19" s="46" t="s">
        <v>34</v>
      </c>
      <c r="B19" s="46" t="s">
        <v>35</v>
      </c>
      <c r="C19" s="46" t="s">
        <v>27</v>
      </c>
      <c r="D19" s="48">
        <v>8</v>
      </c>
      <c r="E19" s="39">
        <v>15</v>
      </c>
      <c r="F19" s="39">
        <v>1</v>
      </c>
      <c r="G19" s="47">
        <f>F19*E19*D19</f>
        <v>120</v>
      </c>
    </row>
    <row r="20" s="3" customFormat="1" ht="17.25" customHeight="1" spans="1:7">
      <c r="A20" s="49"/>
      <c r="B20" s="50"/>
      <c r="C20" s="51"/>
      <c r="D20" s="48"/>
      <c r="E20" s="39"/>
      <c r="F20" s="39"/>
      <c r="G20" s="47">
        <f>F20*E20*D20</f>
        <v>0</v>
      </c>
    </row>
    <row r="21" s="3" customFormat="1" ht="17.25" customHeight="1" spans="1:7">
      <c r="A21" s="41" t="s">
        <v>36</v>
      </c>
      <c r="B21" s="42"/>
      <c r="C21" s="42"/>
      <c r="D21" s="42"/>
      <c r="E21" s="42"/>
      <c r="F21" s="42"/>
      <c r="G21" s="43">
        <f>SUM(G17:G20)</f>
        <v>219</v>
      </c>
    </row>
    <row r="22" s="94" customFormat="1" ht="17.25" customHeight="1" spans="1:7">
      <c r="A22" s="23" t="s">
        <v>37</v>
      </c>
      <c r="B22" s="24"/>
      <c r="C22" s="24"/>
      <c r="D22" s="24"/>
      <c r="E22" s="24"/>
      <c r="F22" s="24"/>
      <c r="G22" s="25"/>
    </row>
    <row r="23" s="3" customFormat="1" ht="17.25" customHeight="1" spans="1:7">
      <c r="A23" s="53" t="s">
        <v>38</v>
      </c>
      <c r="B23" s="54"/>
      <c r="C23" s="55">
        <v>0.06</v>
      </c>
      <c r="D23" s="56"/>
      <c r="E23" s="56"/>
      <c r="F23" s="57"/>
      <c r="G23" s="58">
        <f>(G15+G21+G12)*C23</f>
        <v>589.14</v>
      </c>
    </row>
    <row r="24" s="3" customFormat="1" ht="21" customHeight="1" spans="1:7">
      <c r="A24" s="59" t="s">
        <v>39</v>
      </c>
      <c r="B24" s="32"/>
      <c r="C24" s="32"/>
      <c r="D24" s="32"/>
      <c r="E24" s="32"/>
      <c r="F24" s="33"/>
      <c r="G24" s="34">
        <f>G15+G21+G23+G12</f>
        <v>10408.14</v>
      </c>
    </row>
    <row r="25" s="94" customFormat="1" ht="17.25" customHeight="1" spans="1:7">
      <c r="A25" s="60" t="s">
        <v>40</v>
      </c>
      <c r="B25" s="61"/>
      <c r="C25" s="61"/>
      <c r="D25" s="61"/>
      <c r="E25" s="61"/>
      <c r="F25" s="61"/>
      <c r="G25" s="62"/>
    </row>
    <row r="26" s="3" customFormat="1" ht="17.25" customHeight="1" spans="1:7">
      <c r="A26" s="63" t="s">
        <v>41</v>
      </c>
      <c r="B26" s="64"/>
      <c r="C26" s="65">
        <v>0.06</v>
      </c>
      <c r="D26" s="66"/>
      <c r="E26" s="66"/>
      <c r="F26" s="67"/>
      <c r="G26" s="68">
        <f>G24*C26</f>
        <v>624.4884</v>
      </c>
    </row>
    <row r="27" s="3" customFormat="1" ht="17.25" customHeight="1" spans="1:7">
      <c r="A27" s="69" t="s">
        <v>42</v>
      </c>
      <c r="B27" s="70"/>
      <c r="C27" s="70"/>
      <c r="D27" s="70"/>
      <c r="E27" s="70"/>
      <c r="F27" s="70"/>
      <c r="G27" s="71">
        <f>G24+G26</f>
        <v>11032.6284</v>
      </c>
    </row>
    <row r="28" s="3" customFormat="1" ht="17.25" customHeight="1" spans="1:7">
      <c r="A28" s="97" t="s">
        <v>43</v>
      </c>
      <c r="B28" s="98"/>
      <c r="C28" s="98"/>
      <c r="D28" s="98"/>
      <c r="E28" s="98"/>
      <c r="F28" s="98"/>
      <c r="G28" s="71">
        <f>G27/15</f>
        <v>735.50856</v>
      </c>
    </row>
    <row r="29" s="3" customFormat="1" spans="1:7">
      <c r="A29" s="4"/>
      <c r="B29" s="4"/>
      <c r="C29" s="4"/>
      <c r="D29" s="4"/>
      <c r="E29" s="4"/>
      <c r="F29" s="4"/>
      <c r="G29" s="4"/>
    </row>
    <row r="30" s="3" customFormat="1" ht="12.75" customHeight="1" spans="1:7">
      <c r="A30" s="99"/>
      <c r="B30" s="99"/>
      <c r="C30" s="99"/>
      <c r="D30" s="99"/>
      <c r="E30" s="99"/>
      <c r="F30" s="99"/>
      <c r="G30" s="99"/>
    </row>
    <row r="31" s="3" customFormat="1" ht="11.4" spans="1:7">
      <c r="A31" s="99"/>
      <c r="B31" s="99"/>
      <c r="C31" s="99"/>
      <c r="D31" s="99"/>
      <c r="E31" s="99"/>
      <c r="F31" s="99"/>
      <c r="G31" s="99"/>
    </row>
  </sheetData>
  <mergeCells count="23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5:F15"/>
    <mergeCell ref="A16:G16"/>
    <mergeCell ref="A20:B20"/>
    <mergeCell ref="A21:F21"/>
    <mergeCell ref="A22:G22"/>
    <mergeCell ref="A23:B23"/>
    <mergeCell ref="C23:F23"/>
    <mergeCell ref="A24:F24"/>
    <mergeCell ref="A25:G25"/>
    <mergeCell ref="A26:B26"/>
    <mergeCell ref="C26:F26"/>
    <mergeCell ref="A27:F27"/>
    <mergeCell ref="A28:F28"/>
    <mergeCell ref="A30:G3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8"/>
  <sheetViews>
    <sheetView zoomScale="130" zoomScaleNormal="130" topLeftCell="A7" workbookViewId="0">
      <selection activeCell="M28" sqref="A9:M28"/>
    </sheetView>
  </sheetViews>
  <sheetFormatPr defaultColWidth="9" defaultRowHeight="13.2"/>
  <cols>
    <col min="1" max="1" width="8.14166666666667" style="4" customWidth="1"/>
    <col min="2" max="2" width="14.8416666666667" style="4" customWidth="1"/>
    <col min="3" max="3" width="13.3333333333333" style="5" customWidth="1"/>
    <col min="4" max="4" width="6.5" style="6" customWidth="1"/>
    <col min="5" max="5" width="9" style="6" customWidth="1"/>
    <col min="6" max="6" width="6" style="6" customWidth="1"/>
    <col min="7" max="7" width="8.66666666666667" style="6" customWidth="1"/>
    <col min="8" max="8" width="8" style="6" customWidth="1"/>
    <col min="9" max="9" width="4.5" style="4" customWidth="1"/>
    <col min="10" max="11" width="5.16666666666667" style="4" customWidth="1"/>
    <col min="12" max="12" width="7.5" style="4" customWidth="1"/>
    <col min="13" max="13" width="27.8333333333333" style="5" customWidth="1"/>
    <col min="14" max="16384" width="9" style="4"/>
  </cols>
  <sheetData>
    <row r="1" s="1" customFormat="1" spans="1:13">
      <c r="A1" s="7"/>
      <c r="B1" s="7"/>
      <c r="C1" s="8"/>
      <c r="D1" s="9"/>
      <c r="H1" s="10"/>
      <c r="M1" s="74"/>
    </row>
    <row r="2" s="1" customFormat="1" spans="1:13">
      <c r="A2" s="7"/>
      <c r="B2" s="7"/>
      <c r="C2" s="8"/>
      <c r="D2" s="9"/>
      <c r="H2" s="10"/>
      <c r="M2" s="74"/>
    </row>
    <row r="3" s="1" customFormat="1" ht="51" customHeight="1" spans="1:13">
      <c r="A3" s="11" t="s">
        <v>44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75"/>
    </row>
    <row r="4" s="2" customFormat="1" ht="17.25" customHeight="1" spans="1:13">
      <c r="A4" s="12" t="s">
        <v>1</v>
      </c>
      <c r="B4" s="12"/>
      <c r="C4" s="13"/>
      <c r="H4" s="12" t="s">
        <v>2</v>
      </c>
      <c r="I4" s="2" t="s">
        <v>3</v>
      </c>
      <c r="K4" s="12"/>
      <c r="M4" s="76"/>
    </row>
    <row r="5" s="2" customFormat="1" ht="17.25" customHeight="1" spans="1:13">
      <c r="A5" s="12" t="s">
        <v>4</v>
      </c>
      <c r="B5" s="12"/>
      <c r="C5" s="14"/>
      <c r="H5" s="12" t="s">
        <v>5</v>
      </c>
      <c r="I5" s="2" t="s">
        <v>6</v>
      </c>
      <c r="K5" s="12"/>
      <c r="M5" s="76"/>
    </row>
    <row r="6" s="2" customFormat="1" ht="17.25" customHeight="1" spans="1:13">
      <c r="A6" s="12" t="s">
        <v>7</v>
      </c>
      <c r="B6" s="12"/>
      <c r="C6" s="15"/>
      <c r="H6" s="12" t="s">
        <v>8</v>
      </c>
      <c r="I6" s="2" t="s">
        <v>9</v>
      </c>
      <c r="K6" s="12"/>
      <c r="M6" s="76"/>
    </row>
    <row r="7" s="2" customFormat="1" ht="17.25" customHeight="1" spans="1:13">
      <c r="A7" s="12" t="s">
        <v>45</v>
      </c>
      <c r="B7" s="12"/>
      <c r="C7" s="15"/>
      <c r="H7" s="16" t="s">
        <v>11</v>
      </c>
      <c r="I7" s="2" t="s">
        <v>12</v>
      </c>
      <c r="K7" s="12"/>
      <c r="M7" s="76"/>
    </row>
    <row r="8" s="3" customFormat="1" ht="12.15" spans="3:13">
      <c r="C8" s="17"/>
      <c r="D8" s="18"/>
      <c r="E8" s="18"/>
      <c r="F8" s="18"/>
      <c r="G8" s="18"/>
      <c r="H8" s="18"/>
      <c r="M8" s="17"/>
    </row>
    <row r="9" spans="1:13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  <c r="H9" s="21" t="s">
        <v>46</v>
      </c>
      <c r="I9" s="21" t="s">
        <v>15</v>
      </c>
      <c r="J9" s="21" t="s">
        <v>16</v>
      </c>
      <c r="K9" s="21" t="s">
        <v>17</v>
      </c>
      <c r="L9" s="21" t="s">
        <v>47</v>
      </c>
      <c r="M9" s="77" t="s">
        <v>48</v>
      </c>
    </row>
    <row r="10" spans="1:13">
      <c r="A10" s="23" t="s">
        <v>19</v>
      </c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25"/>
    </row>
    <row r="11" ht="21.6" spans="1:13">
      <c r="A11" s="26" t="s">
        <v>20</v>
      </c>
      <c r="B11" s="27" t="s">
        <v>21</v>
      </c>
      <c r="C11" s="28" t="s">
        <v>22</v>
      </c>
      <c r="D11" s="29"/>
      <c r="E11" s="29"/>
      <c r="F11" s="29"/>
      <c r="G11" s="30">
        <f>D11*E11*F11</f>
        <v>0</v>
      </c>
      <c r="H11" s="29">
        <f>I11*J11*K11</f>
        <v>0</v>
      </c>
      <c r="I11" s="29"/>
      <c r="J11" s="29"/>
      <c r="K11" s="29"/>
      <c r="L11" s="78">
        <f>G11-H11</f>
        <v>0</v>
      </c>
      <c r="M11" s="79"/>
    </row>
    <row r="12" spans="1:13">
      <c r="A12" s="31" t="s">
        <v>23</v>
      </c>
      <c r="B12" s="32"/>
      <c r="C12" s="32"/>
      <c r="D12" s="32"/>
      <c r="E12" s="32"/>
      <c r="F12" s="33"/>
      <c r="G12" s="34">
        <f>SUM(G11:G11)</f>
        <v>0</v>
      </c>
      <c r="H12" s="35">
        <v>0</v>
      </c>
      <c r="I12" s="80"/>
      <c r="J12" s="80"/>
      <c r="K12" s="80"/>
      <c r="L12" s="80"/>
      <c r="M12" s="81"/>
    </row>
    <row r="13" spans="1:13">
      <c r="A13" s="23" t="s">
        <v>24</v>
      </c>
      <c r="B13" s="24"/>
      <c r="C13" s="24"/>
      <c r="D13" s="24"/>
      <c r="E13" s="24"/>
      <c r="F13" s="24"/>
      <c r="G13" s="25"/>
      <c r="H13" s="23"/>
      <c r="I13" s="24"/>
      <c r="J13" s="24"/>
      <c r="K13" s="24"/>
      <c r="L13" s="24"/>
      <c r="M13" s="25"/>
    </row>
    <row r="14" ht="21.6" spans="1:13">
      <c r="A14" s="36" t="s">
        <v>25</v>
      </c>
      <c r="B14" s="37" t="s">
        <v>26</v>
      </c>
      <c r="C14" s="37" t="s">
        <v>27</v>
      </c>
      <c r="D14" s="38">
        <v>800</v>
      </c>
      <c r="E14" s="39">
        <v>12</v>
      </c>
      <c r="F14" s="38">
        <v>1</v>
      </c>
      <c r="G14" s="40">
        <f t="shared" ref="G14:G20" si="0">F14*E14*D14</f>
        <v>9600</v>
      </c>
      <c r="H14" s="39">
        <f t="shared" ref="H14:H20" si="1">I14*J14*K14</f>
        <v>8000</v>
      </c>
      <c r="I14" s="82">
        <v>800</v>
      </c>
      <c r="J14" s="82">
        <v>10</v>
      </c>
      <c r="K14" s="82">
        <v>1</v>
      </c>
      <c r="L14" s="39">
        <f t="shared" ref="L14:L20" si="2">H14-G14</f>
        <v>-1600</v>
      </c>
      <c r="M14" s="83"/>
    </row>
    <row r="15" spans="1:13">
      <c r="A15" s="41" t="s">
        <v>28</v>
      </c>
      <c r="B15" s="42"/>
      <c r="C15" s="42"/>
      <c r="D15" s="42"/>
      <c r="E15" s="42"/>
      <c r="F15" s="42"/>
      <c r="G15" s="43">
        <f>SUM(G14:G14)</f>
        <v>9600</v>
      </c>
      <c r="H15" s="44">
        <f>SUM(H14:H14)</f>
        <v>8000</v>
      </c>
      <c r="I15" s="84"/>
      <c r="J15" s="85"/>
      <c r="K15" s="85"/>
      <c r="L15" s="85"/>
      <c r="M15" s="86"/>
    </row>
    <row r="16" spans="1:13">
      <c r="A16" s="23" t="s">
        <v>29</v>
      </c>
      <c r="B16" s="24"/>
      <c r="C16" s="24"/>
      <c r="D16" s="24"/>
      <c r="E16" s="24"/>
      <c r="F16" s="24"/>
      <c r="G16" s="24"/>
      <c r="H16" s="23"/>
      <c r="I16" s="24"/>
      <c r="J16" s="24"/>
      <c r="K16" s="24"/>
      <c r="L16" s="24"/>
      <c r="M16" s="25"/>
    </row>
    <row r="17" spans="1:13">
      <c r="A17" s="45" t="s">
        <v>30</v>
      </c>
      <c r="B17" s="46" t="s">
        <v>31</v>
      </c>
      <c r="C17" s="46"/>
      <c r="D17" s="39">
        <v>5</v>
      </c>
      <c r="E17" s="39">
        <v>15</v>
      </c>
      <c r="F17" s="39">
        <v>1</v>
      </c>
      <c r="G17" s="47">
        <f t="shared" si="0"/>
        <v>75</v>
      </c>
      <c r="H17" s="39">
        <f t="shared" si="1"/>
        <v>0</v>
      </c>
      <c r="I17" s="39"/>
      <c r="J17" s="39"/>
      <c r="K17" s="39"/>
      <c r="L17" s="39">
        <f t="shared" si="2"/>
        <v>-75</v>
      </c>
      <c r="M17" s="83"/>
    </row>
    <row r="18" spans="1:13">
      <c r="A18" s="45" t="s">
        <v>32</v>
      </c>
      <c r="B18" s="46" t="s">
        <v>33</v>
      </c>
      <c r="C18" s="46" t="s">
        <v>27</v>
      </c>
      <c r="D18" s="48">
        <v>1.2</v>
      </c>
      <c r="E18" s="39">
        <v>1</v>
      </c>
      <c r="F18" s="39">
        <v>20</v>
      </c>
      <c r="G18" s="47">
        <f t="shared" si="0"/>
        <v>24</v>
      </c>
      <c r="H18" s="39">
        <f t="shared" si="1"/>
        <v>52</v>
      </c>
      <c r="I18" s="39">
        <v>1</v>
      </c>
      <c r="J18" s="39">
        <v>26</v>
      </c>
      <c r="K18" s="39">
        <v>2</v>
      </c>
      <c r="L18" s="39">
        <f t="shared" si="2"/>
        <v>28</v>
      </c>
      <c r="M18" s="83"/>
    </row>
    <row r="19" spans="1:13">
      <c r="A19" s="45" t="s">
        <v>34</v>
      </c>
      <c r="B19" s="46" t="s">
        <v>35</v>
      </c>
      <c r="C19" s="46" t="s">
        <v>27</v>
      </c>
      <c r="D19" s="48">
        <v>8</v>
      </c>
      <c r="E19" s="39">
        <v>15</v>
      </c>
      <c r="F19" s="39">
        <v>1</v>
      </c>
      <c r="G19" s="47">
        <f t="shared" si="0"/>
        <v>120</v>
      </c>
      <c r="H19" s="39">
        <f t="shared" si="1"/>
        <v>80</v>
      </c>
      <c r="I19" s="39">
        <v>8</v>
      </c>
      <c r="J19" s="39">
        <v>10</v>
      </c>
      <c r="K19" s="39">
        <v>1</v>
      </c>
      <c r="L19" s="39">
        <f t="shared" si="2"/>
        <v>-40</v>
      </c>
      <c r="M19" s="83"/>
    </row>
    <row r="20" spans="1:13">
      <c r="A20" s="49"/>
      <c r="B20" s="50"/>
      <c r="C20" s="51"/>
      <c r="D20" s="48"/>
      <c r="E20" s="39"/>
      <c r="F20" s="39"/>
      <c r="G20" s="47">
        <f t="shared" si="0"/>
        <v>0</v>
      </c>
      <c r="H20" s="39">
        <f t="shared" si="1"/>
        <v>0</v>
      </c>
      <c r="I20" s="39"/>
      <c r="J20" s="39"/>
      <c r="K20" s="39"/>
      <c r="L20" s="39"/>
      <c r="M20" s="83"/>
    </row>
    <row r="21" spans="1:13">
      <c r="A21" s="41" t="s">
        <v>36</v>
      </c>
      <c r="B21" s="42"/>
      <c r="C21" s="42"/>
      <c r="D21" s="42"/>
      <c r="E21" s="42"/>
      <c r="F21" s="42"/>
      <c r="G21" s="43">
        <f>SUM(G17:G20)</f>
        <v>219</v>
      </c>
      <c r="H21" s="52">
        <f>SUM(H17:H20)</f>
        <v>132</v>
      </c>
      <c r="I21" s="85"/>
      <c r="J21" s="85"/>
      <c r="K21" s="85"/>
      <c r="L21" s="85"/>
      <c r="M21" s="86"/>
    </row>
    <row r="22" spans="1:13">
      <c r="A22" s="23" t="s">
        <v>37</v>
      </c>
      <c r="B22" s="24"/>
      <c r="C22" s="24"/>
      <c r="D22" s="24"/>
      <c r="E22" s="24"/>
      <c r="F22" s="24"/>
      <c r="G22" s="25"/>
      <c r="H22" s="23"/>
      <c r="I22" s="24"/>
      <c r="J22" s="24"/>
      <c r="K22" s="24"/>
      <c r="L22" s="24"/>
      <c r="M22" s="25"/>
    </row>
    <row r="23" spans="1:13">
      <c r="A23" s="53" t="s">
        <v>38</v>
      </c>
      <c r="B23" s="54"/>
      <c r="C23" s="55">
        <v>0.06</v>
      </c>
      <c r="D23" s="56"/>
      <c r="E23" s="56"/>
      <c r="F23" s="57"/>
      <c r="G23" s="58">
        <f>(G15+G21+G12)*C23</f>
        <v>589.14</v>
      </c>
      <c r="H23" s="58">
        <f>(H15+H21+H12)*C23</f>
        <v>487.92</v>
      </c>
      <c r="I23" s="3"/>
      <c r="J23" s="3"/>
      <c r="K23" s="3"/>
      <c r="L23" s="3"/>
      <c r="M23" s="87"/>
    </row>
    <row r="24" spans="1:13">
      <c r="A24" s="59" t="s">
        <v>39</v>
      </c>
      <c r="B24" s="32"/>
      <c r="C24" s="32"/>
      <c r="D24" s="32"/>
      <c r="E24" s="32"/>
      <c r="F24" s="33"/>
      <c r="G24" s="34">
        <f>G15+G21+G23+G12</f>
        <v>10408.14</v>
      </c>
      <c r="H24" s="34">
        <f>H15+H21+H23+H12</f>
        <v>8619.92</v>
      </c>
      <c r="I24" s="80"/>
      <c r="J24" s="80"/>
      <c r="K24" s="80"/>
      <c r="L24" s="80"/>
      <c r="M24" s="81"/>
    </row>
    <row r="25" spans="1:13">
      <c r="A25" s="60" t="s">
        <v>40</v>
      </c>
      <c r="B25" s="61"/>
      <c r="C25" s="61"/>
      <c r="D25" s="61"/>
      <c r="E25" s="61"/>
      <c r="F25" s="61"/>
      <c r="G25" s="62"/>
      <c r="H25" s="60"/>
      <c r="I25" s="61"/>
      <c r="J25" s="61"/>
      <c r="K25" s="61"/>
      <c r="L25" s="61"/>
      <c r="M25" s="62"/>
    </row>
    <row r="26" spans="1:13">
      <c r="A26" s="63" t="s">
        <v>41</v>
      </c>
      <c r="B26" s="64"/>
      <c r="C26" s="65">
        <v>0.06</v>
      </c>
      <c r="D26" s="66"/>
      <c r="E26" s="66"/>
      <c r="F26" s="67"/>
      <c r="G26" s="68">
        <f>G24*C26</f>
        <v>624.4884</v>
      </c>
      <c r="H26" s="68">
        <f>H24*C26</f>
        <v>517.1952</v>
      </c>
      <c r="I26" s="88"/>
      <c r="J26" s="88"/>
      <c r="K26" s="88"/>
      <c r="L26" s="88"/>
      <c r="M26" s="89"/>
    </row>
    <row r="27" ht="13.95" spans="1:13">
      <c r="A27" s="69" t="s">
        <v>42</v>
      </c>
      <c r="B27" s="70"/>
      <c r="C27" s="70"/>
      <c r="D27" s="70"/>
      <c r="E27" s="70"/>
      <c r="F27" s="70"/>
      <c r="G27" s="71">
        <f>G24+G26</f>
        <v>11032.6284</v>
      </c>
      <c r="H27" s="71">
        <f>H24+H26</f>
        <v>9137.1152</v>
      </c>
      <c r="I27" s="90"/>
      <c r="J27" s="90"/>
      <c r="K27" s="90"/>
      <c r="L27" s="90"/>
      <c r="M27" s="91"/>
    </row>
    <row r="28" ht="13.95" spans="1:13">
      <c r="A28" s="72" t="s">
        <v>43</v>
      </c>
      <c r="B28" s="73"/>
      <c r="C28" s="73"/>
      <c r="D28" s="73"/>
      <c r="E28" s="73"/>
      <c r="F28" s="73"/>
      <c r="G28" s="71">
        <f>G27/15</f>
        <v>735.50856</v>
      </c>
      <c r="H28" s="71">
        <f>H27/23</f>
        <v>397.26587826087</v>
      </c>
      <c r="I28" s="92"/>
      <c r="J28" s="92"/>
      <c r="K28" s="92"/>
      <c r="L28" s="92"/>
      <c r="M28" s="93"/>
    </row>
  </sheetData>
  <mergeCells count="29">
    <mergeCell ref="A3:M3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15:F15"/>
    <mergeCell ref="I15:M15"/>
    <mergeCell ref="A16:G16"/>
    <mergeCell ref="H16:M16"/>
    <mergeCell ref="A20:B20"/>
    <mergeCell ref="A21:F21"/>
    <mergeCell ref="I21:M21"/>
    <mergeCell ref="A22:G22"/>
    <mergeCell ref="H22:M22"/>
    <mergeCell ref="A23:B23"/>
    <mergeCell ref="C23:F23"/>
    <mergeCell ref="A24:F24"/>
    <mergeCell ref="A25:G25"/>
    <mergeCell ref="H25:M25"/>
    <mergeCell ref="A26:B26"/>
    <mergeCell ref="C26:F26"/>
    <mergeCell ref="I26:M26"/>
    <mergeCell ref="A27:F27"/>
    <mergeCell ref="A28:F28"/>
  </mergeCells>
  <printOptions horizontalCentered="1"/>
  <pageMargins left="0" right="0" top="0" bottom="0.25" header="0.5" footer="0.5"/>
  <pageSetup paperSize="9" scale="76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报价单-地接社</vt:lpstr>
      <vt:lpstr>结算单-地接社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2024-05-16T03:34:35Z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2052-12.1.0.16417</vt:lpwstr>
  </property>
</Properties>
</file>