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算表（康辉）" sheetId="7" r:id="rId1"/>
  </sheets>
  <calcPr calcId="144525"/>
</workbook>
</file>

<file path=xl/sharedStrings.xml><?xml version="1.0" encoding="utf-8"?>
<sst xmlns="http://schemas.openxmlformats.org/spreadsheetml/2006/main" count="33" uniqueCount="33">
  <si>
    <t>项目结算表（三翼鸟二周年）</t>
  </si>
  <si>
    <t>类别</t>
  </si>
  <si>
    <t>主体</t>
  </si>
  <si>
    <t>开票金额</t>
  </si>
  <si>
    <t>不含金额</t>
  </si>
  <si>
    <t>销项税</t>
  </si>
  <si>
    <t>进项税</t>
  </si>
  <si>
    <t>康辉产生税费</t>
  </si>
  <si>
    <t>康会收取服务费</t>
  </si>
  <si>
    <t>康辉代扣总额</t>
  </si>
  <si>
    <t>康辉结算方式</t>
  </si>
  <si>
    <t>客户</t>
  </si>
  <si>
    <t>海尔</t>
  </si>
  <si>
    <t>供应商</t>
  </si>
  <si>
    <t>北京盛唐汉和品牌策划有限公司</t>
  </si>
  <si>
    <t>北京汇众恒丰营销策划有限公司</t>
  </si>
  <si>
    <t>北京泰和浩田公关顾问有限公司</t>
  </si>
  <si>
    <t>沈阳治片场影视传媒有限公司</t>
  </si>
  <si>
    <t xml:space="preserve">北京核力营销策划有限公司 </t>
  </si>
  <si>
    <t>供应商成本及进项税合计</t>
  </si>
  <si>
    <t>税费计算</t>
  </si>
  <si>
    <t>康辉产生增值税（销项-进项）</t>
  </si>
  <si>
    <t>康辉产生城建及附加费（增值税*0.06）</t>
  </si>
  <si>
    <t>康辉产生税费合计</t>
  </si>
  <si>
    <t>服务费</t>
  </si>
  <si>
    <t>康辉收取服务费（不含税*5%）</t>
  </si>
  <si>
    <t>结算总额</t>
  </si>
  <si>
    <t>服务费+代垫税费</t>
  </si>
  <si>
    <t>资金流</t>
  </si>
  <si>
    <t>康辉收到海尔项目款</t>
  </si>
  <si>
    <t>减：支付供应商成本款</t>
  </si>
  <si>
    <t>减：该项目代付税金</t>
  </si>
  <si>
    <t>康辉实际留存利润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</si>
</sst>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10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/>
    <xf numFmtId="43" fontId="2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76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/>
    <xf numFmtId="176" fontId="1" fillId="3" borderId="1" xfId="0" applyNumberFormat="1" applyFont="1" applyFill="1" applyBorder="1"/>
    <xf numFmtId="0" fontId="4" fillId="3" borderId="1" xfId="0" applyFont="1" applyFill="1" applyBorder="1" applyAlignment="1">
      <alignment horizontal="left" vertical="center"/>
    </xf>
    <xf numFmtId="176" fontId="1" fillId="3" borderId="1" xfId="8" applyNumberFormat="1" applyFont="1" applyFill="1" applyBorder="1" applyAlignment="1">
      <alignment horizontal="right"/>
    </xf>
    <xf numFmtId="176" fontId="1" fillId="0" borderId="1" xfId="0" applyNumberFormat="1" applyFont="1" applyBorder="1"/>
    <xf numFmtId="176" fontId="4" fillId="3" borderId="1" xfId="0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76" fontId="1" fillId="4" borderId="1" xfId="0" applyNumberFormat="1" applyFont="1" applyFill="1" applyBorder="1"/>
    <xf numFmtId="0" fontId="1" fillId="3" borderId="1" xfId="0" applyFont="1" applyFill="1" applyBorder="1"/>
    <xf numFmtId="176" fontId="3" fillId="4" borderId="1" xfId="0" applyNumberFormat="1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23" sqref="E23"/>
    </sheetView>
  </sheetViews>
  <sheetFormatPr defaultColWidth="9" defaultRowHeight="16.5"/>
  <cols>
    <col min="1" max="1" width="14.375" style="1" customWidth="1"/>
    <col min="2" max="2" width="29.625" style="2" customWidth="1"/>
    <col min="3" max="3" width="17" style="3" customWidth="1"/>
    <col min="4" max="4" width="16.625" style="3" customWidth="1"/>
    <col min="5" max="5" width="14.625" style="3" customWidth="1"/>
    <col min="6" max="6" width="16.375" style="3" customWidth="1"/>
    <col min="7" max="7" width="16.625" style="3" customWidth="1"/>
    <col min="8" max="8" width="15.25" style="3" customWidth="1"/>
    <col min="9" max="9" width="16.125" style="2" customWidth="1"/>
    <col min="10" max="10" width="11.375" style="2" customWidth="1"/>
    <col min="11" max="11" width="14.25" style="2" customWidth="1"/>
    <col min="12" max="16384" width="9" style="2"/>
  </cols>
  <sheetData>
    <row r="1" ht="3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K1" s="1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K2" s="1" t="s">
        <v>10</v>
      </c>
    </row>
    <row r="3" ht="23" customHeight="1" spans="1:9">
      <c r="A3" s="7" t="s">
        <v>11</v>
      </c>
      <c r="B3" s="8" t="s">
        <v>12</v>
      </c>
      <c r="C3" s="9">
        <v>2777200</v>
      </c>
      <c r="D3" s="9">
        <v>2620000</v>
      </c>
      <c r="E3" s="9">
        <f>D3*0.06</f>
        <v>157200</v>
      </c>
      <c r="F3" s="10"/>
      <c r="G3" s="11"/>
      <c r="H3" s="11"/>
      <c r="I3" s="23"/>
    </row>
    <row r="4" ht="23" customHeight="1" spans="1:9">
      <c r="A4" s="7" t="s">
        <v>13</v>
      </c>
      <c r="B4" s="12" t="s">
        <v>14</v>
      </c>
      <c r="C4" s="13">
        <v>932800</v>
      </c>
      <c r="D4" s="14">
        <f>C4/1.06</f>
        <v>880000</v>
      </c>
      <c r="E4" s="14"/>
      <c r="F4" s="14">
        <f>D4*0.06</f>
        <v>52800</v>
      </c>
      <c r="G4" s="14"/>
      <c r="H4" s="14"/>
      <c r="I4" s="19"/>
    </row>
    <row r="5" ht="23" customHeight="1" spans="1:9">
      <c r="A5" s="7"/>
      <c r="B5" s="12" t="s">
        <v>15</v>
      </c>
      <c r="C5" s="13">
        <v>467800</v>
      </c>
      <c r="D5" s="14">
        <f>C5/1.06</f>
        <v>441320.754716981</v>
      </c>
      <c r="E5" s="14"/>
      <c r="F5" s="14">
        <f>D5*0.06</f>
        <v>26479.2452830189</v>
      </c>
      <c r="G5" s="14"/>
      <c r="H5" s="14"/>
      <c r="I5" s="19"/>
    </row>
    <row r="6" ht="23" customHeight="1" spans="1:9">
      <c r="A6" s="7"/>
      <c r="B6" s="12" t="s">
        <v>16</v>
      </c>
      <c r="C6" s="15">
        <f>250000+6671.88+32708.12</f>
        <v>289380</v>
      </c>
      <c r="D6" s="14">
        <f>C6/1.06</f>
        <v>273000</v>
      </c>
      <c r="E6" s="14"/>
      <c r="F6" s="14">
        <f>D6*0.06</f>
        <v>16380</v>
      </c>
      <c r="G6" s="14"/>
      <c r="H6" s="14"/>
      <c r="I6" s="19"/>
    </row>
    <row r="7" ht="23" customHeight="1" spans="1:9">
      <c r="A7" s="7"/>
      <c r="B7" s="12" t="s">
        <v>17</v>
      </c>
      <c r="C7" s="13">
        <v>600000</v>
      </c>
      <c r="D7" s="14">
        <f>C7-F7</f>
        <v>592515.52</v>
      </c>
      <c r="E7" s="14"/>
      <c r="F7" s="16">
        <f>2330.1+633.66+772.28+960.4+970.3+940.59+877.15</f>
        <v>7484.48</v>
      </c>
      <c r="G7" s="14"/>
      <c r="H7" s="14"/>
      <c r="I7" s="19"/>
    </row>
    <row r="8" ht="23" customHeight="1" spans="1:9">
      <c r="A8" s="7"/>
      <c r="B8" s="12" t="s">
        <v>18</v>
      </c>
      <c r="C8" s="13">
        <v>318000</v>
      </c>
      <c r="D8" s="14">
        <f>C8/1.06</f>
        <v>300000</v>
      </c>
      <c r="E8" s="14"/>
      <c r="F8" s="14">
        <f>D8*0.06</f>
        <v>18000</v>
      </c>
      <c r="G8" s="14"/>
      <c r="H8" s="14"/>
      <c r="I8" s="19"/>
    </row>
    <row r="9" ht="23" customHeight="1" spans="1:9">
      <c r="A9" s="17"/>
      <c r="B9" s="18" t="s">
        <v>19</v>
      </c>
      <c r="C9" s="9">
        <f>SUM(C4:C8)</f>
        <v>2607980</v>
      </c>
      <c r="D9" s="9">
        <f>SUM(D4:D8)</f>
        <v>2486836.27471698</v>
      </c>
      <c r="E9" s="10"/>
      <c r="F9" s="9">
        <f>SUM(F4:F8)</f>
        <v>121143.725283019</v>
      </c>
      <c r="G9" s="11"/>
      <c r="H9" s="11"/>
      <c r="I9" s="23"/>
    </row>
    <row r="10" ht="23" customHeight="1" spans="1:11">
      <c r="A10" s="7" t="s">
        <v>20</v>
      </c>
      <c r="B10" s="19" t="s">
        <v>21</v>
      </c>
      <c r="C10" s="14"/>
      <c r="D10" s="14"/>
      <c r="E10" s="14"/>
      <c r="F10" s="14"/>
      <c r="G10" s="14">
        <f>E3-F9</f>
        <v>36056.2747169811</v>
      </c>
      <c r="H10" s="14"/>
      <c r="I10" s="19"/>
      <c r="K10" s="3">
        <f>K13*0.06</f>
        <v>8331.6</v>
      </c>
    </row>
    <row r="11" ht="23" customHeight="1" spans="1:9">
      <c r="A11" s="7"/>
      <c r="B11" s="19" t="s">
        <v>22</v>
      </c>
      <c r="C11" s="14"/>
      <c r="D11" s="14"/>
      <c r="E11" s="14"/>
      <c r="F11" s="14"/>
      <c r="G11" s="14">
        <f>G10*0.06</f>
        <v>2163.37648301887</v>
      </c>
      <c r="H11" s="14"/>
      <c r="I11" s="19"/>
    </row>
    <row r="12" ht="23" customHeight="1" spans="1:9">
      <c r="A12" s="7"/>
      <c r="B12" s="18" t="s">
        <v>23</v>
      </c>
      <c r="C12" s="10"/>
      <c r="D12" s="10"/>
      <c r="E12" s="10"/>
      <c r="F12" s="10"/>
      <c r="G12" s="9">
        <f>SUM(G10:G11)</f>
        <v>38219.6512</v>
      </c>
      <c r="H12" s="14"/>
      <c r="I12" s="19"/>
    </row>
    <row r="13" ht="22" customHeight="1" spans="1:11">
      <c r="A13" s="7" t="s">
        <v>24</v>
      </c>
      <c r="B13" s="19" t="s">
        <v>25</v>
      </c>
      <c r="C13" s="14"/>
      <c r="D13" s="14"/>
      <c r="E13" s="14"/>
      <c r="F13" s="14"/>
      <c r="G13" s="14"/>
      <c r="H13" s="14">
        <f>D3*0.05</f>
        <v>131000</v>
      </c>
      <c r="I13" s="19"/>
      <c r="K13" s="3">
        <f>C3*0.05</f>
        <v>138860</v>
      </c>
    </row>
    <row r="14" ht="27" customHeight="1" spans="1:11">
      <c r="A14" s="20" t="s">
        <v>26</v>
      </c>
      <c r="B14" s="21" t="s">
        <v>27</v>
      </c>
      <c r="C14" s="22"/>
      <c r="D14" s="22"/>
      <c r="E14" s="22"/>
      <c r="F14" s="22"/>
      <c r="G14" s="22"/>
      <c r="H14" s="22"/>
      <c r="I14" s="24">
        <f>H13+G12</f>
        <v>169219.6512</v>
      </c>
      <c r="K14" s="3">
        <f>SUM(K10:K13)</f>
        <v>147191.6</v>
      </c>
    </row>
    <row r="16" ht="20" customHeight="1" spans="1:1">
      <c r="A16" s="1" t="s">
        <v>28</v>
      </c>
    </row>
    <row r="17" ht="20" customHeight="1" spans="2:3">
      <c r="B17" s="2" t="s">
        <v>29</v>
      </c>
      <c r="C17" s="3">
        <f>C3</f>
        <v>2777200</v>
      </c>
    </row>
    <row r="18" ht="20" customHeight="1" spans="2:9">
      <c r="B18" s="2" t="s">
        <v>30</v>
      </c>
      <c r="C18" s="3">
        <f>C9</f>
        <v>2607980</v>
      </c>
      <c r="I18" s="3"/>
    </row>
    <row r="19" ht="20" customHeight="1" spans="2:3">
      <c r="B19" s="2" t="s">
        <v>31</v>
      </c>
      <c r="C19" s="3">
        <f>G12</f>
        <v>38219.6512</v>
      </c>
    </row>
    <row r="20" ht="24" customHeight="1" spans="2:3">
      <c r="B20" s="2" t="s">
        <v>32</v>
      </c>
      <c r="C20" s="3">
        <f>C17-C18-C19</f>
        <v>131000.3488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结算表（康辉）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wuqingru</dc:creator>
  <cp:lastModifiedBy>吴青儒</cp:lastModifiedBy>
  <dcterms:created xsi:type="dcterms:W3CDTF">2015-06-05T18:19:00Z</dcterms:created>
  <dcterms:modified xsi:type="dcterms:W3CDTF">2023-06-28T10:46:57Z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51C69AA78A834AE3B3BB29B57956BF7E</vt:lpwstr>
  </property>
  <property fmtid="{D5CDD505-2E9C-101B-9397-08002B2CF9AE}" pid="3" name="KSOProductBuildVer">
    <vt:lpwstr>2052-11.1.0.14309</vt:lpwstr>
  </property>
</Properties>
</file>