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34E3E288-0A8E-47C2-902A-25A77B17CB1D}" xr6:coauthVersionLast="36" xr6:coauthVersionMax="36" xr10:uidLastSave="{00000000-0000-0000-0000-000000000000}"/>
  <bookViews>
    <workbookView xWindow="0" yWindow="460" windowWidth="25600" windowHeight="14160" tabRatio="736" firstSheet="2" activeTab="6" xr2:uid="{00000000-000D-0000-FFFF-FFFF00000000}"/>
  </bookViews>
  <sheets>
    <sheet name="报价汇总" sheetId="8" r:id="rId1"/>
    <sheet name="活动部分-大公馆" sheetId="17" r:id="rId2"/>
    <sheet name="活动部分-其他" sheetId="24" r:id="rId3"/>
    <sheet name="城市部分 桂林-大公馆" sheetId="22" r:id="rId4"/>
    <sheet name="城市部分 桂林-香格里拉酒店" sheetId="10" r:id="rId5"/>
    <sheet name="城市部分 敦煌-国际大酒店" sheetId="11" r:id="rId6"/>
    <sheet name="城市部分 敦煌-华厦国际大酒店" sheetId="23" r:id="rId7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22" l="1"/>
  <c r="H4" i="24"/>
  <c r="H5" i="24"/>
  <c r="H6" i="24"/>
  <c r="H7" i="24"/>
  <c r="H8" i="24"/>
  <c r="H9" i="24"/>
  <c r="H10" i="24"/>
  <c r="H13" i="24"/>
  <c r="H14" i="24"/>
  <c r="H15" i="24"/>
  <c r="H16" i="24"/>
  <c r="H17" i="24"/>
  <c r="H18" i="24"/>
  <c r="H19" i="24"/>
  <c r="H20" i="24"/>
  <c r="H21" i="24"/>
  <c r="H23" i="24"/>
  <c r="H24" i="24"/>
  <c r="H25" i="24"/>
  <c r="H26" i="24"/>
  <c r="H27" i="24"/>
  <c r="H28" i="24"/>
  <c r="H29" i="24"/>
  <c r="H30" i="24"/>
  <c r="H32" i="24"/>
  <c r="H33" i="24"/>
  <c r="H34" i="24"/>
  <c r="H35" i="24"/>
  <c r="H36" i="24"/>
  <c r="H37" i="24"/>
  <c r="H38" i="24"/>
  <c r="H39" i="24"/>
  <c r="H40" i="24"/>
  <c r="H41" i="24"/>
  <c r="H43" i="24"/>
  <c r="H44" i="24"/>
  <c r="H45" i="24"/>
  <c r="H46" i="24"/>
  <c r="H47" i="24"/>
  <c r="H48" i="24"/>
  <c r="H49" i="24"/>
  <c r="H51" i="24"/>
  <c r="H52" i="24"/>
  <c r="H53" i="24"/>
  <c r="H54" i="24"/>
  <c r="H55" i="24"/>
  <c r="H56" i="24"/>
  <c r="H57" i="24"/>
  <c r="H58" i="24"/>
  <c r="H59" i="24"/>
  <c r="H60" i="24"/>
  <c r="H61" i="24"/>
  <c r="H63" i="24"/>
  <c r="H64" i="24"/>
  <c r="H66" i="24"/>
  <c r="H67" i="24"/>
  <c r="H68" i="24"/>
  <c r="H69" i="24"/>
  <c r="H71" i="24"/>
  <c r="H72" i="24"/>
  <c r="H74" i="24"/>
  <c r="H75" i="24"/>
  <c r="H76" i="24"/>
  <c r="H77" i="24"/>
  <c r="H78" i="24"/>
  <c r="H79" i="24"/>
  <c r="H80" i="24"/>
  <c r="C6" i="8"/>
  <c r="C5" i="8"/>
  <c r="C4" i="8"/>
  <c r="H37" i="11"/>
  <c r="H38" i="11"/>
  <c r="H39" i="11"/>
  <c r="H41" i="10"/>
  <c r="H42" i="10"/>
  <c r="H43" i="10"/>
  <c r="H39" i="22"/>
  <c r="H40" i="22"/>
  <c r="H41" i="22"/>
  <c r="H25" i="22"/>
  <c r="H26" i="22"/>
  <c r="H27" i="22"/>
  <c r="H28" i="22"/>
  <c r="H30" i="22"/>
  <c r="H31" i="22"/>
  <c r="H32" i="22"/>
  <c r="H19" i="22"/>
  <c r="H20" i="22"/>
  <c r="H21" i="22"/>
  <c r="H22" i="22"/>
  <c r="H23" i="22"/>
  <c r="H12" i="22"/>
  <c r="H13" i="22"/>
  <c r="H14" i="22"/>
  <c r="H15" i="22"/>
  <c r="H16" i="22"/>
  <c r="H17" i="22"/>
  <c r="H3" i="22"/>
  <c r="H4" i="22"/>
  <c r="H5" i="22"/>
  <c r="H6" i="22"/>
  <c r="H7" i="22"/>
  <c r="H8" i="22"/>
  <c r="H9" i="22"/>
  <c r="H10" i="22"/>
  <c r="H7" i="11"/>
  <c r="H10" i="10"/>
  <c r="H15" i="23"/>
  <c r="H14" i="23"/>
  <c r="H13" i="23"/>
  <c r="H12" i="23"/>
  <c r="H11" i="23"/>
  <c r="H15" i="11"/>
  <c r="H14" i="11"/>
  <c r="H13" i="11"/>
  <c r="H12" i="11"/>
  <c r="H11" i="11"/>
  <c r="H18" i="10"/>
  <c r="H17" i="10"/>
  <c r="H16" i="10"/>
  <c r="H15" i="10"/>
  <c r="H14" i="10"/>
  <c r="H36" i="10"/>
  <c r="H37" i="10"/>
  <c r="H38" i="10"/>
  <c r="H39" i="10"/>
  <c r="H19" i="10"/>
  <c r="H3" i="10"/>
  <c r="H4" i="10"/>
  <c r="H5" i="10"/>
  <c r="H6" i="10"/>
  <c r="H7" i="10"/>
  <c r="H8" i="10"/>
  <c r="H9" i="10"/>
  <c r="H11" i="10"/>
  <c r="H12" i="10"/>
  <c r="H27" i="10"/>
  <c r="H28" i="10"/>
  <c r="H29" i="10"/>
  <c r="H30" i="10"/>
  <c r="H31" i="10"/>
  <c r="H32" i="10"/>
  <c r="H33" i="10"/>
  <c r="H34" i="10"/>
  <c r="H21" i="10"/>
  <c r="H22" i="10"/>
  <c r="H23" i="10"/>
  <c r="H24" i="10"/>
  <c r="H25" i="10"/>
  <c r="H44" i="10"/>
  <c r="H45" i="10"/>
  <c r="H46" i="10"/>
  <c r="H47" i="10"/>
  <c r="D4" i="8"/>
  <c r="H77" i="17"/>
  <c r="H78" i="17"/>
  <c r="H69" i="17"/>
  <c r="H70" i="17"/>
  <c r="H84" i="17"/>
  <c r="H80" i="17"/>
  <c r="H81" i="17"/>
  <c r="H82" i="17"/>
  <c r="H83" i="17"/>
  <c r="H85" i="17"/>
  <c r="H5" i="17"/>
  <c r="H8" i="17"/>
  <c r="H4" i="17"/>
  <c r="H6" i="17"/>
  <c r="H7" i="17"/>
  <c r="H9" i="17"/>
  <c r="H10" i="17"/>
  <c r="H11" i="17"/>
  <c r="H12" i="17"/>
  <c r="H13" i="17"/>
  <c r="H64" i="17"/>
  <c r="H57" i="17"/>
  <c r="H58" i="17"/>
  <c r="H59" i="17"/>
  <c r="H60" i="17"/>
  <c r="H61" i="17"/>
  <c r="H62" i="17"/>
  <c r="H63" i="17"/>
  <c r="H65" i="17"/>
  <c r="H66" i="17"/>
  <c r="H67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9" i="17"/>
  <c r="H30" i="17"/>
  <c r="H31" i="17"/>
  <c r="H32" i="17"/>
  <c r="H33" i="17"/>
  <c r="H34" i="17"/>
  <c r="H35" i="17"/>
  <c r="H36" i="17"/>
  <c r="H38" i="17"/>
  <c r="H39" i="17"/>
  <c r="H40" i="17"/>
  <c r="H41" i="17"/>
  <c r="H42" i="17"/>
  <c r="H43" i="17"/>
  <c r="H44" i="17"/>
  <c r="H45" i="17"/>
  <c r="H46" i="17"/>
  <c r="H47" i="17"/>
  <c r="H49" i="17"/>
  <c r="H50" i="17"/>
  <c r="H51" i="17"/>
  <c r="H52" i="17"/>
  <c r="H53" i="17"/>
  <c r="H54" i="17"/>
  <c r="H55" i="17"/>
  <c r="H72" i="17"/>
  <c r="H73" i="17"/>
  <c r="H74" i="17"/>
  <c r="H75" i="17"/>
  <c r="H86" i="17"/>
  <c r="H87" i="17"/>
  <c r="H88" i="17"/>
  <c r="H89" i="17"/>
  <c r="E4" i="8"/>
  <c r="H32" i="11"/>
  <c r="H33" i="11"/>
  <c r="H34" i="11"/>
  <c r="H35" i="11"/>
  <c r="H24" i="11"/>
  <c r="H25" i="11"/>
  <c r="H26" i="11"/>
  <c r="H27" i="11"/>
  <c r="H28" i="11"/>
  <c r="H29" i="11"/>
  <c r="H30" i="11"/>
  <c r="H18" i="11"/>
  <c r="H19" i="11"/>
  <c r="H20" i="11"/>
  <c r="H21" i="11"/>
  <c r="H22" i="11"/>
  <c r="H16" i="11"/>
  <c r="H3" i="11"/>
  <c r="H4" i="11"/>
  <c r="H5" i="11"/>
  <c r="H6" i="11"/>
  <c r="H8" i="11"/>
  <c r="H9" i="11"/>
  <c r="H40" i="11"/>
  <c r="H41" i="11"/>
  <c r="H42" i="11"/>
  <c r="H43" i="11"/>
  <c r="D5" i="8"/>
  <c r="E5" i="8"/>
  <c r="H3" i="23"/>
  <c r="H4" i="23"/>
  <c r="H5" i="23"/>
  <c r="H6" i="23"/>
  <c r="H7" i="23"/>
  <c r="H8" i="23"/>
  <c r="H9" i="23"/>
  <c r="H33" i="23"/>
  <c r="H32" i="23"/>
  <c r="H34" i="23"/>
  <c r="H35" i="23"/>
  <c r="H24" i="23"/>
  <c r="H25" i="23"/>
  <c r="H26" i="23"/>
  <c r="H27" i="23"/>
  <c r="H28" i="23"/>
  <c r="H29" i="23"/>
  <c r="H30" i="23"/>
  <c r="H18" i="23"/>
  <c r="H19" i="23"/>
  <c r="H20" i="23"/>
  <c r="H21" i="23"/>
  <c r="H22" i="23"/>
  <c r="H40" i="23"/>
  <c r="H41" i="23"/>
  <c r="H42" i="23"/>
  <c r="H43" i="23"/>
  <c r="D6" i="8"/>
  <c r="E6" i="8"/>
  <c r="H35" i="22"/>
  <c r="H34" i="22"/>
  <c r="H36" i="22"/>
  <c r="H37" i="22"/>
  <c r="H42" i="22"/>
  <c r="H43" i="22"/>
  <c r="H44" i="22"/>
  <c r="H45" i="22"/>
  <c r="D3" i="8"/>
  <c r="C3" i="8"/>
  <c r="E3" i="8"/>
</calcChain>
</file>

<file path=xl/sharedStrings.xml><?xml version="1.0" encoding="utf-8"?>
<sst xmlns="http://schemas.openxmlformats.org/spreadsheetml/2006/main" count="795" uniqueCount="201">
  <si>
    <t>康辉会展报价汇总</t>
  </si>
  <si>
    <t>目的地</t>
  </si>
  <si>
    <t>酒店</t>
  </si>
  <si>
    <t>说明</t>
  </si>
  <si>
    <t>项目名称</t>
  </si>
  <si>
    <t>规格</t>
  </si>
  <si>
    <t>描述</t>
  </si>
  <si>
    <t>数量1</t>
  </si>
  <si>
    <t>单位</t>
  </si>
  <si>
    <t>数量2</t>
  </si>
  <si>
    <t>单价</t>
  </si>
  <si>
    <t>金额</t>
  </si>
  <si>
    <t>搭建项目</t>
  </si>
  <si>
    <t>入住签到背景板</t>
  </si>
  <si>
    <t>宽4 x 高2.4米</t>
  </si>
  <si>
    <t>桁架绷布</t>
  </si>
  <si>
    <t>平米</t>
  </si>
  <si>
    <t>套</t>
  </si>
  <si>
    <t>酒店指示系统</t>
  </si>
  <si>
    <t>个</t>
  </si>
  <si>
    <t>分会场指示牌</t>
  </si>
  <si>
    <t>车辆运输</t>
  </si>
  <si>
    <t>次</t>
  </si>
  <si>
    <t>人工</t>
  </si>
  <si>
    <t>进撤场</t>
  </si>
  <si>
    <t>工时</t>
  </si>
  <si>
    <t>小计：</t>
  </si>
  <si>
    <t>AV项目</t>
  </si>
  <si>
    <t>视频设备</t>
  </si>
  <si>
    <t>P3 LED Display LED屏</t>
  </si>
  <si>
    <t>主会</t>
  </si>
  <si>
    <t>互动</t>
  </si>
  <si>
    <t>LED Controller 处理器</t>
  </si>
  <si>
    <t>视频切换处理器</t>
  </si>
  <si>
    <t>WATCHOUT处理器及解密狗(5.0版本)</t>
  </si>
  <si>
    <t>光纤延长器</t>
  </si>
  <si>
    <t>光缆(多模，双工，100m)</t>
  </si>
  <si>
    <t>高清宽屏监视器</t>
  </si>
  <si>
    <t>mac 笔记本电脑</t>
  </si>
  <si>
    <t>提词器</t>
  </si>
  <si>
    <t>配电箱(三相，100A)</t>
  </si>
  <si>
    <t>音响设备</t>
  </si>
  <si>
    <t>只</t>
  </si>
  <si>
    <t>返送音响</t>
  </si>
  <si>
    <t>midas（迈达斯）数字调音台（32路）</t>
  </si>
  <si>
    <t xml:space="preserve">无线手持式话筒 </t>
  </si>
  <si>
    <t>舒尔UR4D+接收机</t>
  </si>
  <si>
    <t xml:space="preserve">U段天线放大传输系统(带UA870WB指向性天线)    </t>
  </si>
  <si>
    <t>Laptop  笔记本电脑(APPLE , MACBOOK)</t>
  </si>
  <si>
    <t>台</t>
  </si>
  <si>
    <t>灯光设备</t>
  </si>
  <si>
    <t>LED变色灯</t>
  </si>
  <si>
    <t>光束电脑灯</t>
  </si>
  <si>
    <t>LED摇头灯</t>
  </si>
  <si>
    <t>K1型 调光台</t>
  </si>
  <si>
    <t>信号放大器</t>
  </si>
  <si>
    <t>Truss  灯光架  (300mmx400mm)</t>
  </si>
  <si>
    <t>米</t>
  </si>
  <si>
    <t>灯柱</t>
  </si>
  <si>
    <t>手动葫芦(1吨，20米)</t>
  </si>
  <si>
    <t>雾化机(带轴流风机)</t>
  </si>
  <si>
    <t>其他</t>
  </si>
  <si>
    <t>Project Manager项目经理</t>
  </si>
  <si>
    <t>人</t>
  </si>
  <si>
    <t>Video Engineer视频师</t>
  </si>
  <si>
    <t>Audio Engineer音响师</t>
  </si>
  <si>
    <t>Lighting Engineer灯光师</t>
  </si>
  <si>
    <t>Other Technician技术人员</t>
  </si>
  <si>
    <t>厢式货车</t>
  </si>
  <si>
    <t>趟</t>
  </si>
  <si>
    <t>制作及采购项目</t>
  </si>
  <si>
    <t>胸卡（卡套、内页、绳、餐券）</t>
  </si>
  <si>
    <t>会议人名台卡</t>
  </si>
  <si>
    <t>晚宴人名台卡</t>
  </si>
  <si>
    <t>主持人手卡</t>
  </si>
  <si>
    <t>麦克风套</t>
  </si>
  <si>
    <t>接机牌</t>
  </si>
  <si>
    <t>批</t>
  </si>
  <si>
    <t>抽奖礼品</t>
  </si>
  <si>
    <t>伴手礼</t>
  </si>
  <si>
    <t>现场备用药品预估</t>
  </si>
  <si>
    <t>视频</t>
  </si>
  <si>
    <t>大会开场视频</t>
  </si>
  <si>
    <t>摄影摄像</t>
  </si>
  <si>
    <t>摄影</t>
  </si>
  <si>
    <t>D2</t>
  </si>
  <si>
    <t>摄像</t>
  </si>
  <si>
    <t>机位</t>
  </si>
  <si>
    <t>图片直播</t>
  </si>
  <si>
    <t>演艺</t>
  </si>
  <si>
    <t>团</t>
  </si>
  <si>
    <t>晚宴节目-舞蹈-活动当地</t>
  </si>
  <si>
    <t>人员及其他费用</t>
  </si>
  <si>
    <t>项目总监</t>
  </si>
  <si>
    <t>项目经理</t>
  </si>
  <si>
    <t>平面设计</t>
  </si>
  <si>
    <t>礼仪</t>
  </si>
  <si>
    <t>兼职</t>
  </si>
  <si>
    <t>合计：</t>
  </si>
  <si>
    <t>服务费（10%）：</t>
  </si>
  <si>
    <t>总计：</t>
  </si>
  <si>
    <t>数量</t>
  </si>
  <si>
    <t>次数</t>
  </si>
  <si>
    <t>桂林香格里拉大酒店</t>
  </si>
  <si>
    <t>豪华江景房-大床房</t>
  </si>
  <si>
    <t>间</t>
  </si>
  <si>
    <t>晚</t>
  </si>
  <si>
    <t>豪华阁大床房</t>
  </si>
  <si>
    <t>豪华双床房</t>
  </si>
  <si>
    <t>豪华江景房-双床房</t>
  </si>
  <si>
    <t>康辉工作人员双床</t>
  </si>
  <si>
    <t>主会场，提前一天进场搭建</t>
  </si>
  <si>
    <t>天</t>
  </si>
  <si>
    <t>场</t>
  </si>
  <si>
    <t>主会场-会议</t>
  </si>
  <si>
    <t>分会场</t>
  </si>
  <si>
    <t>用餐</t>
  </si>
  <si>
    <t>自助</t>
  </si>
  <si>
    <t>餐</t>
  </si>
  <si>
    <t>Day2 午餐</t>
  </si>
  <si>
    <t>Day2 晚宴</t>
  </si>
  <si>
    <t>围桌</t>
  </si>
  <si>
    <t>Day3 午餐</t>
  </si>
  <si>
    <t>外出</t>
  </si>
  <si>
    <t>Day4 午餐</t>
  </si>
  <si>
    <t>全程酒水预估</t>
  </si>
  <si>
    <t>项</t>
  </si>
  <si>
    <t>用车</t>
  </si>
  <si>
    <t>接送机</t>
  </si>
  <si>
    <t>GL8</t>
  </si>
  <si>
    <t>辆</t>
  </si>
  <si>
    <t>19座考斯特</t>
  </si>
  <si>
    <t>37座旅游大巴</t>
  </si>
  <si>
    <t>53座旅游大巴</t>
  </si>
  <si>
    <t>旅游</t>
  </si>
  <si>
    <t>53座大巴</t>
  </si>
  <si>
    <t>含司机及司机差旅</t>
  </si>
  <si>
    <t>工作人员</t>
  </si>
  <si>
    <t>接机工作人员</t>
  </si>
  <si>
    <t>导游人员</t>
  </si>
  <si>
    <t>旅游保险</t>
  </si>
  <si>
    <t>旅游意外险，保额最高10万元</t>
  </si>
  <si>
    <t>大床房</t>
  </si>
  <si>
    <t>双床房</t>
  </si>
  <si>
    <t>半天</t>
  </si>
  <si>
    <t>敦煌国际大酒店</t>
  </si>
  <si>
    <t>主会场，搭建+活动</t>
  </si>
  <si>
    <t>旅游大巴</t>
  </si>
  <si>
    <t>印象刘三姐</t>
    <phoneticPr fontId="14" type="noConversion"/>
  </si>
  <si>
    <t>芦笛岩</t>
    <phoneticPr fontId="14" type="noConversion"/>
  </si>
  <si>
    <t>一江四湖</t>
    <phoneticPr fontId="14" type="noConversion"/>
  </si>
  <si>
    <t>龙脊梯田</t>
    <phoneticPr fontId="14" type="noConversion"/>
  </si>
  <si>
    <t>人</t>
    <phoneticPr fontId="14" type="noConversion"/>
  </si>
  <si>
    <t>项</t>
    <phoneticPr fontId="14" type="noConversion"/>
  </si>
  <si>
    <t>相公山</t>
    <phoneticPr fontId="14" type="noConversion"/>
  </si>
  <si>
    <t>龙脊梯田景区专线车</t>
  </si>
  <si>
    <t>小计：</t>
    <phoneticPr fontId="14" type="noConversion"/>
  </si>
  <si>
    <t>玉门关</t>
  </si>
  <si>
    <t>雅丹魔鬼城</t>
  </si>
  <si>
    <t>莫高窟</t>
    <phoneticPr fontId="14" type="noConversion"/>
  </si>
  <si>
    <t>未体现在总价</t>
    <phoneticPr fontId="14" type="noConversion"/>
  </si>
  <si>
    <t>又见敦煌（普通席）</t>
    <phoneticPr fontId="14" type="noConversion"/>
  </si>
  <si>
    <t>丝路花雨（A区）</t>
    <phoneticPr fontId="14" type="noConversion"/>
  </si>
  <si>
    <t>总计：</t>
    <phoneticPr fontId="14" type="noConversion"/>
  </si>
  <si>
    <t>区间</t>
    <phoneticPr fontId="14" type="noConversion"/>
  </si>
  <si>
    <t>桂林</t>
    <phoneticPr fontId="14" type="noConversion"/>
  </si>
  <si>
    <t>大公馆</t>
    <phoneticPr fontId="14" type="noConversion"/>
  </si>
  <si>
    <t>香格里拉</t>
    <phoneticPr fontId="14" type="noConversion"/>
  </si>
  <si>
    <t>敦煌</t>
    <phoneticPr fontId="14" type="noConversion"/>
  </si>
  <si>
    <t>华夏国际大酒店</t>
    <phoneticPr fontId="14" type="noConversion"/>
  </si>
  <si>
    <t>晚宴电视墙结构</t>
    <rPh sb="0" eb="1">
      <t>wan'yan</t>
    </rPh>
    <rPh sb="2" eb="3">
      <t>dian'shi'qiang</t>
    </rPh>
    <rPh sb="5" eb="6">
      <t>jie'gou</t>
    </rPh>
    <phoneticPr fontId="14" type="noConversion"/>
  </si>
  <si>
    <t>绿幕抠图结构</t>
    <rPh sb="0" eb="1">
      <t>lv'mu</t>
    </rPh>
    <rPh sb="2" eb="3">
      <t>kou'tu</t>
    </rPh>
    <rPh sb="4" eb="5">
      <t>jie'gou</t>
    </rPh>
    <phoneticPr fontId="14" type="noConversion"/>
  </si>
  <si>
    <t>项</t>
    <rPh sb="0" eb="1">
      <t>xiang</t>
    </rPh>
    <phoneticPr fontId="14" type="noConversion"/>
  </si>
  <si>
    <t>互动墙电视</t>
    <rPh sb="0" eb="1">
      <t>hu'dong'qiang</t>
    </rPh>
    <rPh sb="3" eb="4">
      <t>dian'shi</t>
    </rPh>
    <phoneticPr fontId="14" type="noConversion"/>
  </si>
  <si>
    <t>台</t>
    <rPh sb="0" eb="1">
      <t>tai</t>
    </rPh>
    <phoneticPr fontId="14" type="noConversion"/>
  </si>
  <si>
    <t>绿幕拍照系统</t>
    <rPh sb="0" eb="1">
      <t>lv'mu</t>
    </rPh>
    <rPh sb="2" eb="3">
      <t>pai'z</t>
    </rPh>
    <rPh sb="4" eb="5">
      <t>xi'otng</t>
    </rPh>
    <phoneticPr fontId="14" type="noConversion"/>
  </si>
  <si>
    <t>含3台拼接屏</t>
    <rPh sb="0" eb="1">
      <t>han</t>
    </rPh>
    <rPh sb="2" eb="3">
      <t>tai</t>
    </rPh>
    <rPh sb="3" eb="4">
      <t>pin'jie'p</t>
    </rPh>
    <phoneticPr fontId="14" type="noConversion"/>
  </si>
  <si>
    <t>舞台结构</t>
    <rPh sb="2" eb="3">
      <t>jie'gou</t>
    </rPh>
    <phoneticPr fontId="14" type="noConversion"/>
  </si>
  <si>
    <t>舞台地毯（灰色）</t>
    <rPh sb="5" eb="6">
      <t>hui</t>
    </rPh>
    <phoneticPr fontId="14" type="noConversion"/>
  </si>
  <si>
    <t>桂林大公馆</t>
    <rPh sb="2" eb="3">
      <t>da'gong'guan</t>
    </rPh>
    <phoneticPr fontId="14" type="noConversion"/>
  </si>
  <si>
    <t>团建道具</t>
  </si>
  <si>
    <t>团建道具</t>
    <rPh sb="0" eb="1">
      <t>tuan'jian</t>
    </rPh>
    <rPh sb="2" eb="3">
      <t>dao'ju</t>
    </rPh>
    <phoneticPr fontId="14" type="noConversion"/>
  </si>
  <si>
    <t>全频音响</t>
    <phoneticPr fontId="14" type="noConversion"/>
  </si>
  <si>
    <t>低音音响</t>
    <phoneticPr fontId="14" type="noConversion"/>
  </si>
  <si>
    <t>服务费：</t>
    <rPh sb="0" eb="1">
      <t>fu'wu</t>
    </rPh>
    <phoneticPr fontId="14" type="noConversion"/>
  </si>
  <si>
    <t>税费：</t>
    <rPh sb="0" eb="1">
      <t>shui'fei</t>
    </rPh>
    <phoneticPr fontId="14" type="noConversion"/>
  </si>
  <si>
    <t>总计：</t>
    <phoneticPr fontId="14" type="noConversion"/>
  </si>
  <si>
    <t>茶歇（上午）</t>
    <rPh sb="3" eb="4">
      <t>shagn'wu</t>
    </rPh>
    <phoneticPr fontId="14" type="noConversion"/>
  </si>
  <si>
    <t>茶歇（上午）</t>
    <rPh sb="3" eb="4">
      <t>shang'wu</t>
    </rPh>
    <phoneticPr fontId="14" type="noConversion"/>
  </si>
  <si>
    <t>易拉宝</t>
    <rPh sb="0" eb="1">
      <t>yi'la'bao</t>
    </rPh>
    <phoneticPr fontId="14" type="noConversion"/>
  </si>
  <si>
    <t>互动墙视频系统</t>
    <rPh sb="0" eb="1">
      <t>hu'dogn'q</t>
    </rPh>
    <rPh sb="2" eb="3">
      <t>qiang</t>
    </rPh>
    <rPh sb="3" eb="4">
      <t>shi'p</t>
    </rPh>
    <rPh sb="5" eb="6">
      <t>xi't</t>
    </rPh>
    <phoneticPr fontId="14" type="noConversion"/>
  </si>
  <si>
    <t>全程工作人员交通及餐饮预估</t>
    <rPh sb="6" eb="7">
      <t>jiao't</t>
    </rPh>
    <rPh sb="8" eb="9">
      <t>ji</t>
    </rPh>
    <phoneticPr fontId="14" type="noConversion"/>
  </si>
  <si>
    <t>接待费用</t>
    <rPh sb="0" eb="1">
      <t>jie'dai</t>
    </rPh>
    <phoneticPr fontId="14" type="noConversion"/>
  </si>
  <si>
    <t>合计金额</t>
    <rPh sb="0" eb="1">
      <t>he'ji</t>
    </rPh>
    <rPh sb="2" eb="3">
      <t>jin'e</t>
    </rPh>
    <phoneticPr fontId="14" type="noConversion"/>
  </si>
  <si>
    <t>活动费用</t>
    <rPh sb="0" eb="1">
      <t>huo'dong</t>
    </rPh>
    <rPh sb="2" eb="3">
      <t>fei'y</t>
    </rPh>
    <phoneticPr fontId="14" type="noConversion"/>
  </si>
  <si>
    <t>晚宴Mingle互动</t>
    <rPh sb="0" eb="1">
      <t>wan'y</t>
    </rPh>
    <rPh sb="8" eb="9">
      <t>hu'dong</t>
    </rPh>
    <phoneticPr fontId="14" type="noConversion"/>
  </si>
  <si>
    <t>康辉工作人员</t>
    <phoneticPr fontId="14" type="noConversion"/>
  </si>
  <si>
    <t>敦煌国际大酒店</t>
    <rPh sb="0" eb="1">
      <t>dun'huang</t>
    </rPh>
    <phoneticPr fontId="14" type="noConversion"/>
  </si>
  <si>
    <t>伴宴乐队</t>
    <rPh sb="0" eb="1">
      <t>ban'yan</t>
    </rPh>
    <phoneticPr fontId="14" type="noConversion"/>
  </si>
  <si>
    <t>不建议复杂搭建</t>
    <rPh sb="0" eb="1">
      <t>bu'jian'yi</t>
    </rPh>
    <rPh sb="3" eb="4">
      <t>fu'za</t>
    </rPh>
    <rPh sb="5" eb="6">
      <t>da'jian</t>
    </rPh>
    <phoneticPr fontId="14" type="noConversion"/>
  </si>
  <si>
    <t>康辉工作人员双床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</si>
</sst>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_);[Red]\(&quot;¥&quot;#,##0.00\)"/>
  </numFmts>
  <fonts count="24">
    <font>
      <sz val="11"/>
      <color theme="1"/>
      <name val="DengXian"/>
      <charset val="134"/>
      <scheme val="minor"/>
    </font>
    <font>
      <b/>
      <sz val="11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0"/>
      <name val="微软雅黑"/>
      <family val="3"/>
      <charset val="134"/>
    </font>
    <font>
      <sz val="11"/>
      <name val="微软雅黑"/>
      <family val="3"/>
      <charset val="134"/>
    </font>
    <font>
      <sz val="11"/>
      <name val="等线 Regular"/>
      <charset val="134"/>
    </font>
    <font>
      <b/>
      <sz val="11"/>
      <name val="等线 Regular"/>
      <charset val="134"/>
    </font>
    <font>
      <b/>
      <u/>
      <sz val="11"/>
      <name val="等线 Regular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DengXian"/>
      <family val="3"/>
      <charset val="134"/>
      <scheme val="minor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黑体"/>
      <family val="3"/>
      <charset val="134"/>
    </font>
    <font>
      <sz val="11"/>
      <name val="微软雅黑"/>
      <family val="2"/>
      <charset val="134"/>
    </font>
    <font>
      <u/>
      <sz val="11"/>
      <color theme="10"/>
      <name val="DengXian"/>
      <family val="3"/>
      <charset val="134"/>
      <scheme val="minor"/>
    </font>
    <font>
      <u/>
      <sz val="11"/>
      <color theme="11"/>
      <name val="DengXian"/>
      <family val="3"/>
      <charset val="134"/>
      <scheme val="minor"/>
    </font>
    <font>
      <b/>
      <sz val="11"/>
      <color rgb="FF000000"/>
      <name val="微软雅黑"/>
      <family val="3"/>
      <charset val="134"/>
    </font>
    <font>
      <sz val="11"/>
      <color rgb="FF000000"/>
      <name val="微软雅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3" fillId="0" borderId="0"/>
    <xf numFmtId="0" fontId="12" fillId="0" borderId="0">
      <alignment horizontal="justify" vertical="justify" textRotation="127" wrapText="1"/>
      <protection hidden="1"/>
    </xf>
    <xf numFmtId="0" fontId="11" fillId="0" borderId="0"/>
    <xf numFmtId="0" fontId="12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 vertical="center"/>
    </xf>
    <xf numFmtId="49" fontId="2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5" fillId="3" borderId="4" xfId="0" applyFont="1" applyFill="1" applyBorder="1" applyAlignment="1">
      <alignment horizontal="left" vertical="center" wrapText="1"/>
    </xf>
    <xf numFmtId="0" fontId="4" fillId="0" borderId="1" xfId="0" applyFont="1" applyBorder="1"/>
    <xf numFmtId="0" fontId="6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40" fontId="6" fillId="5" borderId="1" xfId="0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15" fillId="3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/>
    </xf>
    <xf numFmtId="176" fontId="17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/>
    <xf numFmtId="0" fontId="19" fillId="5" borderId="1" xfId="0" applyFont="1" applyFill="1" applyBorder="1" applyAlignment="1" applyProtection="1">
      <alignment horizontal="center" wrapText="1"/>
    </xf>
    <xf numFmtId="0" fontId="6" fillId="5" borderId="1" xfId="0" applyFont="1" applyFill="1" applyBorder="1" applyAlignment="1" applyProtection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40" fontId="0" fillId="0" borderId="0" xfId="0" applyNumberFormat="1"/>
    <xf numFmtId="176" fontId="1" fillId="0" borderId="1" xfId="0" applyNumberFormat="1" applyFont="1" applyBorder="1" applyAlignment="1">
      <alignment horizontal="right"/>
    </xf>
    <xf numFmtId="0" fontId="23" fillId="0" borderId="4" xfId="0" applyFont="1" applyBorder="1"/>
    <xf numFmtId="0" fontId="23" fillId="0" borderId="8" xfId="0" applyFont="1" applyBorder="1"/>
    <xf numFmtId="0" fontId="23" fillId="0" borderId="8" xfId="0" applyFont="1" applyBorder="1" applyAlignment="1">
      <alignment horizontal="right" vertical="center"/>
    </xf>
    <xf numFmtId="0" fontId="23" fillId="0" borderId="8" xfId="0" applyFont="1" applyBorder="1" applyAlignment="1">
      <alignment horizontal="right"/>
    </xf>
    <xf numFmtId="49" fontId="23" fillId="0" borderId="4" xfId="0" applyNumberFormat="1" applyFont="1" applyBorder="1"/>
    <xf numFmtId="0" fontId="22" fillId="7" borderId="8" xfId="0" applyFont="1" applyFill="1" applyBorder="1" applyAlignment="1">
      <alignment horizontal="right" vertical="center"/>
    </xf>
    <xf numFmtId="40" fontId="7" fillId="0" borderId="0" xfId="0" applyNumberFormat="1" applyFont="1" applyAlignment="1">
      <alignment vertical="center"/>
    </xf>
    <xf numFmtId="0" fontId="23" fillId="0" borderId="1" xfId="0" applyFont="1" applyBorder="1"/>
    <xf numFmtId="0" fontId="23" fillId="0" borderId="7" xfId="0" applyFont="1" applyBorder="1"/>
    <xf numFmtId="0" fontId="23" fillId="0" borderId="7" xfId="0" applyFont="1" applyBorder="1" applyAlignment="1">
      <alignment horizontal="right"/>
    </xf>
    <xf numFmtId="2" fontId="23" fillId="0" borderId="8" xfId="0" applyNumberFormat="1" applyFont="1" applyBorder="1" applyAlignment="1">
      <alignment horizontal="right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22" fillId="6" borderId="5" xfId="0" applyFont="1" applyFill="1" applyBorder="1" applyAlignment="1">
      <alignment horizontal="left"/>
    </xf>
    <xf numFmtId="0" fontId="22" fillId="6" borderId="6" xfId="0" applyFont="1" applyFill="1" applyBorder="1" applyAlignment="1">
      <alignment horizontal="left"/>
    </xf>
    <xf numFmtId="0" fontId="22" fillId="6" borderId="7" xfId="0" applyFont="1" applyFill="1" applyBorder="1" applyAlignment="1">
      <alignment horizontal="left"/>
    </xf>
    <xf numFmtId="0" fontId="22" fillId="0" borderId="5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7" xfId="0" applyFont="1" applyBorder="1" applyAlignment="1">
      <alignment horizontal="right"/>
    </xf>
  </cellXfs>
  <cellStyles count="13">
    <cellStyle name="Normal_Sheet1" xfId="1" xr:uid="{00000000-0005-0000-0000-000000000000}"/>
    <cellStyle name="常规" xfId="0" builtinId="0"/>
    <cellStyle name="常规 2" xfId="2" xr:uid="{00000000-0005-0000-0000-000002000000}"/>
    <cellStyle name="常规 3" xfId="3" xr:uid="{00000000-0005-0000-0000-000003000000}"/>
    <cellStyle name="常规 4" xfId="4" xr:uid="{00000000-0005-0000-0000-000004000000}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zoomScale="106" zoomScaleNormal="50" workbookViewId="0">
      <selection activeCell="P36" sqref="P36"/>
    </sheetView>
  </sheetViews>
  <sheetFormatPr defaultColWidth="8.83203125" defaultRowHeight="14"/>
  <cols>
    <col min="1" max="1" width="12.6640625" customWidth="1"/>
    <col min="2" max="4" width="18.33203125" customWidth="1"/>
    <col min="5" max="5" width="17.1640625" customWidth="1"/>
    <col min="6" max="6" width="23.1640625" customWidth="1"/>
    <col min="7" max="7" width="10.5" bestFit="1" customWidth="1"/>
    <col min="8" max="8" width="14.33203125" customWidth="1"/>
  </cols>
  <sheetData>
    <row r="1" spans="1:8" ht="44" customHeight="1">
      <c r="A1" s="73" t="s">
        <v>0</v>
      </c>
      <c r="B1" s="73"/>
      <c r="C1" s="73"/>
      <c r="D1" s="73"/>
      <c r="E1" s="73"/>
      <c r="F1" s="73"/>
    </row>
    <row r="2" spans="1:8" ht="19" customHeight="1">
      <c r="A2" s="48" t="s">
        <v>1</v>
      </c>
      <c r="B2" s="58" t="s">
        <v>2</v>
      </c>
      <c r="C2" s="58" t="s">
        <v>194</v>
      </c>
      <c r="D2" s="48" t="s">
        <v>192</v>
      </c>
      <c r="E2" s="58" t="s">
        <v>193</v>
      </c>
      <c r="F2" s="48" t="s">
        <v>3</v>
      </c>
    </row>
    <row r="3" spans="1:8" ht="19" customHeight="1">
      <c r="A3" s="74" t="s">
        <v>165</v>
      </c>
      <c r="B3" s="56" t="s">
        <v>166</v>
      </c>
      <c r="C3" s="57">
        <f>'活动部分-大公馆'!H89</f>
        <v>371520.24799999996</v>
      </c>
      <c r="D3" s="49">
        <f>'城市部分 桂林-大公馆'!H45</f>
        <v>588468.54</v>
      </c>
      <c r="E3" s="49">
        <f>C3+D3</f>
        <v>959988.78799999994</v>
      </c>
      <c r="F3" s="50"/>
      <c r="G3" s="59"/>
      <c r="H3" s="59"/>
    </row>
    <row r="4" spans="1:8" ht="19" customHeight="1">
      <c r="A4" s="75"/>
      <c r="B4" s="56" t="s">
        <v>167</v>
      </c>
      <c r="C4" s="57">
        <f>'活动部分-其他'!H80</f>
        <v>301327.04800000001</v>
      </c>
      <c r="D4" s="49">
        <f>'城市部分 桂林-香格里拉酒店'!H47</f>
        <v>733201.78800000006</v>
      </c>
      <c r="E4" s="49">
        <f t="shared" ref="E4:E6" si="0">C4+D4</f>
        <v>1034528.8360000001</v>
      </c>
      <c r="F4" s="50"/>
      <c r="G4" s="59"/>
      <c r="H4" s="59"/>
    </row>
    <row r="5" spans="1:8" ht="19" customHeight="1">
      <c r="A5" s="74" t="s">
        <v>168</v>
      </c>
      <c r="B5" s="57" t="s">
        <v>197</v>
      </c>
      <c r="C5" s="57">
        <f>'活动部分-其他'!H80</f>
        <v>301327.04800000001</v>
      </c>
      <c r="D5" s="49">
        <f>'城市部分 敦煌-国际大酒店'!H43</f>
        <v>741179.56</v>
      </c>
      <c r="E5" s="49">
        <f t="shared" si="0"/>
        <v>1042506.608</v>
      </c>
      <c r="F5" s="50" t="s">
        <v>199</v>
      </c>
      <c r="G5" s="59"/>
      <c r="H5" s="59"/>
    </row>
    <row r="6" spans="1:8" ht="19" customHeight="1">
      <c r="A6" s="75"/>
      <c r="B6" s="56" t="s">
        <v>169</v>
      </c>
      <c r="C6" s="57">
        <f>'活动部分-其他'!H80</f>
        <v>301327.04800000001</v>
      </c>
      <c r="D6" s="49">
        <f>'城市部分 敦煌-华厦国际大酒店'!H43</f>
        <v>657320.84</v>
      </c>
      <c r="E6" s="49">
        <f t="shared" si="0"/>
        <v>958647.88800000004</v>
      </c>
      <c r="F6" s="50" t="s">
        <v>199</v>
      </c>
      <c r="G6" s="59"/>
      <c r="H6" s="59"/>
    </row>
  </sheetData>
  <mergeCells count="3">
    <mergeCell ref="A1:F1"/>
    <mergeCell ref="A3:A4"/>
    <mergeCell ref="A5:A6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91"/>
  <sheetViews>
    <sheetView topLeftCell="A3" zoomScale="90" zoomScaleNormal="90" workbookViewId="0">
      <selection activeCell="A69" sqref="A69"/>
    </sheetView>
  </sheetViews>
  <sheetFormatPr defaultColWidth="10.83203125" defaultRowHeight="14"/>
  <cols>
    <col min="1" max="1" width="40.6640625" style="24" customWidth="1"/>
    <col min="2" max="2" width="20.6640625" style="24" customWidth="1"/>
    <col min="3" max="3" width="20" style="24" customWidth="1"/>
    <col min="4" max="7" width="9.83203125" style="25" customWidth="1"/>
    <col min="8" max="8" width="12.33203125" style="25" bestFit="1" customWidth="1"/>
    <col min="9" max="16384" width="10.83203125" style="24"/>
  </cols>
  <sheetData>
    <row r="2" spans="1:23" ht="23" customHeight="1">
      <c r="A2" s="26" t="s">
        <v>4</v>
      </c>
      <c r="B2" s="26" t="s">
        <v>5</v>
      </c>
      <c r="C2" s="26" t="s">
        <v>6</v>
      </c>
      <c r="D2" s="27" t="s">
        <v>7</v>
      </c>
      <c r="E2" s="27" t="s">
        <v>8</v>
      </c>
      <c r="F2" s="27" t="s">
        <v>9</v>
      </c>
      <c r="G2" s="27" t="s">
        <v>10</v>
      </c>
      <c r="H2" s="27" t="s">
        <v>11</v>
      </c>
    </row>
    <row r="3" spans="1:23" ht="23" customHeight="1">
      <c r="A3" s="76" t="s">
        <v>12</v>
      </c>
      <c r="B3" s="76"/>
      <c r="C3" s="76"/>
      <c r="D3" s="76"/>
      <c r="E3" s="76"/>
      <c r="F3" s="76"/>
      <c r="G3" s="76"/>
      <c r="H3" s="76"/>
    </row>
    <row r="4" spans="1:23" s="23" customFormat="1">
      <c r="A4" s="28" t="s">
        <v>13</v>
      </c>
      <c r="B4" s="28" t="s">
        <v>14</v>
      </c>
      <c r="C4" s="28" t="s">
        <v>15</v>
      </c>
      <c r="D4" s="29">
        <v>9.6</v>
      </c>
      <c r="E4" s="29" t="s">
        <v>16</v>
      </c>
      <c r="F4" s="29">
        <v>1</v>
      </c>
      <c r="G4" s="30">
        <v>180</v>
      </c>
      <c r="H4" s="30">
        <f>D4*F4*G4</f>
        <v>1728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s="23" customFormat="1">
      <c r="A5" s="31" t="s">
        <v>18</v>
      </c>
      <c r="B5" s="28" t="s">
        <v>189</v>
      </c>
      <c r="C5" s="28"/>
      <c r="D5" s="29">
        <v>6</v>
      </c>
      <c r="E5" s="29" t="s">
        <v>19</v>
      </c>
      <c r="F5" s="29">
        <v>1</v>
      </c>
      <c r="G5" s="30">
        <v>220</v>
      </c>
      <c r="H5" s="30">
        <f t="shared" ref="H5:H12" si="0">D5*F5*G5</f>
        <v>1320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s="23" customFormat="1">
      <c r="A6" s="28" t="s">
        <v>177</v>
      </c>
      <c r="B6" s="28"/>
      <c r="C6" s="28"/>
      <c r="D6" s="29">
        <v>1</v>
      </c>
      <c r="E6" s="29" t="s">
        <v>19</v>
      </c>
      <c r="F6" s="29">
        <v>1</v>
      </c>
      <c r="G6" s="30">
        <v>20000</v>
      </c>
      <c r="H6" s="30">
        <f t="shared" si="0"/>
        <v>20000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s="23" customFormat="1">
      <c r="A7" s="28" t="s">
        <v>178</v>
      </c>
      <c r="B7" s="28"/>
      <c r="C7" s="28"/>
      <c r="D7" s="29">
        <v>60</v>
      </c>
      <c r="E7" s="29" t="s">
        <v>16</v>
      </c>
      <c r="F7" s="29">
        <v>1</v>
      </c>
      <c r="G7" s="30">
        <v>28</v>
      </c>
      <c r="H7" s="30">
        <f t="shared" si="0"/>
        <v>1680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s="23" customFormat="1">
      <c r="A8" s="31" t="s">
        <v>20</v>
      </c>
      <c r="B8" s="28" t="s">
        <v>189</v>
      </c>
      <c r="C8" s="28"/>
      <c r="D8" s="29">
        <v>2</v>
      </c>
      <c r="E8" s="29" t="s">
        <v>19</v>
      </c>
      <c r="F8" s="29">
        <v>1</v>
      </c>
      <c r="G8" s="30">
        <v>220</v>
      </c>
      <c r="H8" s="30">
        <f t="shared" ref="H8:H9" si="1">D8*F8*G8</f>
        <v>440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s="23" customFormat="1">
      <c r="A9" s="31" t="s">
        <v>170</v>
      </c>
      <c r="B9" s="28"/>
      <c r="C9" s="28"/>
      <c r="D9" s="29">
        <v>1</v>
      </c>
      <c r="E9" s="29" t="s">
        <v>19</v>
      </c>
      <c r="F9" s="29">
        <v>0</v>
      </c>
      <c r="G9" s="30">
        <v>10000</v>
      </c>
      <c r="H9" s="30">
        <f t="shared" si="1"/>
        <v>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s="23" customFormat="1">
      <c r="A10" s="31" t="s">
        <v>171</v>
      </c>
      <c r="B10" s="28"/>
      <c r="C10" s="28"/>
      <c r="D10" s="29">
        <v>1</v>
      </c>
      <c r="E10" s="29" t="s">
        <v>172</v>
      </c>
      <c r="F10" s="29">
        <v>0</v>
      </c>
      <c r="G10" s="30">
        <v>12000</v>
      </c>
      <c r="H10" s="30">
        <f t="shared" ref="H10" si="2">D10*F10*G10</f>
        <v>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s="23" customFormat="1">
      <c r="A11" s="28" t="s">
        <v>21</v>
      </c>
      <c r="B11" s="28"/>
      <c r="C11" s="28"/>
      <c r="D11" s="29">
        <v>2</v>
      </c>
      <c r="E11" s="29" t="s">
        <v>22</v>
      </c>
      <c r="F11" s="29">
        <v>1</v>
      </c>
      <c r="G11" s="30">
        <v>5000</v>
      </c>
      <c r="H11" s="30">
        <f t="shared" si="0"/>
        <v>10000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s="23" customFormat="1">
      <c r="A12" s="28" t="s">
        <v>23</v>
      </c>
      <c r="B12" s="28"/>
      <c r="C12" s="28" t="s">
        <v>24</v>
      </c>
      <c r="D12" s="29">
        <v>45</v>
      </c>
      <c r="E12" s="29" t="s">
        <v>25</v>
      </c>
      <c r="F12" s="29">
        <v>1</v>
      </c>
      <c r="G12" s="30">
        <v>400</v>
      </c>
      <c r="H12" s="30">
        <f t="shared" si="0"/>
        <v>18000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77" t="s">
        <v>26</v>
      </c>
      <c r="B13" s="78"/>
      <c r="C13" s="78"/>
      <c r="D13" s="78"/>
      <c r="E13" s="78"/>
      <c r="F13" s="78"/>
      <c r="G13" s="79"/>
      <c r="H13" s="32">
        <f>SUM(H4:H12)</f>
        <v>53168</v>
      </c>
    </row>
    <row r="14" spans="1:23" ht="23" customHeight="1">
      <c r="A14" s="76" t="s">
        <v>27</v>
      </c>
      <c r="B14" s="76"/>
      <c r="C14" s="76"/>
      <c r="D14" s="76"/>
      <c r="E14" s="76"/>
      <c r="F14" s="76"/>
      <c r="G14" s="76"/>
      <c r="H14" s="76"/>
    </row>
    <row r="15" spans="1:23">
      <c r="A15" s="33" t="s">
        <v>28</v>
      </c>
      <c r="B15" s="34"/>
      <c r="C15" s="34"/>
      <c r="D15" s="35"/>
      <c r="E15" s="36"/>
      <c r="F15" s="36"/>
      <c r="G15" s="37"/>
      <c r="H15" s="38"/>
    </row>
    <row r="16" spans="1:23">
      <c r="A16" s="28" t="s">
        <v>29</v>
      </c>
      <c r="B16" s="39"/>
      <c r="C16" s="39" t="s">
        <v>30</v>
      </c>
      <c r="D16" s="40">
        <v>40</v>
      </c>
      <c r="E16" s="41" t="s">
        <v>16</v>
      </c>
      <c r="F16" s="41">
        <v>1</v>
      </c>
      <c r="G16" s="42">
        <v>650</v>
      </c>
      <c r="H16" s="30">
        <f t="shared" ref="H16:H27" si="3">D16*F16*G16</f>
        <v>26000</v>
      </c>
    </row>
    <row r="17" spans="1:8">
      <c r="A17" s="28" t="s">
        <v>173</v>
      </c>
      <c r="B17" s="39"/>
      <c r="C17" s="39" t="s">
        <v>31</v>
      </c>
      <c r="D17" s="40">
        <v>11</v>
      </c>
      <c r="E17" s="41" t="s">
        <v>174</v>
      </c>
      <c r="F17" s="41">
        <v>0</v>
      </c>
      <c r="G17" s="42">
        <v>1500</v>
      </c>
      <c r="H17" s="30">
        <f t="shared" si="3"/>
        <v>0</v>
      </c>
    </row>
    <row r="18" spans="1:8">
      <c r="A18" s="28" t="s">
        <v>190</v>
      </c>
      <c r="B18" s="39"/>
      <c r="C18" s="39"/>
      <c r="D18" s="40">
        <v>1</v>
      </c>
      <c r="E18" s="41" t="s">
        <v>172</v>
      </c>
      <c r="F18" s="41">
        <v>0</v>
      </c>
      <c r="G18" s="42">
        <v>10800</v>
      </c>
      <c r="H18" s="30">
        <f t="shared" ref="H18" si="4">D18*F18*G18</f>
        <v>0</v>
      </c>
    </row>
    <row r="19" spans="1:8">
      <c r="A19" s="28" t="s">
        <v>175</v>
      </c>
      <c r="B19" s="39" t="s">
        <v>176</v>
      </c>
      <c r="C19" s="39"/>
      <c r="D19" s="40">
        <v>1</v>
      </c>
      <c r="E19" s="41" t="s">
        <v>172</v>
      </c>
      <c r="F19" s="41">
        <v>0</v>
      </c>
      <c r="G19" s="42">
        <v>35000</v>
      </c>
      <c r="H19" s="30">
        <f t="shared" si="3"/>
        <v>0</v>
      </c>
    </row>
    <row r="20" spans="1:8">
      <c r="A20" s="28" t="s">
        <v>32</v>
      </c>
      <c r="B20" s="39"/>
      <c r="C20" s="39"/>
      <c r="D20" s="40">
        <v>1</v>
      </c>
      <c r="E20" s="41" t="s">
        <v>19</v>
      </c>
      <c r="F20" s="41">
        <v>1</v>
      </c>
      <c r="G20" s="42">
        <v>1800</v>
      </c>
      <c r="H20" s="30">
        <f t="shared" si="3"/>
        <v>1800</v>
      </c>
    </row>
    <row r="21" spans="1:8">
      <c r="A21" s="31" t="s">
        <v>33</v>
      </c>
      <c r="B21" s="39"/>
      <c r="C21" s="39"/>
      <c r="D21" s="40">
        <v>1</v>
      </c>
      <c r="E21" s="41" t="s">
        <v>19</v>
      </c>
      <c r="F21" s="41">
        <v>1</v>
      </c>
      <c r="G21" s="42">
        <v>6000</v>
      </c>
      <c r="H21" s="30">
        <f t="shared" si="3"/>
        <v>6000</v>
      </c>
    </row>
    <row r="22" spans="1:8">
      <c r="A22" s="28" t="s">
        <v>34</v>
      </c>
      <c r="B22" s="39"/>
      <c r="C22" s="39"/>
      <c r="D22" s="40">
        <v>3</v>
      </c>
      <c r="E22" s="41" t="s">
        <v>19</v>
      </c>
      <c r="F22" s="41">
        <v>1</v>
      </c>
      <c r="G22" s="42">
        <v>4000</v>
      </c>
      <c r="H22" s="30">
        <f t="shared" si="3"/>
        <v>12000</v>
      </c>
    </row>
    <row r="23" spans="1:8">
      <c r="A23" s="28" t="s">
        <v>35</v>
      </c>
      <c r="B23" s="39"/>
      <c r="C23" s="39"/>
      <c r="D23" s="40">
        <v>3</v>
      </c>
      <c r="E23" s="41" t="s">
        <v>19</v>
      </c>
      <c r="F23" s="41">
        <v>1</v>
      </c>
      <c r="G23" s="42">
        <v>1000</v>
      </c>
      <c r="H23" s="30">
        <f t="shared" si="3"/>
        <v>3000</v>
      </c>
    </row>
    <row r="24" spans="1:8">
      <c r="A24" s="28" t="s">
        <v>36</v>
      </c>
      <c r="B24" s="39"/>
      <c r="C24" s="39"/>
      <c r="D24" s="40">
        <v>5</v>
      </c>
      <c r="E24" s="41" t="s">
        <v>19</v>
      </c>
      <c r="F24" s="41">
        <v>1</v>
      </c>
      <c r="G24" s="42">
        <v>600</v>
      </c>
      <c r="H24" s="30">
        <f t="shared" si="3"/>
        <v>3000</v>
      </c>
    </row>
    <row r="25" spans="1:8">
      <c r="A25" s="28" t="s">
        <v>37</v>
      </c>
      <c r="B25" s="39"/>
      <c r="C25" s="39"/>
      <c r="D25" s="40">
        <v>2</v>
      </c>
      <c r="E25" s="41" t="s">
        <v>19</v>
      </c>
      <c r="F25" s="41">
        <v>1</v>
      </c>
      <c r="G25" s="42">
        <v>500</v>
      </c>
      <c r="H25" s="30">
        <f t="shared" si="3"/>
        <v>1000</v>
      </c>
    </row>
    <row r="26" spans="1:8">
      <c r="A26" s="28" t="s">
        <v>38</v>
      </c>
      <c r="B26" s="39"/>
      <c r="C26" s="39"/>
      <c r="D26" s="40">
        <v>3</v>
      </c>
      <c r="E26" s="41" t="s">
        <v>19</v>
      </c>
      <c r="F26" s="41">
        <v>1</v>
      </c>
      <c r="G26" s="42">
        <v>400</v>
      </c>
      <c r="H26" s="30">
        <f t="shared" si="3"/>
        <v>1200</v>
      </c>
    </row>
    <row r="27" spans="1:8">
      <c r="A27" s="28" t="s">
        <v>39</v>
      </c>
      <c r="B27" s="39"/>
      <c r="C27" s="39"/>
      <c r="D27" s="40">
        <v>2</v>
      </c>
      <c r="E27" s="41" t="s">
        <v>19</v>
      </c>
      <c r="F27" s="41">
        <v>1</v>
      </c>
      <c r="G27" s="42">
        <v>1500</v>
      </c>
      <c r="H27" s="30">
        <f t="shared" si="3"/>
        <v>3000</v>
      </c>
    </row>
    <row r="28" spans="1:8">
      <c r="A28" s="33" t="s">
        <v>41</v>
      </c>
      <c r="B28" s="34"/>
      <c r="C28" s="34"/>
      <c r="D28" s="35"/>
      <c r="E28" s="36"/>
      <c r="F28" s="36"/>
      <c r="G28" s="37"/>
      <c r="H28" s="38"/>
    </row>
    <row r="29" spans="1:8">
      <c r="A29" s="28" t="s">
        <v>182</v>
      </c>
      <c r="B29" s="39"/>
      <c r="C29" s="39"/>
      <c r="D29" s="40">
        <v>8</v>
      </c>
      <c r="E29" s="41" t="s">
        <v>42</v>
      </c>
      <c r="F29" s="41">
        <v>1</v>
      </c>
      <c r="G29" s="42">
        <v>800</v>
      </c>
      <c r="H29" s="30">
        <f t="shared" ref="H29:H36" si="5">D29*F29*G29</f>
        <v>6400</v>
      </c>
    </row>
    <row r="30" spans="1:8">
      <c r="A30" s="28" t="s">
        <v>183</v>
      </c>
      <c r="B30" s="39"/>
      <c r="C30" s="39"/>
      <c r="D30" s="40">
        <v>4</v>
      </c>
      <c r="E30" s="41" t="s">
        <v>42</v>
      </c>
      <c r="F30" s="41">
        <v>1</v>
      </c>
      <c r="G30" s="42">
        <v>800</v>
      </c>
      <c r="H30" s="30">
        <f t="shared" si="5"/>
        <v>3200</v>
      </c>
    </row>
    <row r="31" spans="1:8">
      <c r="A31" s="28" t="s">
        <v>43</v>
      </c>
      <c r="B31" s="39"/>
      <c r="C31" s="39"/>
      <c r="D31" s="40">
        <v>2</v>
      </c>
      <c r="E31" s="41" t="s">
        <v>42</v>
      </c>
      <c r="F31" s="41">
        <v>1</v>
      </c>
      <c r="G31" s="42">
        <v>600</v>
      </c>
      <c r="H31" s="30">
        <f t="shared" si="5"/>
        <v>1200</v>
      </c>
    </row>
    <row r="32" spans="1:8">
      <c r="A32" s="28" t="s">
        <v>44</v>
      </c>
      <c r="B32" s="39"/>
      <c r="C32" s="39"/>
      <c r="D32" s="40">
        <v>1</v>
      </c>
      <c r="E32" s="41" t="s">
        <v>17</v>
      </c>
      <c r="F32" s="41">
        <v>1</v>
      </c>
      <c r="G32" s="42">
        <v>3000</v>
      </c>
      <c r="H32" s="30">
        <f t="shared" si="5"/>
        <v>3000</v>
      </c>
    </row>
    <row r="33" spans="1:8">
      <c r="A33" s="28" t="s">
        <v>45</v>
      </c>
      <c r="B33" s="39"/>
      <c r="C33" s="39"/>
      <c r="D33" s="40">
        <v>4</v>
      </c>
      <c r="E33" s="41" t="s">
        <v>42</v>
      </c>
      <c r="F33" s="41">
        <v>1</v>
      </c>
      <c r="G33" s="42">
        <v>200</v>
      </c>
      <c r="H33" s="30">
        <f t="shared" si="5"/>
        <v>800</v>
      </c>
    </row>
    <row r="34" spans="1:8">
      <c r="A34" s="28" t="s">
        <v>46</v>
      </c>
      <c r="B34" s="39"/>
      <c r="C34" s="39"/>
      <c r="D34" s="40">
        <v>4</v>
      </c>
      <c r="E34" s="41" t="s">
        <v>17</v>
      </c>
      <c r="F34" s="41">
        <v>1</v>
      </c>
      <c r="G34" s="42">
        <v>500</v>
      </c>
      <c r="H34" s="30">
        <f t="shared" si="5"/>
        <v>2000</v>
      </c>
    </row>
    <row r="35" spans="1:8">
      <c r="A35" s="28" t="s">
        <v>47</v>
      </c>
      <c r="B35" s="39"/>
      <c r="C35" s="39"/>
      <c r="D35" s="40">
        <v>2</v>
      </c>
      <c r="E35" s="41" t="s">
        <v>19</v>
      </c>
      <c r="F35" s="41">
        <v>1</v>
      </c>
      <c r="G35" s="42">
        <v>700</v>
      </c>
      <c r="H35" s="30">
        <f t="shared" si="5"/>
        <v>1400</v>
      </c>
    </row>
    <row r="36" spans="1:8">
      <c r="A36" s="43" t="s">
        <v>48</v>
      </c>
      <c r="B36" s="44"/>
      <c r="C36" s="44"/>
      <c r="D36" s="45">
        <v>1</v>
      </c>
      <c r="E36" s="46" t="s">
        <v>49</v>
      </c>
      <c r="F36" s="46">
        <v>1</v>
      </c>
      <c r="G36" s="47">
        <v>400</v>
      </c>
      <c r="H36" s="30">
        <f t="shared" si="5"/>
        <v>400</v>
      </c>
    </row>
    <row r="37" spans="1:8">
      <c r="A37" s="33" t="s">
        <v>50</v>
      </c>
      <c r="B37" s="34"/>
      <c r="C37" s="34"/>
      <c r="D37" s="35"/>
      <c r="E37" s="36"/>
      <c r="F37" s="36"/>
      <c r="G37" s="37"/>
      <c r="H37" s="38"/>
    </row>
    <row r="38" spans="1:8">
      <c r="A38" s="28" t="s">
        <v>51</v>
      </c>
      <c r="B38" s="39"/>
      <c r="C38" s="39"/>
      <c r="D38" s="40">
        <v>16</v>
      </c>
      <c r="E38" s="41" t="s">
        <v>19</v>
      </c>
      <c r="F38" s="41">
        <v>1</v>
      </c>
      <c r="G38" s="42">
        <v>200</v>
      </c>
      <c r="H38" s="30">
        <f t="shared" ref="H38:H54" si="6">D38*F38*G38</f>
        <v>3200</v>
      </c>
    </row>
    <row r="39" spans="1:8">
      <c r="A39" s="28" t="s">
        <v>52</v>
      </c>
      <c r="B39" s="39"/>
      <c r="C39" s="39"/>
      <c r="D39" s="40">
        <v>12</v>
      </c>
      <c r="E39" s="41" t="s">
        <v>19</v>
      </c>
      <c r="F39" s="41">
        <v>1</v>
      </c>
      <c r="G39" s="42">
        <v>500</v>
      </c>
      <c r="H39" s="30">
        <f t="shared" si="6"/>
        <v>6000</v>
      </c>
    </row>
    <row r="40" spans="1:8">
      <c r="A40" s="28" t="s">
        <v>53</v>
      </c>
      <c r="B40" s="39"/>
      <c r="C40" s="39"/>
      <c r="D40" s="40">
        <v>12</v>
      </c>
      <c r="E40" s="41" t="s">
        <v>19</v>
      </c>
      <c r="F40" s="41">
        <v>1</v>
      </c>
      <c r="G40" s="42">
        <v>500</v>
      </c>
      <c r="H40" s="30">
        <f t="shared" si="6"/>
        <v>6000</v>
      </c>
    </row>
    <row r="41" spans="1:8">
      <c r="A41" s="28" t="s">
        <v>54</v>
      </c>
      <c r="B41" s="39"/>
      <c r="C41" s="39"/>
      <c r="D41" s="40">
        <v>1</v>
      </c>
      <c r="E41" s="41" t="s">
        <v>19</v>
      </c>
      <c r="F41" s="41">
        <v>1</v>
      </c>
      <c r="G41" s="42">
        <v>4000</v>
      </c>
      <c r="H41" s="30">
        <f t="shared" si="6"/>
        <v>4000</v>
      </c>
    </row>
    <row r="42" spans="1:8">
      <c r="A42" s="28" t="s">
        <v>55</v>
      </c>
      <c r="B42" s="39"/>
      <c r="C42" s="39"/>
      <c r="D42" s="40">
        <v>6</v>
      </c>
      <c r="E42" s="41" t="s">
        <v>19</v>
      </c>
      <c r="F42" s="41">
        <v>1</v>
      </c>
      <c r="G42" s="42">
        <v>500</v>
      </c>
      <c r="H42" s="30">
        <f t="shared" si="6"/>
        <v>3000</v>
      </c>
    </row>
    <row r="43" spans="1:8">
      <c r="A43" s="28" t="s">
        <v>56</v>
      </c>
      <c r="B43" s="39"/>
      <c r="C43" s="39"/>
      <c r="D43" s="40">
        <v>44</v>
      </c>
      <c r="E43" s="41" t="s">
        <v>57</v>
      </c>
      <c r="F43" s="41">
        <v>1</v>
      </c>
      <c r="G43" s="42">
        <v>100</v>
      </c>
      <c r="H43" s="30">
        <f t="shared" si="6"/>
        <v>4400</v>
      </c>
    </row>
    <row r="44" spans="1:8">
      <c r="A44" s="28" t="s">
        <v>58</v>
      </c>
      <c r="B44" s="39"/>
      <c r="C44" s="39"/>
      <c r="D44" s="40">
        <v>4</v>
      </c>
      <c r="E44" s="41" t="s">
        <v>19</v>
      </c>
      <c r="F44" s="41">
        <v>1</v>
      </c>
      <c r="G44" s="42">
        <v>600</v>
      </c>
      <c r="H44" s="30">
        <f t="shared" ref="H44" si="7">D44*F44*G44</f>
        <v>2400</v>
      </c>
    </row>
    <row r="45" spans="1:8">
      <c r="A45" s="28" t="s">
        <v>59</v>
      </c>
      <c r="B45" s="39"/>
      <c r="C45" s="39"/>
      <c r="D45" s="40">
        <v>4</v>
      </c>
      <c r="E45" s="41" t="s">
        <v>19</v>
      </c>
      <c r="F45" s="41">
        <v>1</v>
      </c>
      <c r="G45" s="42">
        <v>50</v>
      </c>
      <c r="H45" s="30">
        <f t="shared" si="6"/>
        <v>200</v>
      </c>
    </row>
    <row r="46" spans="1:8">
      <c r="A46" s="28" t="s">
        <v>60</v>
      </c>
      <c r="B46" s="39"/>
      <c r="C46" s="39"/>
      <c r="D46" s="40">
        <v>2</v>
      </c>
      <c r="E46" s="41" t="s">
        <v>19</v>
      </c>
      <c r="F46" s="41">
        <v>1</v>
      </c>
      <c r="G46" s="42">
        <v>500</v>
      </c>
      <c r="H46" s="30">
        <f t="shared" si="6"/>
        <v>1000</v>
      </c>
    </row>
    <row r="47" spans="1:8">
      <c r="A47" s="28" t="s">
        <v>40</v>
      </c>
      <c r="B47" s="39"/>
      <c r="C47" s="39"/>
      <c r="D47" s="40">
        <v>2</v>
      </c>
      <c r="E47" s="41" t="s">
        <v>19</v>
      </c>
      <c r="F47" s="41">
        <v>1</v>
      </c>
      <c r="G47" s="42">
        <v>700</v>
      </c>
      <c r="H47" s="30">
        <f t="shared" si="6"/>
        <v>1400</v>
      </c>
    </row>
    <row r="48" spans="1:8">
      <c r="A48" s="33" t="s">
        <v>61</v>
      </c>
      <c r="B48" s="34"/>
      <c r="C48" s="34"/>
      <c r="D48" s="35"/>
      <c r="E48" s="36"/>
      <c r="F48" s="36"/>
      <c r="G48" s="37"/>
      <c r="H48" s="38"/>
    </row>
    <row r="49" spans="1:8">
      <c r="A49" s="28" t="s">
        <v>62</v>
      </c>
      <c r="B49" s="39"/>
      <c r="C49" s="39"/>
      <c r="D49" s="40">
        <v>1</v>
      </c>
      <c r="E49" s="41" t="s">
        <v>63</v>
      </c>
      <c r="F49" s="41">
        <v>2</v>
      </c>
      <c r="G49" s="42">
        <v>500</v>
      </c>
      <c r="H49" s="30">
        <f t="shared" si="6"/>
        <v>1000</v>
      </c>
    </row>
    <row r="50" spans="1:8">
      <c r="A50" s="28" t="s">
        <v>64</v>
      </c>
      <c r="B50" s="39"/>
      <c r="C50" s="39"/>
      <c r="D50" s="40">
        <v>1</v>
      </c>
      <c r="E50" s="41" t="s">
        <v>63</v>
      </c>
      <c r="F50" s="41">
        <v>2</v>
      </c>
      <c r="G50" s="42">
        <v>400</v>
      </c>
      <c r="H50" s="30">
        <f t="shared" si="6"/>
        <v>800</v>
      </c>
    </row>
    <row r="51" spans="1:8">
      <c r="A51" s="28" t="s">
        <v>65</v>
      </c>
      <c r="B51" s="39"/>
      <c r="C51" s="39"/>
      <c r="D51" s="40">
        <v>1</v>
      </c>
      <c r="E51" s="41" t="s">
        <v>63</v>
      </c>
      <c r="F51" s="41">
        <v>2</v>
      </c>
      <c r="G51" s="42">
        <v>400</v>
      </c>
      <c r="H51" s="30">
        <f t="shared" si="6"/>
        <v>800</v>
      </c>
    </row>
    <row r="52" spans="1:8">
      <c r="A52" s="28" t="s">
        <v>66</v>
      </c>
      <c r="B52" s="39"/>
      <c r="C52" s="39"/>
      <c r="D52" s="40">
        <v>1</v>
      </c>
      <c r="E52" s="41" t="s">
        <v>63</v>
      </c>
      <c r="F52" s="41">
        <v>2</v>
      </c>
      <c r="G52" s="42">
        <v>400</v>
      </c>
      <c r="H52" s="30">
        <f t="shared" si="6"/>
        <v>800</v>
      </c>
    </row>
    <row r="53" spans="1:8">
      <c r="A53" s="28" t="s">
        <v>67</v>
      </c>
      <c r="B53" s="39"/>
      <c r="C53" s="39"/>
      <c r="D53" s="40">
        <v>12</v>
      </c>
      <c r="E53" s="41" t="s">
        <v>63</v>
      </c>
      <c r="F53" s="41">
        <v>2</v>
      </c>
      <c r="G53" s="42">
        <v>300</v>
      </c>
      <c r="H53" s="30">
        <f t="shared" si="6"/>
        <v>7200</v>
      </c>
    </row>
    <row r="54" spans="1:8">
      <c r="A54" s="28" t="s">
        <v>68</v>
      </c>
      <c r="B54" s="39"/>
      <c r="C54" s="39"/>
      <c r="D54" s="40">
        <v>2</v>
      </c>
      <c r="E54" s="41" t="s">
        <v>69</v>
      </c>
      <c r="F54" s="41">
        <v>1</v>
      </c>
      <c r="G54" s="42">
        <v>3000</v>
      </c>
      <c r="H54" s="30">
        <f t="shared" si="6"/>
        <v>6000</v>
      </c>
    </row>
    <row r="55" spans="1:8">
      <c r="A55" s="77" t="s">
        <v>26</v>
      </c>
      <c r="B55" s="78"/>
      <c r="C55" s="78"/>
      <c r="D55" s="78"/>
      <c r="E55" s="78"/>
      <c r="F55" s="78"/>
      <c r="G55" s="79"/>
      <c r="H55" s="32">
        <f>SUM(H16:H54)</f>
        <v>123600</v>
      </c>
    </row>
    <row r="56" spans="1:8" ht="23" customHeight="1">
      <c r="A56" s="76" t="s">
        <v>70</v>
      </c>
      <c r="B56" s="76"/>
      <c r="C56" s="76"/>
      <c r="D56" s="76"/>
      <c r="E56" s="76"/>
      <c r="F56" s="76"/>
      <c r="G56" s="76"/>
      <c r="H56" s="76"/>
    </row>
    <row r="57" spans="1:8">
      <c r="A57" s="28" t="s">
        <v>71</v>
      </c>
      <c r="B57" s="39"/>
      <c r="C57" s="39"/>
      <c r="D57" s="40">
        <v>120</v>
      </c>
      <c r="E57" s="41" t="s">
        <v>17</v>
      </c>
      <c r="F57" s="41">
        <v>1</v>
      </c>
      <c r="G57" s="42">
        <v>18</v>
      </c>
      <c r="H57" s="30">
        <f t="shared" ref="H57:H66" si="8">D57*F57*G57</f>
        <v>2160</v>
      </c>
    </row>
    <row r="58" spans="1:8">
      <c r="A58" s="28" t="s">
        <v>72</v>
      </c>
      <c r="B58" s="39"/>
      <c r="C58" s="39"/>
      <c r="D58" s="40">
        <v>35</v>
      </c>
      <c r="E58" s="41" t="s">
        <v>19</v>
      </c>
      <c r="F58" s="41">
        <v>1</v>
      </c>
      <c r="G58" s="42">
        <v>8</v>
      </c>
      <c r="H58" s="30">
        <f t="shared" si="8"/>
        <v>280</v>
      </c>
    </row>
    <row r="59" spans="1:8">
      <c r="A59" s="28" t="s">
        <v>73</v>
      </c>
      <c r="B59" s="39"/>
      <c r="C59" s="39"/>
      <c r="D59" s="40">
        <v>35</v>
      </c>
      <c r="E59" s="41" t="s">
        <v>19</v>
      </c>
      <c r="F59" s="41">
        <v>1</v>
      </c>
      <c r="G59" s="42">
        <v>8</v>
      </c>
      <c r="H59" s="30">
        <f t="shared" si="8"/>
        <v>280</v>
      </c>
    </row>
    <row r="60" spans="1:8">
      <c r="A60" s="28" t="s">
        <v>74</v>
      </c>
      <c r="B60" s="39"/>
      <c r="C60" s="39"/>
      <c r="D60" s="40">
        <v>100</v>
      </c>
      <c r="E60" s="41" t="s">
        <v>19</v>
      </c>
      <c r="F60" s="41">
        <v>1</v>
      </c>
      <c r="G60" s="42">
        <v>3</v>
      </c>
      <c r="H60" s="30">
        <f t="shared" si="8"/>
        <v>300</v>
      </c>
    </row>
    <row r="61" spans="1:8">
      <c r="A61" s="28" t="s">
        <v>75</v>
      </c>
      <c r="B61" s="39"/>
      <c r="C61" s="39"/>
      <c r="D61" s="40">
        <v>6</v>
      </c>
      <c r="E61" s="41" t="s">
        <v>19</v>
      </c>
      <c r="F61" s="41">
        <v>1</v>
      </c>
      <c r="G61" s="42">
        <v>40</v>
      </c>
      <c r="H61" s="30">
        <f t="shared" si="8"/>
        <v>240</v>
      </c>
    </row>
    <row r="62" spans="1:8">
      <c r="A62" s="28" t="s">
        <v>76</v>
      </c>
      <c r="B62" s="39"/>
      <c r="C62" s="39"/>
      <c r="D62" s="40">
        <v>5</v>
      </c>
      <c r="E62" s="41" t="s">
        <v>19</v>
      </c>
      <c r="F62" s="41">
        <v>1</v>
      </c>
      <c r="G62" s="42">
        <v>80</v>
      </c>
      <c r="H62" s="30">
        <f t="shared" si="8"/>
        <v>400</v>
      </c>
    </row>
    <row r="63" spans="1:8">
      <c r="A63" s="28" t="s">
        <v>78</v>
      </c>
      <c r="B63" s="39"/>
      <c r="C63" s="39"/>
      <c r="D63" s="40">
        <v>1</v>
      </c>
      <c r="E63" s="41" t="s">
        <v>77</v>
      </c>
      <c r="F63" s="41">
        <v>1</v>
      </c>
      <c r="G63" s="42">
        <v>30000</v>
      </c>
      <c r="H63" s="30">
        <f t="shared" si="8"/>
        <v>30000</v>
      </c>
    </row>
    <row r="64" spans="1:8">
      <c r="A64" s="28" t="s">
        <v>79</v>
      </c>
      <c r="B64" s="39"/>
      <c r="C64" s="39"/>
      <c r="D64" s="40">
        <v>120</v>
      </c>
      <c r="E64" s="41" t="s">
        <v>19</v>
      </c>
      <c r="F64" s="41">
        <v>1</v>
      </c>
      <c r="G64" s="42">
        <v>70</v>
      </c>
      <c r="H64" s="30">
        <f t="shared" si="8"/>
        <v>8400</v>
      </c>
    </row>
    <row r="65" spans="1:8">
      <c r="A65" s="28" t="s">
        <v>195</v>
      </c>
      <c r="B65" s="39"/>
      <c r="C65" s="39"/>
      <c r="D65" s="40">
        <v>1</v>
      </c>
      <c r="E65" s="41" t="s">
        <v>77</v>
      </c>
      <c r="F65" s="41">
        <v>1</v>
      </c>
      <c r="G65" s="42">
        <v>7000</v>
      </c>
      <c r="H65" s="30">
        <f t="shared" ref="H65" si="9">D65*F65*G65</f>
        <v>7000</v>
      </c>
    </row>
    <row r="66" spans="1:8">
      <c r="A66" s="28" t="s">
        <v>80</v>
      </c>
      <c r="B66" s="39"/>
      <c r="C66" s="39"/>
      <c r="D66" s="40">
        <v>1</v>
      </c>
      <c r="E66" s="41" t="s">
        <v>77</v>
      </c>
      <c r="F66" s="41">
        <v>1</v>
      </c>
      <c r="G66" s="42">
        <v>1000</v>
      </c>
      <c r="H66" s="30">
        <f t="shared" si="8"/>
        <v>1000</v>
      </c>
    </row>
    <row r="67" spans="1:8">
      <c r="A67" s="77" t="s">
        <v>26</v>
      </c>
      <c r="B67" s="78"/>
      <c r="C67" s="78"/>
      <c r="D67" s="78"/>
      <c r="E67" s="78"/>
      <c r="F67" s="78"/>
      <c r="G67" s="79"/>
      <c r="H67" s="32">
        <f>SUM(H57:H66)</f>
        <v>50060</v>
      </c>
    </row>
    <row r="68" spans="1:8" ht="23" customHeight="1">
      <c r="A68" s="76" t="s">
        <v>81</v>
      </c>
      <c r="B68" s="76"/>
      <c r="C68" s="76"/>
      <c r="D68" s="76"/>
      <c r="E68" s="76"/>
      <c r="F68" s="76"/>
      <c r="G68" s="76"/>
      <c r="H68" s="76"/>
    </row>
    <row r="69" spans="1:8">
      <c r="A69" s="28" t="s">
        <v>82</v>
      </c>
      <c r="B69" s="39"/>
      <c r="C69" s="39"/>
      <c r="D69" s="40">
        <v>1</v>
      </c>
      <c r="E69" s="41" t="s">
        <v>19</v>
      </c>
      <c r="F69" s="41">
        <v>1</v>
      </c>
      <c r="G69" s="42">
        <v>45000</v>
      </c>
      <c r="H69" s="30">
        <f t="shared" ref="H69" si="10">D69*F69*G69</f>
        <v>45000</v>
      </c>
    </row>
    <row r="70" spans="1:8">
      <c r="A70" s="77" t="s">
        <v>26</v>
      </c>
      <c r="B70" s="78"/>
      <c r="C70" s="78"/>
      <c r="D70" s="78"/>
      <c r="E70" s="78"/>
      <c r="F70" s="78"/>
      <c r="G70" s="79"/>
      <c r="H70" s="32">
        <f>SUM(H69:H69)</f>
        <v>45000</v>
      </c>
    </row>
    <row r="71" spans="1:8" ht="23" customHeight="1">
      <c r="A71" s="76" t="s">
        <v>83</v>
      </c>
      <c r="B71" s="76"/>
      <c r="C71" s="76"/>
      <c r="D71" s="76"/>
      <c r="E71" s="76"/>
      <c r="F71" s="76"/>
      <c r="G71" s="76"/>
      <c r="H71" s="76"/>
    </row>
    <row r="72" spans="1:8">
      <c r="A72" s="28" t="s">
        <v>84</v>
      </c>
      <c r="B72" s="39" t="s">
        <v>85</v>
      </c>
      <c r="C72" s="39"/>
      <c r="D72" s="40">
        <v>2</v>
      </c>
      <c r="E72" s="41" t="s">
        <v>63</v>
      </c>
      <c r="F72" s="41">
        <v>1</v>
      </c>
      <c r="G72" s="42">
        <v>3500</v>
      </c>
      <c r="H72" s="30">
        <f t="shared" ref="H72:H74" si="11">D72*F72*G72</f>
        <v>7000</v>
      </c>
    </row>
    <row r="73" spans="1:8">
      <c r="A73" s="28" t="s">
        <v>86</v>
      </c>
      <c r="B73" s="39" t="s">
        <v>85</v>
      </c>
      <c r="C73" s="39"/>
      <c r="D73" s="40">
        <v>2</v>
      </c>
      <c r="E73" s="41" t="s">
        <v>87</v>
      </c>
      <c r="F73" s="41">
        <v>1</v>
      </c>
      <c r="G73" s="42">
        <v>3500</v>
      </c>
      <c r="H73" s="30">
        <f t="shared" si="11"/>
        <v>7000</v>
      </c>
    </row>
    <row r="74" spans="1:8">
      <c r="A74" s="28" t="s">
        <v>88</v>
      </c>
      <c r="B74" s="39"/>
      <c r="C74" s="39"/>
      <c r="D74" s="40">
        <v>1</v>
      </c>
      <c r="E74" s="41"/>
      <c r="F74" s="41">
        <v>1</v>
      </c>
      <c r="G74" s="42">
        <v>3000</v>
      </c>
      <c r="H74" s="30">
        <f t="shared" si="11"/>
        <v>3000</v>
      </c>
    </row>
    <row r="75" spans="1:8">
      <c r="A75" s="77" t="s">
        <v>26</v>
      </c>
      <c r="B75" s="78"/>
      <c r="C75" s="78"/>
      <c r="D75" s="78"/>
      <c r="E75" s="78"/>
      <c r="F75" s="78"/>
      <c r="G75" s="79"/>
      <c r="H75" s="32">
        <f>SUM(H72:H74)</f>
        <v>17000</v>
      </c>
    </row>
    <row r="76" spans="1:8" ht="23" customHeight="1">
      <c r="A76" s="76" t="s">
        <v>89</v>
      </c>
      <c r="B76" s="76"/>
      <c r="C76" s="76"/>
      <c r="D76" s="76"/>
      <c r="E76" s="76"/>
      <c r="F76" s="76"/>
      <c r="G76" s="76"/>
      <c r="H76" s="76"/>
    </row>
    <row r="77" spans="1:8">
      <c r="A77" s="28" t="s">
        <v>91</v>
      </c>
      <c r="B77" s="39"/>
      <c r="C77" s="39"/>
      <c r="D77" s="40">
        <v>1</v>
      </c>
      <c r="E77" s="41" t="s">
        <v>90</v>
      </c>
      <c r="F77" s="41">
        <v>1</v>
      </c>
      <c r="G77" s="39">
        <v>24000</v>
      </c>
      <c r="H77" s="30">
        <f t="shared" ref="H77" si="12">D77*F77*G77</f>
        <v>24000</v>
      </c>
    </row>
    <row r="78" spans="1:8">
      <c r="A78" s="77" t="s">
        <v>26</v>
      </c>
      <c r="B78" s="78"/>
      <c r="C78" s="78"/>
      <c r="D78" s="78"/>
      <c r="E78" s="78"/>
      <c r="F78" s="78"/>
      <c r="G78" s="79"/>
      <c r="H78" s="32">
        <f>SUM(H77:H77)</f>
        <v>24000</v>
      </c>
    </row>
    <row r="79" spans="1:8" ht="23" customHeight="1">
      <c r="A79" s="76" t="s">
        <v>92</v>
      </c>
      <c r="B79" s="76"/>
      <c r="C79" s="76"/>
      <c r="D79" s="76"/>
      <c r="E79" s="76"/>
      <c r="F79" s="76"/>
      <c r="G79" s="76"/>
      <c r="H79" s="76"/>
    </row>
    <row r="80" spans="1:8">
      <c r="A80" s="28" t="s">
        <v>93</v>
      </c>
      <c r="B80" s="39"/>
      <c r="C80" s="39"/>
      <c r="D80" s="40">
        <v>1</v>
      </c>
      <c r="E80" s="41" t="s">
        <v>63</v>
      </c>
      <c r="F80" s="41">
        <v>0</v>
      </c>
      <c r="G80" s="42">
        <v>12000</v>
      </c>
      <c r="H80" s="30">
        <f t="shared" ref="H80:H83" si="13">D80*F80*G80</f>
        <v>0</v>
      </c>
    </row>
    <row r="81" spans="1:8">
      <c r="A81" s="28" t="s">
        <v>94</v>
      </c>
      <c r="B81" s="39"/>
      <c r="C81" s="39"/>
      <c r="D81" s="40">
        <v>1</v>
      </c>
      <c r="E81" s="41" t="s">
        <v>63</v>
      </c>
      <c r="F81" s="41">
        <v>0</v>
      </c>
      <c r="G81" s="42">
        <v>8500</v>
      </c>
      <c r="H81" s="30">
        <f t="shared" ref="H81:H82" si="14">D81*F81*G81</f>
        <v>0</v>
      </c>
    </row>
    <row r="82" spans="1:8">
      <c r="A82" s="28" t="s">
        <v>95</v>
      </c>
      <c r="B82" s="39"/>
      <c r="C82" s="39"/>
      <c r="D82" s="40">
        <v>1</v>
      </c>
      <c r="E82" s="41" t="s">
        <v>63</v>
      </c>
      <c r="F82" s="41">
        <v>0</v>
      </c>
      <c r="G82" s="42">
        <v>10000</v>
      </c>
      <c r="H82" s="30">
        <f t="shared" si="14"/>
        <v>0</v>
      </c>
    </row>
    <row r="83" spans="1:8">
      <c r="A83" s="28" t="s">
        <v>96</v>
      </c>
      <c r="B83" s="39"/>
      <c r="C83" s="39"/>
      <c r="D83" s="40">
        <v>2</v>
      </c>
      <c r="E83" s="41" t="s">
        <v>63</v>
      </c>
      <c r="F83" s="41">
        <v>2</v>
      </c>
      <c r="G83" s="42">
        <v>700</v>
      </c>
      <c r="H83" s="30">
        <f t="shared" si="13"/>
        <v>2800</v>
      </c>
    </row>
    <row r="84" spans="1:8">
      <c r="A84" s="28" t="s">
        <v>97</v>
      </c>
      <c r="B84" s="39"/>
      <c r="C84" s="39"/>
      <c r="D84" s="40">
        <v>3</v>
      </c>
      <c r="E84" s="41" t="s">
        <v>63</v>
      </c>
      <c r="F84" s="41">
        <v>2</v>
      </c>
      <c r="G84" s="42">
        <v>500</v>
      </c>
      <c r="H84" s="30">
        <f t="shared" ref="H84" si="15">D84*F84*G84</f>
        <v>3000</v>
      </c>
    </row>
    <row r="85" spans="1:8">
      <c r="A85" s="77" t="s">
        <v>26</v>
      </c>
      <c r="B85" s="78"/>
      <c r="C85" s="78"/>
      <c r="D85" s="78"/>
      <c r="E85" s="78"/>
      <c r="F85" s="78"/>
      <c r="G85" s="79"/>
      <c r="H85" s="32">
        <f>SUM(H80:H84)</f>
        <v>5800</v>
      </c>
    </row>
    <row r="86" spans="1:8">
      <c r="A86" s="77" t="s">
        <v>98</v>
      </c>
      <c r="B86" s="78"/>
      <c r="C86" s="78"/>
      <c r="D86" s="78"/>
      <c r="E86" s="78"/>
      <c r="F86" s="78"/>
      <c r="G86" s="79"/>
      <c r="H86" s="32">
        <f>H13+H55+H67+H70+H75+H78+H85</f>
        <v>318628</v>
      </c>
    </row>
    <row r="87" spans="1:8">
      <c r="A87" s="77" t="s">
        <v>99</v>
      </c>
      <c r="B87" s="78"/>
      <c r="C87" s="78"/>
      <c r="D87" s="78"/>
      <c r="E87" s="78"/>
      <c r="F87" s="78"/>
      <c r="G87" s="79"/>
      <c r="H87" s="32">
        <f>H86*0.1</f>
        <v>31862.800000000003</v>
      </c>
    </row>
    <row r="88" spans="1:8" s="19" customFormat="1" ht="16.5">
      <c r="A88" s="77" t="s">
        <v>185</v>
      </c>
      <c r="B88" s="78"/>
      <c r="C88" s="78"/>
      <c r="D88" s="78"/>
      <c r="E88" s="78"/>
      <c r="F88" s="78"/>
      <c r="G88" s="79"/>
      <c r="H88" s="32">
        <f>(H86+H87)*0.06</f>
        <v>21029.448</v>
      </c>
    </row>
    <row r="89" spans="1:8">
      <c r="A89" s="77" t="s">
        <v>100</v>
      </c>
      <c r="B89" s="78"/>
      <c r="C89" s="78"/>
      <c r="D89" s="78"/>
      <c r="E89" s="78"/>
      <c r="F89" s="78"/>
      <c r="G89" s="79"/>
      <c r="H89" s="32">
        <f>H86+H87+H88</f>
        <v>371520.24799999996</v>
      </c>
    </row>
    <row r="91" spans="1:8">
      <c r="H91" s="67"/>
    </row>
  </sheetData>
  <mergeCells count="18">
    <mergeCell ref="A87:G87"/>
    <mergeCell ref="A89:G89"/>
    <mergeCell ref="A76:H76"/>
    <mergeCell ref="A78:G78"/>
    <mergeCell ref="A79:H79"/>
    <mergeCell ref="A85:G85"/>
    <mergeCell ref="A86:G86"/>
    <mergeCell ref="A88:G88"/>
    <mergeCell ref="A67:G67"/>
    <mergeCell ref="A68:H68"/>
    <mergeCell ref="A70:G70"/>
    <mergeCell ref="A71:H71"/>
    <mergeCell ref="A75:G75"/>
    <mergeCell ref="A3:H3"/>
    <mergeCell ref="A13:G13"/>
    <mergeCell ref="A14:H14"/>
    <mergeCell ref="A55:G55"/>
    <mergeCell ref="A56:H56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82"/>
  <sheetViews>
    <sheetView zoomScale="83" workbookViewId="0">
      <selection activeCell="A65" sqref="A65:H65"/>
    </sheetView>
  </sheetViews>
  <sheetFormatPr defaultColWidth="10.83203125" defaultRowHeight="14"/>
  <cols>
    <col min="1" max="1" width="40.6640625" style="24" customWidth="1"/>
    <col min="2" max="2" width="20.6640625" style="24" customWidth="1"/>
    <col min="3" max="3" width="20" style="24" customWidth="1"/>
    <col min="4" max="7" width="9.83203125" style="25" customWidth="1"/>
    <col min="8" max="8" width="12.33203125" style="25" bestFit="1" customWidth="1"/>
    <col min="9" max="16384" width="10.83203125" style="24"/>
  </cols>
  <sheetData>
    <row r="2" spans="1:23" ht="23" customHeight="1">
      <c r="A2" s="26" t="s">
        <v>4</v>
      </c>
      <c r="B2" s="26" t="s">
        <v>5</v>
      </c>
      <c r="C2" s="26" t="s">
        <v>6</v>
      </c>
      <c r="D2" s="27" t="s">
        <v>7</v>
      </c>
      <c r="E2" s="27" t="s">
        <v>8</v>
      </c>
      <c r="F2" s="27" t="s">
        <v>9</v>
      </c>
      <c r="G2" s="27" t="s">
        <v>10</v>
      </c>
      <c r="H2" s="27" t="s">
        <v>11</v>
      </c>
    </row>
    <row r="3" spans="1:23" ht="23" customHeight="1">
      <c r="A3" s="76" t="s">
        <v>12</v>
      </c>
      <c r="B3" s="76"/>
      <c r="C3" s="76"/>
      <c r="D3" s="76"/>
      <c r="E3" s="76"/>
      <c r="F3" s="76"/>
      <c r="G3" s="76"/>
      <c r="H3" s="76"/>
    </row>
    <row r="4" spans="1:23" s="23" customFormat="1">
      <c r="A4" s="28" t="s">
        <v>13</v>
      </c>
      <c r="B4" s="28" t="s">
        <v>14</v>
      </c>
      <c r="C4" s="28" t="s">
        <v>15</v>
      </c>
      <c r="D4" s="29">
        <v>9.6</v>
      </c>
      <c r="E4" s="29" t="s">
        <v>16</v>
      </c>
      <c r="F4" s="29">
        <v>1</v>
      </c>
      <c r="G4" s="30">
        <v>180</v>
      </c>
      <c r="H4" s="30">
        <f>D4*F4*G4</f>
        <v>1728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s="23" customFormat="1">
      <c r="A5" s="31" t="s">
        <v>18</v>
      </c>
      <c r="B5" s="28" t="s">
        <v>189</v>
      </c>
      <c r="C5" s="28"/>
      <c r="D5" s="29">
        <v>6</v>
      </c>
      <c r="E5" s="29" t="s">
        <v>19</v>
      </c>
      <c r="F5" s="29">
        <v>1</v>
      </c>
      <c r="G5" s="30">
        <v>220</v>
      </c>
      <c r="H5" s="30">
        <f t="shared" ref="H5:H9" si="0">D5*F5*G5</f>
        <v>1320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s="23" customFormat="1">
      <c r="A6" s="28" t="s">
        <v>178</v>
      </c>
      <c r="B6" s="28"/>
      <c r="C6" s="28"/>
      <c r="D6" s="29">
        <v>60</v>
      </c>
      <c r="E6" s="29" t="s">
        <v>16</v>
      </c>
      <c r="F6" s="29">
        <v>1</v>
      </c>
      <c r="G6" s="30">
        <v>28</v>
      </c>
      <c r="H6" s="30">
        <f t="shared" si="0"/>
        <v>1680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s="23" customFormat="1">
      <c r="A7" s="31" t="s">
        <v>20</v>
      </c>
      <c r="B7" s="28" t="s">
        <v>189</v>
      </c>
      <c r="C7" s="28"/>
      <c r="D7" s="29">
        <v>2</v>
      </c>
      <c r="E7" s="29" t="s">
        <v>19</v>
      </c>
      <c r="F7" s="29">
        <v>1</v>
      </c>
      <c r="G7" s="30">
        <v>220</v>
      </c>
      <c r="H7" s="30">
        <f t="shared" si="0"/>
        <v>440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s="23" customFormat="1">
      <c r="A8" s="28" t="s">
        <v>21</v>
      </c>
      <c r="B8" s="28"/>
      <c r="C8" s="28"/>
      <c r="D8" s="29">
        <v>2</v>
      </c>
      <c r="E8" s="29" t="s">
        <v>22</v>
      </c>
      <c r="F8" s="29">
        <v>1</v>
      </c>
      <c r="G8" s="30">
        <v>2000</v>
      </c>
      <c r="H8" s="30">
        <f t="shared" si="0"/>
        <v>4000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s="23" customFormat="1">
      <c r="A9" s="28" t="s">
        <v>23</v>
      </c>
      <c r="B9" s="28"/>
      <c r="C9" s="28" t="s">
        <v>24</v>
      </c>
      <c r="D9" s="29">
        <v>40</v>
      </c>
      <c r="E9" s="29" t="s">
        <v>25</v>
      </c>
      <c r="F9" s="29">
        <v>1</v>
      </c>
      <c r="G9" s="30">
        <v>400</v>
      </c>
      <c r="H9" s="30">
        <f t="shared" si="0"/>
        <v>16000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77" t="s">
        <v>26</v>
      </c>
      <c r="B10" s="78"/>
      <c r="C10" s="78"/>
      <c r="D10" s="78"/>
      <c r="E10" s="78"/>
      <c r="F10" s="78"/>
      <c r="G10" s="79"/>
      <c r="H10" s="32">
        <f>SUM(H4:H9)</f>
        <v>25168</v>
      </c>
    </row>
    <row r="11" spans="1:23" ht="23" customHeight="1">
      <c r="A11" s="76" t="s">
        <v>27</v>
      </c>
      <c r="B11" s="76"/>
      <c r="C11" s="76"/>
      <c r="D11" s="76"/>
      <c r="E11" s="76"/>
      <c r="F11" s="76"/>
      <c r="G11" s="76"/>
      <c r="H11" s="76"/>
    </row>
    <row r="12" spans="1:23">
      <c r="A12" s="33" t="s">
        <v>28</v>
      </c>
      <c r="B12" s="34"/>
      <c r="C12" s="34"/>
      <c r="D12" s="35"/>
      <c r="E12" s="36"/>
      <c r="F12" s="36"/>
      <c r="G12" s="37"/>
      <c r="H12" s="38"/>
    </row>
    <row r="13" spans="1:23">
      <c r="A13" s="28" t="s">
        <v>29</v>
      </c>
      <c r="B13" s="39"/>
      <c r="C13" s="39" t="s">
        <v>30</v>
      </c>
      <c r="D13" s="40">
        <v>40</v>
      </c>
      <c r="E13" s="41" t="s">
        <v>16</v>
      </c>
      <c r="F13" s="41">
        <v>1</v>
      </c>
      <c r="G13" s="42">
        <v>650</v>
      </c>
      <c r="H13" s="30">
        <f t="shared" ref="H13:H21" si="1">D13*F13*G13</f>
        <v>26000</v>
      </c>
    </row>
    <row r="14" spans="1:23">
      <c r="A14" s="28" t="s">
        <v>32</v>
      </c>
      <c r="B14" s="39"/>
      <c r="C14" s="39"/>
      <c r="D14" s="40">
        <v>1</v>
      </c>
      <c r="E14" s="41" t="s">
        <v>19</v>
      </c>
      <c r="F14" s="41">
        <v>1</v>
      </c>
      <c r="G14" s="42">
        <v>1800</v>
      </c>
      <c r="H14" s="30">
        <f t="shared" si="1"/>
        <v>1800</v>
      </c>
    </row>
    <row r="15" spans="1:23">
      <c r="A15" s="31" t="s">
        <v>33</v>
      </c>
      <c r="B15" s="39"/>
      <c r="C15" s="39"/>
      <c r="D15" s="40">
        <v>1</v>
      </c>
      <c r="E15" s="41" t="s">
        <v>19</v>
      </c>
      <c r="F15" s="41">
        <v>1</v>
      </c>
      <c r="G15" s="42">
        <v>6000</v>
      </c>
      <c r="H15" s="30">
        <f t="shared" si="1"/>
        <v>6000</v>
      </c>
    </row>
    <row r="16" spans="1:23">
      <c r="A16" s="28" t="s">
        <v>34</v>
      </c>
      <c r="B16" s="39"/>
      <c r="C16" s="39"/>
      <c r="D16" s="40">
        <v>3</v>
      </c>
      <c r="E16" s="41" t="s">
        <v>19</v>
      </c>
      <c r="F16" s="41">
        <v>1</v>
      </c>
      <c r="G16" s="42">
        <v>4000</v>
      </c>
      <c r="H16" s="30">
        <f t="shared" si="1"/>
        <v>12000</v>
      </c>
    </row>
    <row r="17" spans="1:8">
      <c r="A17" s="28" t="s">
        <v>35</v>
      </c>
      <c r="B17" s="39"/>
      <c r="C17" s="39"/>
      <c r="D17" s="40">
        <v>3</v>
      </c>
      <c r="E17" s="41" t="s">
        <v>19</v>
      </c>
      <c r="F17" s="41">
        <v>1</v>
      </c>
      <c r="G17" s="42">
        <v>1000</v>
      </c>
      <c r="H17" s="30">
        <f t="shared" si="1"/>
        <v>3000</v>
      </c>
    </row>
    <row r="18" spans="1:8">
      <c r="A18" s="28" t="s">
        <v>36</v>
      </c>
      <c r="B18" s="39"/>
      <c r="C18" s="39"/>
      <c r="D18" s="40">
        <v>5</v>
      </c>
      <c r="E18" s="41" t="s">
        <v>19</v>
      </c>
      <c r="F18" s="41">
        <v>1</v>
      </c>
      <c r="G18" s="42">
        <v>600</v>
      </c>
      <c r="H18" s="30">
        <f t="shared" si="1"/>
        <v>3000</v>
      </c>
    </row>
    <row r="19" spans="1:8">
      <c r="A19" s="28" t="s">
        <v>37</v>
      </c>
      <c r="B19" s="39"/>
      <c r="C19" s="39"/>
      <c r="D19" s="40">
        <v>2</v>
      </c>
      <c r="E19" s="41" t="s">
        <v>19</v>
      </c>
      <c r="F19" s="41">
        <v>1</v>
      </c>
      <c r="G19" s="42">
        <v>500</v>
      </c>
      <c r="H19" s="30">
        <f t="shared" si="1"/>
        <v>1000</v>
      </c>
    </row>
    <row r="20" spans="1:8">
      <c r="A20" s="28" t="s">
        <v>38</v>
      </c>
      <c r="B20" s="39"/>
      <c r="C20" s="39"/>
      <c r="D20" s="40">
        <v>3</v>
      </c>
      <c r="E20" s="41" t="s">
        <v>19</v>
      </c>
      <c r="F20" s="41">
        <v>1</v>
      </c>
      <c r="G20" s="42">
        <v>400</v>
      </c>
      <c r="H20" s="30">
        <f t="shared" si="1"/>
        <v>1200</v>
      </c>
    </row>
    <row r="21" spans="1:8">
      <c r="A21" s="28" t="s">
        <v>39</v>
      </c>
      <c r="B21" s="39"/>
      <c r="C21" s="39"/>
      <c r="D21" s="40">
        <v>2</v>
      </c>
      <c r="E21" s="41" t="s">
        <v>19</v>
      </c>
      <c r="F21" s="41">
        <v>1</v>
      </c>
      <c r="G21" s="42">
        <v>1500</v>
      </c>
      <c r="H21" s="30">
        <f t="shared" si="1"/>
        <v>3000</v>
      </c>
    </row>
    <row r="22" spans="1:8">
      <c r="A22" s="33" t="s">
        <v>41</v>
      </c>
      <c r="B22" s="34"/>
      <c r="C22" s="34"/>
      <c r="D22" s="35"/>
      <c r="E22" s="36"/>
      <c r="F22" s="36"/>
      <c r="G22" s="37"/>
      <c r="H22" s="38"/>
    </row>
    <row r="23" spans="1:8">
      <c r="A23" s="28" t="s">
        <v>182</v>
      </c>
      <c r="B23" s="39"/>
      <c r="C23" s="39"/>
      <c r="D23" s="40">
        <v>4</v>
      </c>
      <c r="E23" s="41" t="s">
        <v>42</v>
      </c>
      <c r="F23" s="41">
        <v>1</v>
      </c>
      <c r="G23" s="42">
        <v>800</v>
      </c>
      <c r="H23" s="30">
        <f t="shared" ref="H23:H30" si="2">D23*F23*G23</f>
        <v>3200</v>
      </c>
    </row>
    <row r="24" spans="1:8">
      <c r="A24" s="28" t="s">
        <v>183</v>
      </c>
      <c r="B24" s="39"/>
      <c r="C24" s="39"/>
      <c r="D24" s="40">
        <v>4</v>
      </c>
      <c r="E24" s="41" t="s">
        <v>42</v>
      </c>
      <c r="F24" s="41">
        <v>1</v>
      </c>
      <c r="G24" s="42">
        <v>800</v>
      </c>
      <c r="H24" s="30">
        <f t="shared" si="2"/>
        <v>3200</v>
      </c>
    </row>
    <row r="25" spans="1:8">
      <c r="A25" s="28" t="s">
        <v>43</v>
      </c>
      <c r="B25" s="39"/>
      <c r="C25" s="39"/>
      <c r="D25" s="40">
        <v>2</v>
      </c>
      <c r="E25" s="41" t="s">
        <v>42</v>
      </c>
      <c r="F25" s="41">
        <v>1</v>
      </c>
      <c r="G25" s="42">
        <v>600</v>
      </c>
      <c r="H25" s="30">
        <f t="shared" si="2"/>
        <v>1200</v>
      </c>
    </row>
    <row r="26" spans="1:8">
      <c r="A26" s="28" t="s">
        <v>44</v>
      </c>
      <c r="B26" s="39"/>
      <c r="C26" s="39"/>
      <c r="D26" s="40">
        <v>1</v>
      </c>
      <c r="E26" s="41" t="s">
        <v>17</v>
      </c>
      <c r="F26" s="41">
        <v>1</v>
      </c>
      <c r="G26" s="42">
        <v>3000</v>
      </c>
      <c r="H26" s="30">
        <f t="shared" si="2"/>
        <v>3000</v>
      </c>
    </row>
    <row r="27" spans="1:8">
      <c r="A27" s="28" t="s">
        <v>45</v>
      </c>
      <c r="B27" s="39"/>
      <c r="C27" s="39"/>
      <c r="D27" s="40">
        <v>4</v>
      </c>
      <c r="E27" s="41" t="s">
        <v>42</v>
      </c>
      <c r="F27" s="41">
        <v>1</v>
      </c>
      <c r="G27" s="42">
        <v>200</v>
      </c>
      <c r="H27" s="30">
        <f t="shared" si="2"/>
        <v>800</v>
      </c>
    </row>
    <row r="28" spans="1:8">
      <c r="A28" s="28" t="s">
        <v>46</v>
      </c>
      <c r="B28" s="39"/>
      <c r="C28" s="39"/>
      <c r="D28" s="40">
        <v>4</v>
      </c>
      <c r="E28" s="41" t="s">
        <v>17</v>
      </c>
      <c r="F28" s="41">
        <v>1</v>
      </c>
      <c r="G28" s="42">
        <v>500</v>
      </c>
      <c r="H28" s="30">
        <f t="shared" si="2"/>
        <v>2000</v>
      </c>
    </row>
    <row r="29" spans="1:8">
      <c r="A29" s="28" t="s">
        <v>47</v>
      </c>
      <c r="B29" s="39"/>
      <c r="C29" s="39"/>
      <c r="D29" s="40">
        <v>2</v>
      </c>
      <c r="E29" s="41" t="s">
        <v>19</v>
      </c>
      <c r="F29" s="41">
        <v>1</v>
      </c>
      <c r="G29" s="42">
        <v>700</v>
      </c>
      <c r="H29" s="30">
        <f t="shared" si="2"/>
        <v>1400</v>
      </c>
    </row>
    <row r="30" spans="1:8">
      <c r="A30" s="43" t="s">
        <v>48</v>
      </c>
      <c r="B30" s="44"/>
      <c r="C30" s="44"/>
      <c r="D30" s="45">
        <v>1</v>
      </c>
      <c r="E30" s="46" t="s">
        <v>49</v>
      </c>
      <c r="F30" s="46">
        <v>1</v>
      </c>
      <c r="G30" s="47">
        <v>400</v>
      </c>
      <c r="H30" s="30">
        <f t="shared" si="2"/>
        <v>400</v>
      </c>
    </row>
    <row r="31" spans="1:8">
      <c r="A31" s="33" t="s">
        <v>50</v>
      </c>
      <c r="B31" s="34"/>
      <c r="C31" s="34"/>
      <c r="D31" s="35"/>
      <c r="E31" s="36"/>
      <c r="F31" s="36"/>
      <c r="G31" s="37"/>
      <c r="H31" s="38"/>
    </row>
    <row r="32" spans="1:8">
      <c r="A32" s="28" t="s">
        <v>51</v>
      </c>
      <c r="B32" s="39"/>
      <c r="C32" s="39"/>
      <c r="D32" s="40">
        <v>16</v>
      </c>
      <c r="E32" s="41" t="s">
        <v>19</v>
      </c>
      <c r="F32" s="41">
        <v>1</v>
      </c>
      <c r="G32" s="42">
        <v>200</v>
      </c>
      <c r="H32" s="30">
        <f t="shared" ref="H32:H48" si="3">D32*F32*G32</f>
        <v>3200</v>
      </c>
    </row>
    <row r="33" spans="1:8">
      <c r="A33" s="28" t="s">
        <v>52</v>
      </c>
      <c r="B33" s="39"/>
      <c r="C33" s="39"/>
      <c r="D33" s="40">
        <v>12</v>
      </c>
      <c r="E33" s="41" t="s">
        <v>19</v>
      </c>
      <c r="F33" s="41">
        <v>1</v>
      </c>
      <c r="G33" s="42">
        <v>500</v>
      </c>
      <c r="H33" s="30">
        <f t="shared" si="3"/>
        <v>6000</v>
      </c>
    </row>
    <row r="34" spans="1:8">
      <c r="A34" s="28" t="s">
        <v>53</v>
      </c>
      <c r="B34" s="39"/>
      <c r="C34" s="39"/>
      <c r="D34" s="40">
        <v>12</v>
      </c>
      <c r="E34" s="41" t="s">
        <v>19</v>
      </c>
      <c r="F34" s="41">
        <v>1</v>
      </c>
      <c r="G34" s="42">
        <v>500</v>
      </c>
      <c r="H34" s="30">
        <f t="shared" si="3"/>
        <v>6000</v>
      </c>
    </row>
    <row r="35" spans="1:8">
      <c r="A35" s="28" t="s">
        <v>54</v>
      </c>
      <c r="B35" s="39"/>
      <c r="C35" s="39"/>
      <c r="D35" s="40">
        <v>1</v>
      </c>
      <c r="E35" s="41" t="s">
        <v>19</v>
      </c>
      <c r="F35" s="41">
        <v>1</v>
      </c>
      <c r="G35" s="42">
        <v>4000</v>
      </c>
      <c r="H35" s="30">
        <f t="shared" si="3"/>
        <v>4000</v>
      </c>
    </row>
    <row r="36" spans="1:8">
      <c r="A36" s="28" t="s">
        <v>55</v>
      </c>
      <c r="B36" s="39"/>
      <c r="C36" s="39"/>
      <c r="D36" s="40">
        <v>6</v>
      </c>
      <c r="E36" s="41" t="s">
        <v>19</v>
      </c>
      <c r="F36" s="41">
        <v>1</v>
      </c>
      <c r="G36" s="42">
        <v>500</v>
      </c>
      <c r="H36" s="30">
        <f t="shared" si="3"/>
        <v>3000</v>
      </c>
    </row>
    <row r="37" spans="1:8">
      <c r="A37" s="28" t="s">
        <v>56</v>
      </c>
      <c r="B37" s="39"/>
      <c r="C37" s="39"/>
      <c r="D37" s="40">
        <v>44</v>
      </c>
      <c r="E37" s="41" t="s">
        <v>57</v>
      </c>
      <c r="F37" s="41">
        <v>1</v>
      </c>
      <c r="G37" s="42">
        <v>100</v>
      </c>
      <c r="H37" s="30">
        <f t="shared" si="3"/>
        <v>4400</v>
      </c>
    </row>
    <row r="38" spans="1:8">
      <c r="A38" s="28" t="s">
        <v>58</v>
      </c>
      <c r="B38" s="39"/>
      <c r="C38" s="39"/>
      <c r="D38" s="40">
        <v>4</v>
      </c>
      <c r="E38" s="41" t="s">
        <v>19</v>
      </c>
      <c r="F38" s="41">
        <v>1</v>
      </c>
      <c r="G38" s="42">
        <v>600</v>
      </c>
      <c r="H38" s="30">
        <f t="shared" si="3"/>
        <v>2400</v>
      </c>
    </row>
    <row r="39" spans="1:8">
      <c r="A39" s="28" t="s">
        <v>59</v>
      </c>
      <c r="B39" s="39"/>
      <c r="C39" s="39"/>
      <c r="D39" s="40">
        <v>4</v>
      </c>
      <c r="E39" s="41" t="s">
        <v>19</v>
      </c>
      <c r="F39" s="41">
        <v>1</v>
      </c>
      <c r="G39" s="42">
        <v>50</v>
      </c>
      <c r="H39" s="30">
        <f t="shared" si="3"/>
        <v>200</v>
      </c>
    </row>
    <row r="40" spans="1:8">
      <c r="A40" s="28" t="s">
        <v>60</v>
      </c>
      <c r="B40" s="39"/>
      <c r="C40" s="39"/>
      <c r="D40" s="40">
        <v>2</v>
      </c>
      <c r="E40" s="41" t="s">
        <v>19</v>
      </c>
      <c r="F40" s="41">
        <v>1</v>
      </c>
      <c r="G40" s="42">
        <v>500</v>
      </c>
      <c r="H40" s="30">
        <f t="shared" si="3"/>
        <v>1000</v>
      </c>
    </row>
    <row r="41" spans="1:8">
      <c r="A41" s="28" t="s">
        <v>40</v>
      </c>
      <c r="B41" s="39"/>
      <c r="C41" s="39"/>
      <c r="D41" s="40">
        <v>2</v>
      </c>
      <c r="E41" s="41" t="s">
        <v>19</v>
      </c>
      <c r="F41" s="41">
        <v>1</v>
      </c>
      <c r="G41" s="42">
        <v>700</v>
      </c>
      <c r="H41" s="30">
        <f t="shared" si="3"/>
        <v>1400</v>
      </c>
    </row>
    <row r="42" spans="1:8">
      <c r="A42" s="33" t="s">
        <v>61</v>
      </c>
      <c r="B42" s="34"/>
      <c r="C42" s="34"/>
      <c r="D42" s="35"/>
      <c r="E42" s="36"/>
      <c r="F42" s="36"/>
      <c r="G42" s="37"/>
      <c r="H42" s="38"/>
    </row>
    <row r="43" spans="1:8">
      <c r="A43" s="28" t="s">
        <v>62</v>
      </c>
      <c r="B43" s="39"/>
      <c r="C43" s="39"/>
      <c r="D43" s="40">
        <v>1</v>
      </c>
      <c r="E43" s="41" t="s">
        <v>63</v>
      </c>
      <c r="F43" s="41">
        <v>2</v>
      </c>
      <c r="G43" s="42">
        <v>500</v>
      </c>
      <c r="H43" s="30">
        <f t="shared" si="3"/>
        <v>1000</v>
      </c>
    </row>
    <row r="44" spans="1:8">
      <c r="A44" s="28" t="s">
        <v>64</v>
      </c>
      <c r="B44" s="39"/>
      <c r="C44" s="39"/>
      <c r="D44" s="40">
        <v>1</v>
      </c>
      <c r="E44" s="41" t="s">
        <v>63</v>
      </c>
      <c r="F44" s="41">
        <v>2</v>
      </c>
      <c r="G44" s="42">
        <v>400</v>
      </c>
      <c r="H44" s="30">
        <f t="shared" si="3"/>
        <v>800</v>
      </c>
    </row>
    <row r="45" spans="1:8">
      <c r="A45" s="28" t="s">
        <v>65</v>
      </c>
      <c r="B45" s="39"/>
      <c r="C45" s="39"/>
      <c r="D45" s="40">
        <v>1</v>
      </c>
      <c r="E45" s="41" t="s">
        <v>63</v>
      </c>
      <c r="F45" s="41">
        <v>2</v>
      </c>
      <c r="G45" s="42">
        <v>400</v>
      </c>
      <c r="H45" s="30">
        <f t="shared" si="3"/>
        <v>800</v>
      </c>
    </row>
    <row r="46" spans="1:8">
      <c r="A46" s="28" t="s">
        <v>66</v>
      </c>
      <c r="B46" s="39"/>
      <c r="C46" s="39"/>
      <c r="D46" s="40">
        <v>1</v>
      </c>
      <c r="E46" s="41" t="s">
        <v>63</v>
      </c>
      <c r="F46" s="41">
        <v>2</v>
      </c>
      <c r="G46" s="42">
        <v>400</v>
      </c>
      <c r="H46" s="30">
        <f t="shared" si="3"/>
        <v>800</v>
      </c>
    </row>
    <row r="47" spans="1:8">
      <c r="A47" s="28" t="s">
        <v>67</v>
      </c>
      <c r="B47" s="39"/>
      <c r="C47" s="39"/>
      <c r="D47" s="40">
        <v>12</v>
      </c>
      <c r="E47" s="41" t="s">
        <v>63</v>
      </c>
      <c r="F47" s="41">
        <v>2</v>
      </c>
      <c r="G47" s="42">
        <v>300</v>
      </c>
      <c r="H47" s="30">
        <f t="shared" si="3"/>
        <v>7200</v>
      </c>
    </row>
    <row r="48" spans="1:8">
      <c r="A48" s="28" t="s">
        <v>68</v>
      </c>
      <c r="B48" s="39"/>
      <c r="C48" s="39"/>
      <c r="D48" s="40">
        <v>2</v>
      </c>
      <c r="E48" s="41" t="s">
        <v>69</v>
      </c>
      <c r="F48" s="41">
        <v>1</v>
      </c>
      <c r="G48" s="42">
        <v>3000</v>
      </c>
      <c r="H48" s="30">
        <f t="shared" si="3"/>
        <v>6000</v>
      </c>
    </row>
    <row r="49" spans="1:8">
      <c r="A49" s="77" t="s">
        <v>26</v>
      </c>
      <c r="B49" s="78"/>
      <c r="C49" s="78"/>
      <c r="D49" s="78"/>
      <c r="E49" s="78"/>
      <c r="F49" s="78"/>
      <c r="G49" s="79"/>
      <c r="H49" s="32">
        <f>SUM(H13:H48)</f>
        <v>120400</v>
      </c>
    </row>
    <row r="50" spans="1:8">
      <c r="A50" s="76" t="s">
        <v>70</v>
      </c>
      <c r="B50" s="76"/>
      <c r="C50" s="76"/>
      <c r="D50" s="76"/>
      <c r="E50" s="76"/>
      <c r="F50" s="76"/>
      <c r="G50" s="76"/>
      <c r="H50" s="76"/>
    </row>
    <row r="51" spans="1:8">
      <c r="A51" s="28" t="s">
        <v>71</v>
      </c>
      <c r="B51" s="39"/>
      <c r="C51" s="39"/>
      <c r="D51" s="40">
        <v>120</v>
      </c>
      <c r="E51" s="41" t="s">
        <v>17</v>
      </c>
      <c r="F51" s="41">
        <v>1</v>
      </c>
      <c r="G51" s="42">
        <v>18</v>
      </c>
      <c r="H51" s="30">
        <f t="shared" ref="H51:H60" si="4">D51*F51*G51</f>
        <v>2160</v>
      </c>
    </row>
    <row r="52" spans="1:8">
      <c r="A52" s="28" t="s">
        <v>72</v>
      </c>
      <c r="B52" s="39"/>
      <c r="C52" s="39"/>
      <c r="D52" s="40">
        <v>35</v>
      </c>
      <c r="E52" s="41" t="s">
        <v>19</v>
      </c>
      <c r="F52" s="41">
        <v>1</v>
      </c>
      <c r="G52" s="42">
        <v>8</v>
      </c>
      <c r="H52" s="30">
        <f t="shared" si="4"/>
        <v>280</v>
      </c>
    </row>
    <row r="53" spans="1:8">
      <c r="A53" s="28" t="s">
        <v>73</v>
      </c>
      <c r="B53" s="39"/>
      <c r="C53" s="39"/>
      <c r="D53" s="40">
        <v>35</v>
      </c>
      <c r="E53" s="41" t="s">
        <v>19</v>
      </c>
      <c r="F53" s="41">
        <v>1</v>
      </c>
      <c r="G53" s="42">
        <v>8</v>
      </c>
      <c r="H53" s="30">
        <f t="shared" si="4"/>
        <v>280</v>
      </c>
    </row>
    <row r="54" spans="1:8">
      <c r="A54" s="28" t="s">
        <v>74</v>
      </c>
      <c r="B54" s="39"/>
      <c r="C54" s="39"/>
      <c r="D54" s="40">
        <v>100</v>
      </c>
      <c r="E54" s="41" t="s">
        <v>19</v>
      </c>
      <c r="F54" s="41">
        <v>1</v>
      </c>
      <c r="G54" s="42">
        <v>3</v>
      </c>
      <c r="H54" s="30">
        <f t="shared" si="4"/>
        <v>300</v>
      </c>
    </row>
    <row r="55" spans="1:8">
      <c r="A55" s="28" t="s">
        <v>75</v>
      </c>
      <c r="B55" s="39"/>
      <c r="C55" s="39"/>
      <c r="D55" s="40">
        <v>6</v>
      </c>
      <c r="E55" s="41" t="s">
        <v>19</v>
      </c>
      <c r="F55" s="41">
        <v>1</v>
      </c>
      <c r="G55" s="42">
        <v>40</v>
      </c>
      <c r="H55" s="30">
        <f t="shared" si="4"/>
        <v>240</v>
      </c>
    </row>
    <row r="56" spans="1:8">
      <c r="A56" s="28" t="s">
        <v>76</v>
      </c>
      <c r="B56" s="39"/>
      <c r="C56" s="39"/>
      <c r="D56" s="40">
        <v>5</v>
      </c>
      <c r="E56" s="41" t="s">
        <v>19</v>
      </c>
      <c r="F56" s="41">
        <v>1</v>
      </c>
      <c r="G56" s="42">
        <v>80</v>
      </c>
      <c r="H56" s="30">
        <f t="shared" si="4"/>
        <v>400</v>
      </c>
    </row>
    <row r="57" spans="1:8">
      <c r="A57" s="28" t="s">
        <v>78</v>
      </c>
      <c r="B57" s="39"/>
      <c r="C57" s="39"/>
      <c r="D57" s="40">
        <v>1</v>
      </c>
      <c r="E57" s="41" t="s">
        <v>77</v>
      </c>
      <c r="F57" s="41">
        <v>1</v>
      </c>
      <c r="G57" s="42">
        <v>15000</v>
      </c>
      <c r="H57" s="30">
        <f t="shared" si="4"/>
        <v>15000</v>
      </c>
    </row>
    <row r="58" spans="1:8">
      <c r="A58" s="28" t="s">
        <v>79</v>
      </c>
      <c r="B58" s="39"/>
      <c r="C58" s="39"/>
      <c r="D58" s="40">
        <v>120</v>
      </c>
      <c r="E58" s="41" t="s">
        <v>19</v>
      </c>
      <c r="F58" s="41">
        <v>1</v>
      </c>
      <c r="G58" s="42">
        <v>70</v>
      </c>
      <c r="H58" s="30">
        <f t="shared" si="4"/>
        <v>8400</v>
      </c>
    </row>
    <row r="59" spans="1:8">
      <c r="A59" s="28" t="s">
        <v>195</v>
      </c>
      <c r="B59" s="39"/>
      <c r="C59" s="39"/>
      <c r="D59" s="40">
        <v>1</v>
      </c>
      <c r="E59" s="41" t="s">
        <v>77</v>
      </c>
      <c r="F59" s="41">
        <v>1</v>
      </c>
      <c r="G59" s="42">
        <v>7000</v>
      </c>
      <c r="H59" s="30">
        <f t="shared" si="4"/>
        <v>7000</v>
      </c>
    </row>
    <row r="60" spans="1:8">
      <c r="A60" s="28" t="s">
        <v>80</v>
      </c>
      <c r="B60" s="39"/>
      <c r="C60" s="39"/>
      <c r="D60" s="40">
        <v>1</v>
      </c>
      <c r="E60" s="41" t="s">
        <v>77</v>
      </c>
      <c r="F60" s="41">
        <v>1</v>
      </c>
      <c r="G60" s="42">
        <v>1000</v>
      </c>
      <c r="H60" s="30">
        <f t="shared" si="4"/>
        <v>1000</v>
      </c>
    </row>
    <row r="61" spans="1:8">
      <c r="A61" s="77" t="s">
        <v>26</v>
      </c>
      <c r="B61" s="78"/>
      <c r="C61" s="78"/>
      <c r="D61" s="78"/>
      <c r="E61" s="78"/>
      <c r="F61" s="78"/>
      <c r="G61" s="79"/>
      <c r="H61" s="32">
        <f>SUM(H51:H60)</f>
        <v>35060</v>
      </c>
    </row>
    <row r="62" spans="1:8">
      <c r="A62" s="76" t="s">
        <v>81</v>
      </c>
      <c r="B62" s="76"/>
      <c r="C62" s="76"/>
      <c r="D62" s="76"/>
      <c r="E62" s="76"/>
      <c r="F62" s="76"/>
      <c r="G62" s="76"/>
      <c r="H62" s="76"/>
    </row>
    <row r="63" spans="1:8">
      <c r="A63" s="28" t="s">
        <v>82</v>
      </c>
      <c r="B63" s="39"/>
      <c r="C63" s="39"/>
      <c r="D63" s="40">
        <v>1</v>
      </c>
      <c r="E63" s="41" t="s">
        <v>19</v>
      </c>
      <c r="F63" s="41">
        <v>1</v>
      </c>
      <c r="G63" s="42">
        <v>45000</v>
      </c>
      <c r="H63" s="30">
        <f t="shared" ref="H63" si="5">D63*F63*G63</f>
        <v>45000</v>
      </c>
    </row>
    <row r="64" spans="1:8">
      <c r="A64" s="77" t="s">
        <v>26</v>
      </c>
      <c r="B64" s="78"/>
      <c r="C64" s="78"/>
      <c r="D64" s="78"/>
      <c r="E64" s="78"/>
      <c r="F64" s="78"/>
      <c r="G64" s="79"/>
      <c r="H64" s="32">
        <f>SUM(H63:H63)</f>
        <v>45000</v>
      </c>
    </row>
    <row r="65" spans="1:8">
      <c r="A65" s="76" t="s">
        <v>83</v>
      </c>
      <c r="B65" s="76"/>
      <c r="C65" s="76"/>
      <c r="D65" s="76"/>
      <c r="E65" s="76"/>
      <c r="F65" s="76"/>
      <c r="G65" s="76"/>
      <c r="H65" s="76"/>
    </row>
    <row r="66" spans="1:8">
      <c r="A66" s="28" t="s">
        <v>84</v>
      </c>
      <c r="B66" s="39" t="s">
        <v>85</v>
      </c>
      <c r="C66" s="39"/>
      <c r="D66" s="40">
        <v>2</v>
      </c>
      <c r="E66" s="41" t="s">
        <v>63</v>
      </c>
      <c r="F66" s="41">
        <v>1</v>
      </c>
      <c r="G66" s="42">
        <v>3500</v>
      </c>
      <c r="H66" s="30">
        <f t="shared" ref="H66:H68" si="6">D66*F66*G66</f>
        <v>7000</v>
      </c>
    </row>
    <row r="67" spans="1:8">
      <c r="A67" s="28" t="s">
        <v>86</v>
      </c>
      <c r="B67" s="39" t="s">
        <v>85</v>
      </c>
      <c r="C67" s="39"/>
      <c r="D67" s="40">
        <v>2</v>
      </c>
      <c r="E67" s="41" t="s">
        <v>87</v>
      </c>
      <c r="F67" s="41">
        <v>1</v>
      </c>
      <c r="G67" s="42">
        <v>3500</v>
      </c>
      <c r="H67" s="30">
        <f t="shared" si="6"/>
        <v>7000</v>
      </c>
    </row>
    <row r="68" spans="1:8">
      <c r="A68" s="28" t="s">
        <v>88</v>
      </c>
      <c r="B68" s="39"/>
      <c r="C68" s="39"/>
      <c r="D68" s="40">
        <v>1</v>
      </c>
      <c r="E68" s="41"/>
      <c r="F68" s="41">
        <v>1</v>
      </c>
      <c r="G68" s="42">
        <v>3000</v>
      </c>
      <c r="H68" s="30">
        <f t="shared" si="6"/>
        <v>3000</v>
      </c>
    </row>
    <row r="69" spans="1:8">
      <c r="A69" s="77" t="s">
        <v>26</v>
      </c>
      <c r="B69" s="78"/>
      <c r="C69" s="78"/>
      <c r="D69" s="78"/>
      <c r="E69" s="78"/>
      <c r="F69" s="78"/>
      <c r="G69" s="79"/>
      <c r="H69" s="32">
        <f>SUM(H66:H68)</f>
        <v>17000</v>
      </c>
    </row>
    <row r="70" spans="1:8">
      <c r="A70" s="76" t="s">
        <v>89</v>
      </c>
      <c r="B70" s="76"/>
      <c r="C70" s="76"/>
      <c r="D70" s="76"/>
      <c r="E70" s="76"/>
      <c r="F70" s="76"/>
      <c r="G70" s="76"/>
      <c r="H70" s="76"/>
    </row>
    <row r="71" spans="1:8">
      <c r="A71" s="28" t="s">
        <v>91</v>
      </c>
      <c r="B71" s="39" t="s">
        <v>198</v>
      </c>
      <c r="C71" s="39"/>
      <c r="D71" s="40">
        <v>1</v>
      </c>
      <c r="E71" s="41" t="s">
        <v>90</v>
      </c>
      <c r="F71" s="41">
        <v>1</v>
      </c>
      <c r="G71" s="39">
        <v>10000</v>
      </c>
      <c r="H71" s="30">
        <f t="shared" ref="H71" si="7">D71*F71*G71</f>
        <v>10000</v>
      </c>
    </row>
    <row r="72" spans="1:8">
      <c r="A72" s="77" t="s">
        <v>26</v>
      </c>
      <c r="B72" s="78"/>
      <c r="C72" s="78"/>
      <c r="D72" s="78"/>
      <c r="E72" s="78"/>
      <c r="F72" s="78"/>
      <c r="G72" s="79"/>
      <c r="H72" s="32">
        <f>SUM(H71:H71)</f>
        <v>10000</v>
      </c>
    </row>
    <row r="73" spans="1:8">
      <c r="A73" s="76" t="s">
        <v>92</v>
      </c>
      <c r="B73" s="76"/>
      <c r="C73" s="76"/>
      <c r="D73" s="76"/>
      <c r="E73" s="76"/>
      <c r="F73" s="76"/>
      <c r="G73" s="76"/>
      <c r="H73" s="76"/>
    </row>
    <row r="74" spans="1:8">
      <c r="A74" s="28" t="s">
        <v>96</v>
      </c>
      <c r="B74" s="39"/>
      <c r="C74" s="39"/>
      <c r="D74" s="40">
        <v>2</v>
      </c>
      <c r="E74" s="41" t="s">
        <v>63</v>
      </c>
      <c r="F74" s="41">
        <v>2</v>
      </c>
      <c r="G74" s="42">
        <v>700</v>
      </c>
      <c r="H74" s="30">
        <f t="shared" ref="H74:H75" si="8">D74*F74*G74</f>
        <v>2800</v>
      </c>
    </row>
    <row r="75" spans="1:8">
      <c r="A75" s="28" t="s">
        <v>97</v>
      </c>
      <c r="B75" s="39"/>
      <c r="C75" s="39"/>
      <c r="D75" s="40">
        <v>3</v>
      </c>
      <c r="E75" s="41" t="s">
        <v>63</v>
      </c>
      <c r="F75" s="41">
        <v>2</v>
      </c>
      <c r="G75" s="42">
        <v>500</v>
      </c>
      <c r="H75" s="30">
        <f t="shared" si="8"/>
        <v>3000</v>
      </c>
    </row>
    <row r="76" spans="1:8">
      <c r="A76" s="77" t="s">
        <v>26</v>
      </c>
      <c r="B76" s="78"/>
      <c r="C76" s="78"/>
      <c r="D76" s="78"/>
      <c r="E76" s="78"/>
      <c r="F76" s="78"/>
      <c r="G76" s="79"/>
      <c r="H76" s="32">
        <f>SUM(H74:H75)</f>
        <v>5800</v>
      </c>
    </row>
    <row r="77" spans="1:8">
      <c r="A77" s="77" t="s">
        <v>98</v>
      </c>
      <c r="B77" s="78"/>
      <c r="C77" s="78"/>
      <c r="D77" s="78"/>
      <c r="E77" s="78"/>
      <c r="F77" s="78"/>
      <c r="G77" s="79"/>
      <c r="H77" s="32">
        <f>H10+H49+H61+H64+H69+H72+H76</f>
        <v>258428</v>
      </c>
    </row>
    <row r="78" spans="1:8">
      <c r="A78" s="77" t="s">
        <v>99</v>
      </c>
      <c r="B78" s="78"/>
      <c r="C78" s="78"/>
      <c r="D78" s="78"/>
      <c r="E78" s="78"/>
      <c r="F78" s="78"/>
      <c r="G78" s="79"/>
      <c r="H78" s="32">
        <f>H77*0.1</f>
        <v>25842.800000000003</v>
      </c>
    </row>
    <row r="79" spans="1:8" s="72" customFormat="1" ht="16.5">
      <c r="A79" s="77" t="s">
        <v>185</v>
      </c>
      <c r="B79" s="78"/>
      <c r="C79" s="78"/>
      <c r="D79" s="78"/>
      <c r="E79" s="78"/>
      <c r="F79" s="78"/>
      <c r="G79" s="79"/>
      <c r="H79" s="32">
        <f>(H77+H78)*0.06</f>
        <v>17056.248</v>
      </c>
    </row>
    <row r="80" spans="1:8">
      <c r="A80" s="77" t="s">
        <v>100</v>
      </c>
      <c r="B80" s="78"/>
      <c r="C80" s="78"/>
      <c r="D80" s="78"/>
      <c r="E80" s="78"/>
      <c r="F80" s="78"/>
      <c r="G80" s="79"/>
      <c r="H80" s="32">
        <f>H77+H78+H79</f>
        <v>301327.04800000001</v>
      </c>
    </row>
    <row r="82" spans="8:8">
      <c r="H82" s="67"/>
    </row>
  </sheetData>
  <mergeCells count="18">
    <mergeCell ref="A80:G80"/>
    <mergeCell ref="A62:H62"/>
    <mergeCell ref="A64:G64"/>
    <mergeCell ref="A65:H65"/>
    <mergeCell ref="A69:G69"/>
    <mergeCell ref="A70:H70"/>
    <mergeCell ref="A72:G72"/>
    <mergeCell ref="A73:H73"/>
    <mergeCell ref="A76:G76"/>
    <mergeCell ref="A77:G77"/>
    <mergeCell ref="A78:G78"/>
    <mergeCell ref="A79:G79"/>
    <mergeCell ref="A61:G61"/>
    <mergeCell ref="A3:H3"/>
    <mergeCell ref="A10:G10"/>
    <mergeCell ref="A11:H11"/>
    <mergeCell ref="A49:G49"/>
    <mergeCell ref="A50:H50"/>
  </mergeCells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zoomScale="94" workbookViewId="0">
      <selection activeCell="A27" sqref="A27"/>
    </sheetView>
  </sheetViews>
  <sheetFormatPr defaultColWidth="8.83203125" defaultRowHeight="16.5"/>
  <cols>
    <col min="1" max="1" width="25.33203125" style="19" bestFit="1" customWidth="1"/>
    <col min="2" max="2" width="25.83203125" style="19" bestFit="1" customWidth="1"/>
    <col min="3" max="7" width="9.5" style="20" customWidth="1"/>
    <col min="8" max="8" width="15" style="20" bestFit="1" customWidth="1"/>
    <col min="9" max="16384" width="8.83203125" style="19"/>
  </cols>
  <sheetData>
    <row r="1" spans="1:8" ht="20" customHeight="1">
      <c r="A1" s="2" t="s">
        <v>4</v>
      </c>
      <c r="B1" s="2" t="s">
        <v>6</v>
      </c>
      <c r="C1" s="2" t="s">
        <v>101</v>
      </c>
      <c r="D1" s="2" t="s">
        <v>8</v>
      </c>
      <c r="E1" s="2" t="s">
        <v>102</v>
      </c>
      <c r="F1" s="2" t="s">
        <v>8</v>
      </c>
      <c r="G1" s="2" t="s">
        <v>10</v>
      </c>
      <c r="H1" s="2" t="s">
        <v>11</v>
      </c>
    </row>
    <row r="2" spans="1:8" ht="20" customHeight="1">
      <c r="A2" s="80" t="s">
        <v>2</v>
      </c>
      <c r="B2" s="80"/>
      <c r="C2" s="80"/>
      <c r="D2" s="80"/>
      <c r="E2" s="80"/>
      <c r="F2" s="80"/>
      <c r="G2" s="80"/>
      <c r="H2" s="80"/>
    </row>
    <row r="3" spans="1:8" ht="20" customHeight="1">
      <c r="A3" s="82" t="s">
        <v>179</v>
      </c>
      <c r="B3" s="21" t="s">
        <v>142</v>
      </c>
      <c r="C3" s="4">
        <v>30</v>
      </c>
      <c r="D3" s="4" t="s">
        <v>105</v>
      </c>
      <c r="E3" s="4">
        <v>4</v>
      </c>
      <c r="F3" s="4" t="s">
        <v>106</v>
      </c>
      <c r="G3" s="4">
        <v>650</v>
      </c>
      <c r="H3" s="4">
        <f t="shared" ref="H3:H9" si="0">G3*E3*C3</f>
        <v>78000</v>
      </c>
    </row>
    <row r="4" spans="1:8" ht="20" customHeight="1">
      <c r="A4" s="83"/>
      <c r="B4" s="21" t="s">
        <v>143</v>
      </c>
      <c r="C4" s="6">
        <v>50</v>
      </c>
      <c r="D4" s="6" t="s">
        <v>105</v>
      </c>
      <c r="E4" s="6">
        <v>4</v>
      </c>
      <c r="F4" s="6" t="s">
        <v>106</v>
      </c>
      <c r="G4" s="6">
        <v>600</v>
      </c>
      <c r="H4" s="6">
        <f t="shared" si="0"/>
        <v>120000</v>
      </c>
    </row>
    <row r="5" spans="1:8" ht="20" customHeight="1">
      <c r="A5" s="83"/>
      <c r="B5" s="5" t="s">
        <v>110</v>
      </c>
      <c r="C5" s="6">
        <v>2</v>
      </c>
      <c r="D5" s="6" t="s">
        <v>105</v>
      </c>
      <c r="E5" s="6">
        <v>6</v>
      </c>
      <c r="F5" s="6" t="s">
        <v>106</v>
      </c>
      <c r="G5" s="6">
        <v>600</v>
      </c>
      <c r="H5" s="6">
        <f t="shared" si="0"/>
        <v>7200</v>
      </c>
    </row>
    <row r="6" spans="1:8" ht="20" customHeight="1">
      <c r="A6" s="83"/>
      <c r="B6" s="5" t="s">
        <v>111</v>
      </c>
      <c r="C6" s="6">
        <v>1</v>
      </c>
      <c r="D6" s="6" t="s">
        <v>112</v>
      </c>
      <c r="E6" s="6">
        <v>1</v>
      </c>
      <c r="F6" s="6" t="s">
        <v>113</v>
      </c>
      <c r="G6" s="6">
        <v>24000</v>
      </c>
      <c r="H6" s="6">
        <f t="shared" si="0"/>
        <v>24000</v>
      </c>
    </row>
    <row r="7" spans="1:8" ht="20" customHeight="1">
      <c r="A7" s="83"/>
      <c r="B7" s="5" t="s">
        <v>114</v>
      </c>
      <c r="C7" s="6">
        <v>1</v>
      </c>
      <c r="D7" s="6" t="s">
        <v>112</v>
      </c>
      <c r="E7" s="6">
        <v>1</v>
      </c>
      <c r="F7" s="6" t="s">
        <v>113</v>
      </c>
      <c r="G7" s="6">
        <v>30000</v>
      </c>
      <c r="H7" s="6">
        <f t="shared" si="0"/>
        <v>30000</v>
      </c>
    </row>
    <row r="8" spans="1:8" ht="20" customHeight="1">
      <c r="A8" s="83"/>
      <c r="B8" s="5" t="s">
        <v>188</v>
      </c>
      <c r="C8" s="6">
        <v>100</v>
      </c>
      <c r="D8" s="6" t="s">
        <v>63</v>
      </c>
      <c r="E8" s="6">
        <v>1</v>
      </c>
      <c r="F8" s="6" t="s">
        <v>22</v>
      </c>
      <c r="G8" s="6">
        <v>68</v>
      </c>
      <c r="H8" s="6">
        <f t="shared" si="0"/>
        <v>6800</v>
      </c>
    </row>
    <row r="9" spans="1:8" ht="20" customHeight="1">
      <c r="A9" s="83"/>
      <c r="B9" s="5" t="s">
        <v>115</v>
      </c>
      <c r="C9" s="6">
        <v>1</v>
      </c>
      <c r="D9" s="6" t="s">
        <v>144</v>
      </c>
      <c r="E9" s="6">
        <v>2</v>
      </c>
      <c r="F9" s="6" t="s">
        <v>19</v>
      </c>
      <c r="G9" s="6">
        <v>8000</v>
      </c>
      <c r="H9" s="6">
        <f t="shared" si="0"/>
        <v>16000</v>
      </c>
    </row>
    <row r="10" spans="1:8" ht="20" customHeight="1">
      <c r="A10" s="81" t="s">
        <v>26</v>
      </c>
      <c r="B10" s="81"/>
      <c r="C10" s="81"/>
      <c r="D10" s="81"/>
      <c r="E10" s="81"/>
      <c r="F10" s="81"/>
      <c r="G10" s="81"/>
      <c r="H10" s="7">
        <f>SUM(H3:H9)</f>
        <v>282000</v>
      </c>
    </row>
    <row r="11" spans="1:8" ht="20" customHeight="1">
      <c r="A11" s="80" t="s">
        <v>116</v>
      </c>
      <c r="B11" s="80"/>
      <c r="C11" s="80"/>
      <c r="D11" s="80"/>
      <c r="E11" s="80"/>
      <c r="F11" s="80"/>
      <c r="G11" s="80"/>
      <c r="H11" s="80"/>
    </row>
    <row r="12" spans="1:8" ht="20" customHeight="1">
      <c r="A12" s="5" t="s">
        <v>119</v>
      </c>
      <c r="B12" s="5" t="s">
        <v>117</v>
      </c>
      <c r="C12" s="4">
        <v>130</v>
      </c>
      <c r="D12" s="4" t="s">
        <v>63</v>
      </c>
      <c r="E12" s="4">
        <v>1</v>
      </c>
      <c r="F12" s="4" t="s">
        <v>118</v>
      </c>
      <c r="G12" s="6">
        <v>178</v>
      </c>
      <c r="H12" s="6">
        <f t="shared" ref="H12:H16" si="1">C12*E12*G12</f>
        <v>23140</v>
      </c>
    </row>
    <row r="13" spans="1:8" ht="20" customHeight="1">
      <c r="A13" s="5" t="s">
        <v>120</v>
      </c>
      <c r="B13" s="5" t="s">
        <v>121</v>
      </c>
      <c r="C13" s="4">
        <v>130</v>
      </c>
      <c r="D13" s="4" t="s">
        <v>63</v>
      </c>
      <c r="E13" s="4">
        <v>1</v>
      </c>
      <c r="F13" s="4" t="s">
        <v>118</v>
      </c>
      <c r="G13" s="6">
        <v>260</v>
      </c>
      <c r="H13" s="6">
        <f t="shared" si="1"/>
        <v>33800</v>
      </c>
    </row>
    <row r="14" spans="1:8" ht="20" customHeight="1">
      <c r="A14" s="8" t="s">
        <v>122</v>
      </c>
      <c r="B14" s="5" t="s">
        <v>123</v>
      </c>
      <c r="C14" s="4">
        <v>130</v>
      </c>
      <c r="D14" s="4" t="s">
        <v>63</v>
      </c>
      <c r="E14" s="4">
        <v>1</v>
      </c>
      <c r="F14" s="4" t="s">
        <v>118</v>
      </c>
      <c r="G14" s="6">
        <v>120</v>
      </c>
      <c r="H14" s="6">
        <f t="shared" si="1"/>
        <v>15600</v>
      </c>
    </row>
    <row r="15" spans="1:8" ht="20" customHeight="1">
      <c r="A15" s="8" t="s">
        <v>124</v>
      </c>
      <c r="B15" s="5" t="s">
        <v>123</v>
      </c>
      <c r="C15" s="4">
        <v>130</v>
      </c>
      <c r="D15" s="4" t="s">
        <v>63</v>
      </c>
      <c r="E15" s="4">
        <v>1</v>
      </c>
      <c r="F15" s="4" t="s">
        <v>118</v>
      </c>
      <c r="G15" s="6">
        <v>120</v>
      </c>
      <c r="H15" s="6">
        <f t="shared" si="1"/>
        <v>15600</v>
      </c>
    </row>
    <row r="16" spans="1:8" ht="20" customHeight="1">
      <c r="A16" s="8" t="s">
        <v>125</v>
      </c>
      <c r="B16" s="5"/>
      <c r="C16" s="4">
        <v>1</v>
      </c>
      <c r="D16" s="4" t="s">
        <v>126</v>
      </c>
      <c r="E16" s="4">
        <v>1</v>
      </c>
      <c r="F16" s="4" t="s">
        <v>126</v>
      </c>
      <c r="G16" s="6">
        <v>10000</v>
      </c>
      <c r="H16" s="6">
        <f t="shared" si="1"/>
        <v>10000</v>
      </c>
    </row>
    <row r="17" spans="1:8" ht="20" customHeight="1">
      <c r="A17" s="81" t="s">
        <v>26</v>
      </c>
      <c r="B17" s="81"/>
      <c r="C17" s="81"/>
      <c r="D17" s="81"/>
      <c r="E17" s="81"/>
      <c r="F17" s="81"/>
      <c r="G17" s="81"/>
      <c r="H17" s="7">
        <f>SUM(H12:H16)</f>
        <v>98140</v>
      </c>
    </row>
    <row r="18" spans="1:8" ht="20" customHeight="1">
      <c r="A18" s="80" t="s">
        <v>127</v>
      </c>
      <c r="B18" s="80"/>
      <c r="C18" s="80"/>
      <c r="D18" s="80"/>
      <c r="E18" s="80"/>
      <c r="F18" s="80"/>
      <c r="G18" s="80"/>
      <c r="H18" s="80"/>
    </row>
    <row r="19" spans="1:8" ht="20" customHeight="1">
      <c r="A19" s="84" t="s">
        <v>128</v>
      </c>
      <c r="B19" s="5" t="s">
        <v>129</v>
      </c>
      <c r="C19" s="6">
        <v>10</v>
      </c>
      <c r="D19" s="6" t="s">
        <v>130</v>
      </c>
      <c r="E19" s="6">
        <v>2</v>
      </c>
      <c r="F19" s="6" t="s">
        <v>69</v>
      </c>
      <c r="G19" s="22">
        <v>450</v>
      </c>
      <c r="H19" s="6">
        <f t="shared" ref="H19:H22" si="2">G19*E19*C19</f>
        <v>9000</v>
      </c>
    </row>
    <row r="20" spans="1:8" ht="20" customHeight="1">
      <c r="A20" s="85"/>
      <c r="B20" s="5" t="s">
        <v>131</v>
      </c>
      <c r="C20" s="6">
        <v>2</v>
      </c>
      <c r="D20" s="6" t="s">
        <v>130</v>
      </c>
      <c r="E20" s="6">
        <v>2</v>
      </c>
      <c r="F20" s="6" t="s">
        <v>69</v>
      </c>
      <c r="G20" s="22">
        <v>600</v>
      </c>
      <c r="H20" s="6">
        <f t="shared" si="2"/>
        <v>2400</v>
      </c>
    </row>
    <row r="21" spans="1:8" ht="20" customHeight="1">
      <c r="A21" s="85"/>
      <c r="B21" s="5" t="s">
        <v>132</v>
      </c>
      <c r="C21" s="6">
        <v>3</v>
      </c>
      <c r="D21" s="6" t="s">
        <v>130</v>
      </c>
      <c r="E21" s="6">
        <v>2</v>
      </c>
      <c r="F21" s="6" t="s">
        <v>69</v>
      </c>
      <c r="G21" s="22">
        <v>700</v>
      </c>
      <c r="H21" s="6">
        <f t="shared" si="2"/>
        <v>4200</v>
      </c>
    </row>
    <row r="22" spans="1:8" ht="20" customHeight="1">
      <c r="A22" s="86"/>
      <c r="B22" s="5" t="s">
        <v>133</v>
      </c>
      <c r="C22" s="6">
        <v>2</v>
      </c>
      <c r="D22" s="6" t="s">
        <v>130</v>
      </c>
      <c r="E22" s="6">
        <v>2</v>
      </c>
      <c r="F22" s="6" t="s">
        <v>69</v>
      </c>
      <c r="G22" s="22">
        <v>800</v>
      </c>
      <c r="H22" s="6">
        <f t="shared" si="2"/>
        <v>3200</v>
      </c>
    </row>
    <row r="23" spans="1:8" ht="20" customHeight="1">
      <c r="A23" s="81" t="s">
        <v>26</v>
      </c>
      <c r="B23" s="81"/>
      <c r="C23" s="81"/>
      <c r="D23" s="81"/>
      <c r="E23" s="81"/>
      <c r="F23" s="81"/>
      <c r="G23" s="81"/>
      <c r="H23" s="7">
        <f>SUM(H19:H22)</f>
        <v>18800</v>
      </c>
    </row>
    <row r="24" spans="1:8" ht="20" customHeight="1">
      <c r="A24" s="80" t="s">
        <v>134</v>
      </c>
      <c r="B24" s="80"/>
      <c r="C24" s="80"/>
      <c r="D24" s="80"/>
      <c r="E24" s="80"/>
      <c r="F24" s="80"/>
      <c r="G24" s="80"/>
      <c r="H24" s="80"/>
    </row>
    <row r="25" spans="1:8" ht="20" customHeight="1">
      <c r="A25" s="10" t="s">
        <v>135</v>
      </c>
      <c r="B25" s="5" t="s">
        <v>136</v>
      </c>
      <c r="C25" s="6">
        <v>3</v>
      </c>
      <c r="D25" s="6" t="s">
        <v>130</v>
      </c>
      <c r="E25" s="6">
        <v>2</v>
      </c>
      <c r="F25" s="6" t="s">
        <v>112</v>
      </c>
      <c r="G25" s="6">
        <v>6500</v>
      </c>
      <c r="H25" s="6">
        <f>G25*E25*C25</f>
        <v>39000</v>
      </c>
    </row>
    <row r="26" spans="1:8" ht="20" customHeight="1">
      <c r="A26" s="51" t="s">
        <v>149</v>
      </c>
      <c r="B26" s="5"/>
      <c r="C26" s="6">
        <v>130</v>
      </c>
      <c r="D26" s="52" t="s">
        <v>152</v>
      </c>
      <c r="E26" s="6">
        <v>1</v>
      </c>
      <c r="F26" s="52" t="s">
        <v>153</v>
      </c>
      <c r="G26" s="6">
        <v>65</v>
      </c>
      <c r="H26" s="6">
        <f t="shared" ref="H26:H31" si="3">G26*E26*C26</f>
        <v>8450</v>
      </c>
    </row>
    <row r="27" spans="1:8" ht="20" customHeight="1">
      <c r="A27" s="51" t="s">
        <v>154</v>
      </c>
      <c r="B27" s="5"/>
      <c r="C27" s="6">
        <v>130</v>
      </c>
      <c r="D27" s="52" t="s">
        <v>152</v>
      </c>
      <c r="E27" s="6">
        <v>1</v>
      </c>
      <c r="F27" s="52" t="s">
        <v>153</v>
      </c>
      <c r="G27" s="6">
        <v>45</v>
      </c>
      <c r="H27" s="6">
        <f t="shared" si="3"/>
        <v>5850</v>
      </c>
    </row>
    <row r="28" spans="1:8" ht="20" customHeight="1">
      <c r="A28" s="51" t="s">
        <v>150</v>
      </c>
      <c r="B28" s="5"/>
      <c r="C28" s="6">
        <v>130</v>
      </c>
      <c r="D28" s="52" t="s">
        <v>152</v>
      </c>
      <c r="E28" s="6">
        <v>1</v>
      </c>
      <c r="F28" s="52" t="s">
        <v>153</v>
      </c>
      <c r="G28" s="6">
        <v>65</v>
      </c>
      <c r="H28" s="6">
        <f t="shared" si="3"/>
        <v>8450</v>
      </c>
    </row>
    <row r="29" spans="1:8" ht="20" customHeight="1">
      <c r="A29" s="51" t="s">
        <v>148</v>
      </c>
      <c r="B29" s="5"/>
      <c r="C29" s="6">
        <v>130</v>
      </c>
      <c r="D29" s="52" t="s">
        <v>152</v>
      </c>
      <c r="E29" s="6">
        <v>0</v>
      </c>
      <c r="F29" s="52" t="s">
        <v>153</v>
      </c>
      <c r="G29" s="6">
        <v>168</v>
      </c>
      <c r="H29" s="6">
        <f t="shared" si="3"/>
        <v>0</v>
      </c>
    </row>
    <row r="30" spans="1:8" ht="20" customHeight="1">
      <c r="A30" s="51" t="s">
        <v>151</v>
      </c>
      <c r="B30" s="5"/>
      <c r="C30" s="6">
        <v>130</v>
      </c>
      <c r="D30" s="52" t="s">
        <v>152</v>
      </c>
      <c r="E30" s="6">
        <v>1</v>
      </c>
      <c r="F30" s="52" t="s">
        <v>153</v>
      </c>
      <c r="G30" s="6">
        <v>80</v>
      </c>
      <c r="H30" s="6">
        <f t="shared" si="3"/>
        <v>10400</v>
      </c>
    </row>
    <row r="31" spans="1:8" ht="20" customHeight="1">
      <c r="A31" s="51" t="s">
        <v>155</v>
      </c>
      <c r="B31" s="5"/>
      <c r="C31" s="6">
        <v>130</v>
      </c>
      <c r="D31" s="52" t="s">
        <v>152</v>
      </c>
      <c r="E31" s="6">
        <v>1</v>
      </c>
      <c r="F31" s="52" t="s">
        <v>153</v>
      </c>
      <c r="G31" s="6">
        <v>40</v>
      </c>
      <c r="H31" s="6">
        <f t="shared" si="3"/>
        <v>5200</v>
      </c>
    </row>
    <row r="32" spans="1:8" ht="20" customHeight="1">
      <c r="A32" s="81" t="s">
        <v>26</v>
      </c>
      <c r="B32" s="81"/>
      <c r="C32" s="81"/>
      <c r="D32" s="81"/>
      <c r="E32" s="81"/>
      <c r="F32" s="81"/>
      <c r="G32" s="81"/>
      <c r="H32" s="7">
        <f>SUM(H25:H31)</f>
        <v>77350</v>
      </c>
    </row>
    <row r="33" spans="1:8" ht="20" customHeight="1">
      <c r="A33" s="80" t="s">
        <v>137</v>
      </c>
      <c r="B33" s="80"/>
      <c r="C33" s="80"/>
      <c r="D33" s="80"/>
      <c r="E33" s="80"/>
      <c r="F33" s="80"/>
      <c r="G33" s="80"/>
      <c r="H33" s="80"/>
    </row>
    <row r="34" spans="1:8" ht="20" customHeight="1">
      <c r="A34" s="12" t="s">
        <v>138</v>
      </c>
      <c r="B34" s="13"/>
      <c r="C34" s="14">
        <v>5</v>
      </c>
      <c r="D34" s="14" t="s">
        <v>63</v>
      </c>
      <c r="E34" s="14">
        <v>1</v>
      </c>
      <c r="F34" s="14" t="s">
        <v>112</v>
      </c>
      <c r="G34" s="14">
        <v>700</v>
      </c>
      <c r="H34" s="14">
        <f t="shared" ref="H34:H36" si="4">G34*E34*C34</f>
        <v>3500</v>
      </c>
    </row>
    <row r="35" spans="1:8" ht="20" customHeight="1">
      <c r="A35" s="15" t="s">
        <v>191</v>
      </c>
      <c r="B35" s="16"/>
      <c r="C35" s="17">
        <v>1</v>
      </c>
      <c r="D35" s="17" t="s">
        <v>126</v>
      </c>
      <c r="E35" s="17">
        <v>1</v>
      </c>
      <c r="F35" s="17" t="s">
        <v>126</v>
      </c>
      <c r="G35" s="17">
        <v>15000</v>
      </c>
      <c r="H35" s="17">
        <f t="shared" si="4"/>
        <v>15000</v>
      </c>
    </row>
    <row r="36" spans="1:8" ht="20" customHeight="1">
      <c r="A36" s="12" t="s">
        <v>139</v>
      </c>
      <c r="B36" s="13"/>
      <c r="C36" s="14">
        <v>3</v>
      </c>
      <c r="D36" s="14" t="s">
        <v>63</v>
      </c>
      <c r="E36" s="14">
        <v>2</v>
      </c>
      <c r="F36" s="14" t="s">
        <v>112</v>
      </c>
      <c r="G36" s="14">
        <v>600</v>
      </c>
      <c r="H36" s="14">
        <f t="shared" si="4"/>
        <v>3600</v>
      </c>
    </row>
    <row r="37" spans="1:8" ht="20" customHeight="1">
      <c r="A37" s="81" t="s">
        <v>26</v>
      </c>
      <c r="B37" s="81"/>
      <c r="C37" s="81"/>
      <c r="D37" s="81"/>
      <c r="E37" s="81"/>
      <c r="F37" s="81"/>
      <c r="G37" s="81"/>
      <c r="H37" s="7">
        <f>SUM(H34:H36)</f>
        <v>22100</v>
      </c>
    </row>
    <row r="38" spans="1:8" ht="20" customHeight="1">
      <c r="A38" s="80" t="s">
        <v>61</v>
      </c>
      <c r="B38" s="80"/>
      <c r="C38" s="80"/>
      <c r="D38" s="80"/>
      <c r="E38" s="80"/>
      <c r="F38" s="80"/>
      <c r="G38" s="80"/>
      <c r="H38" s="80"/>
    </row>
    <row r="39" spans="1:8" ht="20" customHeight="1">
      <c r="A39" s="5" t="s">
        <v>140</v>
      </c>
      <c r="B39" s="5" t="s">
        <v>141</v>
      </c>
      <c r="C39" s="6">
        <v>130</v>
      </c>
      <c r="D39" s="6" t="s">
        <v>63</v>
      </c>
      <c r="E39" s="6">
        <v>1</v>
      </c>
      <c r="F39" s="6" t="s">
        <v>126</v>
      </c>
      <c r="G39" s="6">
        <v>10</v>
      </c>
      <c r="H39" s="6">
        <f>G39*E39*C39</f>
        <v>1300</v>
      </c>
    </row>
    <row r="40" spans="1:8" ht="20" customHeight="1">
      <c r="A40" s="5" t="s">
        <v>181</v>
      </c>
      <c r="B40" s="5"/>
      <c r="C40" s="17">
        <v>1</v>
      </c>
      <c r="D40" s="17" t="s">
        <v>126</v>
      </c>
      <c r="E40" s="17">
        <v>1</v>
      </c>
      <c r="F40" s="17" t="s">
        <v>126</v>
      </c>
      <c r="G40" s="17">
        <v>5000</v>
      </c>
      <c r="H40" s="17">
        <f t="shared" ref="H40" si="5">G40*E40*C40</f>
        <v>5000</v>
      </c>
    </row>
    <row r="41" spans="1:8" ht="20" customHeight="1">
      <c r="A41" s="87" t="s">
        <v>156</v>
      </c>
      <c r="B41" s="81"/>
      <c r="C41" s="81"/>
      <c r="D41" s="81"/>
      <c r="E41" s="81"/>
      <c r="F41" s="81"/>
      <c r="G41" s="81"/>
      <c r="H41" s="18">
        <f>SUM(H39:H40)</f>
        <v>6300</v>
      </c>
    </row>
    <row r="42" spans="1:8" ht="20" customHeight="1">
      <c r="A42" s="81" t="s">
        <v>100</v>
      </c>
      <c r="B42" s="81"/>
      <c r="C42" s="81"/>
      <c r="D42" s="81"/>
      <c r="E42" s="81"/>
      <c r="F42" s="81"/>
      <c r="G42" s="81"/>
      <c r="H42" s="53">
        <f>H41+H37+H32+H23+H17+H10</f>
        <v>504690</v>
      </c>
    </row>
    <row r="43" spans="1:8" ht="20" customHeight="1">
      <c r="A43" s="81" t="s">
        <v>184</v>
      </c>
      <c r="B43" s="81"/>
      <c r="C43" s="81"/>
      <c r="D43" s="81"/>
      <c r="E43" s="81"/>
      <c r="F43" s="81"/>
      <c r="G43" s="81"/>
      <c r="H43" s="60">
        <f>H42*0.1</f>
        <v>50469</v>
      </c>
    </row>
    <row r="44" spans="1:8" ht="20" customHeight="1">
      <c r="A44" s="81" t="s">
        <v>185</v>
      </c>
      <c r="B44" s="81"/>
      <c r="C44" s="81"/>
      <c r="D44" s="81"/>
      <c r="E44" s="81"/>
      <c r="F44" s="81"/>
      <c r="G44" s="81"/>
      <c r="H44" s="60">
        <f>(H42+H43)*0.06</f>
        <v>33309.54</v>
      </c>
    </row>
    <row r="45" spans="1:8">
      <c r="A45" s="81" t="s">
        <v>186</v>
      </c>
      <c r="B45" s="81"/>
      <c r="C45" s="81"/>
      <c r="D45" s="81"/>
      <c r="E45" s="81"/>
      <c r="F45" s="81"/>
      <c r="G45" s="81"/>
      <c r="H45" s="60">
        <f>H42+H43+H44</f>
        <v>588468.54</v>
      </c>
    </row>
  </sheetData>
  <mergeCells count="18">
    <mergeCell ref="A43:G43"/>
    <mergeCell ref="A44:G44"/>
    <mergeCell ref="A45:G45"/>
    <mergeCell ref="A42:G42"/>
    <mergeCell ref="A3:A9"/>
    <mergeCell ref="A19:A22"/>
    <mergeCell ref="A32:G32"/>
    <mergeCell ref="A33:H33"/>
    <mergeCell ref="A38:H38"/>
    <mergeCell ref="A37:G37"/>
    <mergeCell ref="A41:G41"/>
    <mergeCell ref="A23:G23"/>
    <mergeCell ref="A24:H24"/>
    <mergeCell ref="A2:H2"/>
    <mergeCell ref="A10:G10"/>
    <mergeCell ref="A11:H11"/>
    <mergeCell ref="A17:G17"/>
    <mergeCell ref="A18:H18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7"/>
  <sheetViews>
    <sheetView zoomScale="92" workbookViewId="0">
      <selection activeCell="F28" sqref="F28"/>
    </sheetView>
  </sheetViews>
  <sheetFormatPr defaultColWidth="8.83203125" defaultRowHeight="16.5"/>
  <cols>
    <col min="1" max="2" width="35.5" style="19" customWidth="1"/>
    <col min="3" max="7" width="9.5" style="20" customWidth="1"/>
    <col min="8" max="8" width="13.5" style="20" customWidth="1"/>
    <col min="9" max="16384" width="8.83203125" style="19"/>
  </cols>
  <sheetData>
    <row r="1" spans="1:8" ht="20" customHeight="1">
      <c r="A1" s="2" t="s">
        <v>4</v>
      </c>
      <c r="B1" s="2" t="s">
        <v>6</v>
      </c>
      <c r="C1" s="2" t="s">
        <v>101</v>
      </c>
      <c r="D1" s="2" t="s">
        <v>8</v>
      </c>
      <c r="E1" s="2" t="s">
        <v>102</v>
      </c>
      <c r="F1" s="2" t="s">
        <v>8</v>
      </c>
      <c r="G1" s="2" t="s">
        <v>10</v>
      </c>
      <c r="H1" s="2" t="s">
        <v>11</v>
      </c>
    </row>
    <row r="2" spans="1:8" ht="20" customHeight="1">
      <c r="A2" s="80" t="s">
        <v>2</v>
      </c>
      <c r="B2" s="80"/>
      <c r="C2" s="80"/>
      <c r="D2" s="80"/>
      <c r="E2" s="80"/>
      <c r="F2" s="80"/>
      <c r="G2" s="80"/>
      <c r="H2" s="80"/>
    </row>
    <row r="3" spans="1:8" ht="20" customHeight="1">
      <c r="A3" s="82" t="s">
        <v>103</v>
      </c>
      <c r="B3" s="21" t="s">
        <v>104</v>
      </c>
      <c r="C3" s="4">
        <v>25</v>
      </c>
      <c r="D3" s="4" t="s">
        <v>105</v>
      </c>
      <c r="E3" s="4">
        <v>4</v>
      </c>
      <c r="F3" s="4" t="s">
        <v>106</v>
      </c>
      <c r="G3" s="4">
        <v>859</v>
      </c>
      <c r="H3" s="4">
        <f t="shared" ref="H3:H11" si="0">G3*E3*C3</f>
        <v>85900</v>
      </c>
    </row>
    <row r="4" spans="1:8" ht="20" customHeight="1">
      <c r="A4" s="83"/>
      <c r="B4" s="21" t="s">
        <v>107</v>
      </c>
      <c r="C4" s="4">
        <v>5</v>
      </c>
      <c r="D4" s="4" t="s">
        <v>105</v>
      </c>
      <c r="E4" s="4">
        <v>4</v>
      </c>
      <c r="F4" s="4" t="s">
        <v>106</v>
      </c>
      <c r="G4" s="4">
        <v>999</v>
      </c>
      <c r="H4" s="4">
        <f t="shared" si="0"/>
        <v>19980</v>
      </c>
    </row>
    <row r="5" spans="1:8" ht="20" customHeight="1">
      <c r="A5" s="83"/>
      <c r="B5" s="21" t="s">
        <v>108</v>
      </c>
      <c r="C5" s="6">
        <v>25</v>
      </c>
      <c r="D5" s="6" t="s">
        <v>105</v>
      </c>
      <c r="E5" s="6">
        <v>4</v>
      </c>
      <c r="F5" s="6" t="s">
        <v>106</v>
      </c>
      <c r="G5" s="6">
        <v>859</v>
      </c>
      <c r="H5" s="6">
        <f t="shared" si="0"/>
        <v>85900</v>
      </c>
    </row>
    <row r="6" spans="1:8" ht="20" customHeight="1">
      <c r="A6" s="83"/>
      <c r="B6" s="21" t="s">
        <v>109</v>
      </c>
      <c r="C6" s="6">
        <v>25</v>
      </c>
      <c r="D6" s="6" t="s">
        <v>105</v>
      </c>
      <c r="E6" s="6">
        <v>4</v>
      </c>
      <c r="F6" s="6" t="s">
        <v>106</v>
      </c>
      <c r="G6" s="6">
        <v>899</v>
      </c>
      <c r="H6" s="6">
        <f t="shared" si="0"/>
        <v>89900</v>
      </c>
    </row>
    <row r="7" spans="1:8" ht="20" customHeight="1">
      <c r="A7" s="83"/>
      <c r="B7" s="5" t="s">
        <v>110</v>
      </c>
      <c r="C7" s="6">
        <v>2</v>
      </c>
      <c r="D7" s="6" t="s">
        <v>105</v>
      </c>
      <c r="E7" s="6">
        <v>6</v>
      </c>
      <c r="F7" s="6" t="s">
        <v>106</v>
      </c>
      <c r="G7" s="6">
        <v>799</v>
      </c>
      <c r="H7" s="6">
        <f t="shared" si="0"/>
        <v>9588</v>
      </c>
    </row>
    <row r="8" spans="1:8" ht="20" customHeight="1">
      <c r="A8" s="83"/>
      <c r="B8" s="5" t="s">
        <v>111</v>
      </c>
      <c r="C8" s="6">
        <v>1</v>
      </c>
      <c r="D8" s="6" t="s">
        <v>112</v>
      </c>
      <c r="E8" s="6">
        <v>1</v>
      </c>
      <c r="F8" s="6" t="s">
        <v>113</v>
      </c>
      <c r="G8" s="6">
        <v>50000</v>
      </c>
      <c r="H8" s="6">
        <f t="shared" si="0"/>
        <v>50000</v>
      </c>
    </row>
    <row r="9" spans="1:8" ht="20" customHeight="1">
      <c r="A9" s="83"/>
      <c r="B9" s="5" t="s">
        <v>114</v>
      </c>
      <c r="C9" s="6">
        <v>1</v>
      </c>
      <c r="D9" s="6" t="s">
        <v>112</v>
      </c>
      <c r="E9" s="6">
        <v>1</v>
      </c>
      <c r="F9" s="6" t="s">
        <v>113</v>
      </c>
      <c r="G9" s="6">
        <v>40000</v>
      </c>
      <c r="H9" s="6">
        <f t="shared" si="0"/>
        <v>40000</v>
      </c>
    </row>
    <row r="10" spans="1:8" ht="20" customHeight="1">
      <c r="A10" s="83"/>
      <c r="B10" s="5" t="s">
        <v>188</v>
      </c>
      <c r="C10" s="6">
        <v>100</v>
      </c>
      <c r="D10" s="6" t="s">
        <v>63</v>
      </c>
      <c r="E10" s="6">
        <v>1</v>
      </c>
      <c r="F10" s="6" t="s">
        <v>22</v>
      </c>
      <c r="G10" s="6">
        <v>88</v>
      </c>
      <c r="H10" s="6">
        <f t="shared" si="0"/>
        <v>8800</v>
      </c>
    </row>
    <row r="11" spans="1:8" ht="20" customHeight="1">
      <c r="A11" s="83"/>
      <c r="B11" s="5" t="s">
        <v>115</v>
      </c>
      <c r="C11" s="6">
        <v>0.5</v>
      </c>
      <c r="D11" s="6" t="s">
        <v>112</v>
      </c>
      <c r="E11" s="6">
        <v>2</v>
      </c>
      <c r="F11" s="6" t="s">
        <v>19</v>
      </c>
      <c r="G11" s="6">
        <v>8000</v>
      </c>
      <c r="H11" s="6">
        <f t="shared" si="0"/>
        <v>8000</v>
      </c>
    </row>
    <row r="12" spans="1:8" ht="20" customHeight="1">
      <c r="A12" s="81" t="s">
        <v>26</v>
      </c>
      <c r="B12" s="81"/>
      <c r="C12" s="81"/>
      <c r="D12" s="81"/>
      <c r="E12" s="81"/>
      <c r="F12" s="81"/>
      <c r="G12" s="81"/>
      <c r="H12" s="7">
        <f>SUM(H3:H11)</f>
        <v>398068</v>
      </c>
    </row>
    <row r="13" spans="1:8" ht="20" customHeight="1">
      <c r="A13" s="80" t="s">
        <v>116</v>
      </c>
      <c r="B13" s="80"/>
      <c r="C13" s="80"/>
      <c r="D13" s="80"/>
      <c r="E13" s="80"/>
      <c r="F13" s="80"/>
      <c r="G13" s="80"/>
      <c r="H13" s="80"/>
    </row>
    <row r="14" spans="1:8" ht="20" customHeight="1">
      <c r="A14" s="5" t="s">
        <v>119</v>
      </c>
      <c r="B14" s="5" t="s">
        <v>117</v>
      </c>
      <c r="C14" s="4">
        <v>130</v>
      </c>
      <c r="D14" s="4" t="s">
        <v>63</v>
      </c>
      <c r="E14" s="4">
        <v>1</v>
      </c>
      <c r="F14" s="4" t="s">
        <v>118</v>
      </c>
      <c r="G14" s="6">
        <v>200</v>
      </c>
      <c r="H14" s="6">
        <f t="shared" ref="H14:H18" si="1">C14*E14*G14</f>
        <v>26000</v>
      </c>
    </row>
    <row r="15" spans="1:8" ht="20" customHeight="1">
      <c r="A15" s="5" t="s">
        <v>120</v>
      </c>
      <c r="B15" s="5" t="s">
        <v>121</v>
      </c>
      <c r="C15" s="4">
        <v>130</v>
      </c>
      <c r="D15" s="4" t="s">
        <v>63</v>
      </c>
      <c r="E15" s="4">
        <v>1</v>
      </c>
      <c r="F15" s="4" t="s">
        <v>118</v>
      </c>
      <c r="G15" s="6">
        <v>300</v>
      </c>
      <c r="H15" s="6">
        <f t="shared" si="1"/>
        <v>39000</v>
      </c>
    </row>
    <row r="16" spans="1:8" ht="20" customHeight="1">
      <c r="A16" s="8" t="s">
        <v>122</v>
      </c>
      <c r="B16" s="5" t="s">
        <v>123</v>
      </c>
      <c r="C16" s="4">
        <v>130</v>
      </c>
      <c r="D16" s="4" t="s">
        <v>63</v>
      </c>
      <c r="E16" s="4">
        <v>1</v>
      </c>
      <c r="F16" s="4" t="s">
        <v>118</v>
      </c>
      <c r="G16" s="6">
        <v>120</v>
      </c>
      <c r="H16" s="6">
        <f t="shared" si="1"/>
        <v>15600</v>
      </c>
    </row>
    <row r="17" spans="1:8" ht="20" customHeight="1">
      <c r="A17" s="8" t="s">
        <v>124</v>
      </c>
      <c r="B17" s="5" t="s">
        <v>123</v>
      </c>
      <c r="C17" s="4">
        <v>130</v>
      </c>
      <c r="D17" s="4" t="s">
        <v>63</v>
      </c>
      <c r="E17" s="4">
        <v>1</v>
      </c>
      <c r="F17" s="4" t="s">
        <v>118</v>
      </c>
      <c r="G17" s="6">
        <v>120</v>
      </c>
      <c r="H17" s="6">
        <f t="shared" si="1"/>
        <v>15600</v>
      </c>
    </row>
    <row r="18" spans="1:8" ht="20" customHeight="1">
      <c r="A18" s="8" t="s">
        <v>125</v>
      </c>
      <c r="B18" s="5"/>
      <c r="C18" s="4">
        <v>1</v>
      </c>
      <c r="D18" s="4" t="s">
        <v>126</v>
      </c>
      <c r="E18" s="4">
        <v>1</v>
      </c>
      <c r="F18" s="4" t="s">
        <v>126</v>
      </c>
      <c r="G18" s="6">
        <v>10000</v>
      </c>
      <c r="H18" s="6">
        <f t="shared" si="1"/>
        <v>10000</v>
      </c>
    </row>
    <row r="19" spans="1:8" ht="20" customHeight="1">
      <c r="A19" s="81" t="s">
        <v>26</v>
      </c>
      <c r="B19" s="81"/>
      <c r="C19" s="81"/>
      <c r="D19" s="81"/>
      <c r="E19" s="81"/>
      <c r="F19" s="81"/>
      <c r="G19" s="81"/>
      <c r="H19" s="7">
        <f>SUM(H14:H18)</f>
        <v>106200</v>
      </c>
    </row>
    <row r="20" spans="1:8" ht="20" customHeight="1">
      <c r="A20" s="80" t="s">
        <v>127</v>
      </c>
      <c r="B20" s="80"/>
      <c r="C20" s="80"/>
      <c r="D20" s="80"/>
      <c r="E20" s="80"/>
      <c r="F20" s="80"/>
      <c r="G20" s="80"/>
      <c r="H20" s="80"/>
    </row>
    <row r="21" spans="1:8" ht="20" customHeight="1">
      <c r="A21" s="84" t="s">
        <v>128</v>
      </c>
      <c r="B21" s="5" t="s">
        <v>129</v>
      </c>
      <c r="C21" s="6">
        <v>10</v>
      </c>
      <c r="D21" s="6" t="s">
        <v>130</v>
      </c>
      <c r="E21" s="6">
        <v>2</v>
      </c>
      <c r="F21" s="6" t="s">
        <v>69</v>
      </c>
      <c r="G21" s="22">
        <v>450</v>
      </c>
      <c r="H21" s="6">
        <f t="shared" ref="H21:H24" si="2">G21*E21*C21</f>
        <v>9000</v>
      </c>
    </row>
    <row r="22" spans="1:8" ht="20" customHeight="1">
      <c r="A22" s="85"/>
      <c r="B22" s="5" t="s">
        <v>131</v>
      </c>
      <c r="C22" s="6">
        <v>2</v>
      </c>
      <c r="D22" s="6" t="s">
        <v>130</v>
      </c>
      <c r="E22" s="6">
        <v>2</v>
      </c>
      <c r="F22" s="6" t="s">
        <v>69</v>
      </c>
      <c r="G22" s="22">
        <v>600</v>
      </c>
      <c r="H22" s="6">
        <f t="shared" si="2"/>
        <v>2400</v>
      </c>
    </row>
    <row r="23" spans="1:8" ht="20" customHeight="1">
      <c r="A23" s="85"/>
      <c r="B23" s="5" t="s">
        <v>132</v>
      </c>
      <c r="C23" s="6">
        <v>3</v>
      </c>
      <c r="D23" s="6" t="s">
        <v>130</v>
      </c>
      <c r="E23" s="6">
        <v>2</v>
      </c>
      <c r="F23" s="6" t="s">
        <v>69</v>
      </c>
      <c r="G23" s="22">
        <v>700</v>
      </c>
      <c r="H23" s="6">
        <f t="shared" si="2"/>
        <v>4200</v>
      </c>
    </row>
    <row r="24" spans="1:8" ht="20" customHeight="1">
      <c r="A24" s="86"/>
      <c r="B24" s="5" t="s">
        <v>133</v>
      </c>
      <c r="C24" s="6">
        <v>2</v>
      </c>
      <c r="D24" s="6" t="s">
        <v>130</v>
      </c>
      <c r="E24" s="6">
        <v>2</v>
      </c>
      <c r="F24" s="6" t="s">
        <v>69</v>
      </c>
      <c r="G24" s="22">
        <v>800</v>
      </c>
      <c r="H24" s="6">
        <f t="shared" si="2"/>
        <v>3200</v>
      </c>
    </row>
    <row r="25" spans="1:8" ht="20" customHeight="1">
      <c r="A25" s="81" t="s">
        <v>26</v>
      </c>
      <c r="B25" s="81"/>
      <c r="C25" s="81"/>
      <c r="D25" s="81"/>
      <c r="E25" s="81"/>
      <c r="F25" s="81"/>
      <c r="G25" s="81"/>
      <c r="H25" s="7">
        <f>SUM(H21:H24)</f>
        <v>18800</v>
      </c>
    </row>
    <row r="26" spans="1:8" ht="20" customHeight="1">
      <c r="A26" s="80" t="s">
        <v>134</v>
      </c>
      <c r="B26" s="80"/>
      <c r="C26" s="80"/>
      <c r="D26" s="80"/>
      <c r="E26" s="80"/>
      <c r="F26" s="80"/>
      <c r="G26" s="80"/>
      <c r="H26" s="80"/>
    </row>
    <row r="27" spans="1:8" ht="20" customHeight="1">
      <c r="A27" s="10" t="s">
        <v>135</v>
      </c>
      <c r="B27" s="5" t="s">
        <v>136</v>
      </c>
      <c r="C27" s="6">
        <v>3</v>
      </c>
      <c r="D27" s="6" t="s">
        <v>130</v>
      </c>
      <c r="E27" s="6">
        <v>2</v>
      </c>
      <c r="F27" s="6" t="s">
        <v>112</v>
      </c>
      <c r="G27" s="6">
        <v>6500</v>
      </c>
      <c r="H27" s="6">
        <f>G27*E27*C27</f>
        <v>39000</v>
      </c>
    </row>
    <row r="28" spans="1:8" ht="20" customHeight="1">
      <c r="A28" s="51" t="s">
        <v>149</v>
      </c>
      <c r="B28" s="5"/>
      <c r="C28" s="6">
        <v>130</v>
      </c>
      <c r="D28" s="52" t="s">
        <v>152</v>
      </c>
      <c r="E28" s="6">
        <v>1</v>
      </c>
      <c r="F28" s="52" t="s">
        <v>153</v>
      </c>
      <c r="G28" s="6">
        <v>65</v>
      </c>
      <c r="H28" s="6">
        <f t="shared" ref="H28:H33" si="3">G28*E28*C28</f>
        <v>8450</v>
      </c>
    </row>
    <row r="29" spans="1:8" ht="20" customHeight="1">
      <c r="A29" s="51" t="s">
        <v>154</v>
      </c>
      <c r="B29" s="5"/>
      <c r="C29" s="6">
        <v>130</v>
      </c>
      <c r="D29" s="52" t="s">
        <v>152</v>
      </c>
      <c r="E29" s="6">
        <v>1</v>
      </c>
      <c r="F29" s="52" t="s">
        <v>153</v>
      </c>
      <c r="G29" s="6">
        <v>45</v>
      </c>
      <c r="H29" s="6">
        <f t="shared" si="3"/>
        <v>5850</v>
      </c>
    </row>
    <row r="30" spans="1:8" ht="20" customHeight="1">
      <c r="A30" s="51" t="s">
        <v>150</v>
      </c>
      <c r="B30" s="5"/>
      <c r="C30" s="6">
        <v>130</v>
      </c>
      <c r="D30" s="52" t="s">
        <v>152</v>
      </c>
      <c r="E30" s="6">
        <v>1</v>
      </c>
      <c r="F30" s="52" t="s">
        <v>153</v>
      </c>
      <c r="G30" s="6">
        <v>65</v>
      </c>
      <c r="H30" s="6">
        <f t="shared" si="3"/>
        <v>8450</v>
      </c>
    </row>
    <row r="31" spans="1:8" ht="20" customHeight="1">
      <c r="A31" s="51" t="s">
        <v>148</v>
      </c>
      <c r="B31" s="5"/>
      <c r="C31" s="6">
        <v>130</v>
      </c>
      <c r="D31" s="52" t="s">
        <v>152</v>
      </c>
      <c r="E31" s="6">
        <v>0</v>
      </c>
      <c r="F31" s="52" t="s">
        <v>153</v>
      </c>
      <c r="G31" s="6">
        <v>168</v>
      </c>
      <c r="H31" s="6">
        <f t="shared" si="3"/>
        <v>0</v>
      </c>
    </row>
    <row r="32" spans="1:8" ht="20" customHeight="1">
      <c r="A32" s="51" t="s">
        <v>151</v>
      </c>
      <c r="B32" s="5"/>
      <c r="C32" s="6">
        <v>130</v>
      </c>
      <c r="D32" s="52" t="s">
        <v>152</v>
      </c>
      <c r="E32" s="6">
        <v>1</v>
      </c>
      <c r="F32" s="52" t="s">
        <v>153</v>
      </c>
      <c r="G32" s="6">
        <v>80</v>
      </c>
      <c r="H32" s="6">
        <f t="shared" si="3"/>
        <v>10400</v>
      </c>
    </row>
    <row r="33" spans="1:8" ht="20" customHeight="1">
      <c r="A33" s="51" t="s">
        <v>155</v>
      </c>
      <c r="B33" s="5"/>
      <c r="C33" s="6">
        <v>130</v>
      </c>
      <c r="D33" s="52" t="s">
        <v>152</v>
      </c>
      <c r="E33" s="6">
        <v>1</v>
      </c>
      <c r="F33" s="52" t="s">
        <v>153</v>
      </c>
      <c r="G33" s="6">
        <v>40</v>
      </c>
      <c r="H33" s="6">
        <f t="shared" si="3"/>
        <v>5200</v>
      </c>
    </row>
    <row r="34" spans="1:8" ht="20" customHeight="1">
      <c r="A34" s="81" t="s">
        <v>26</v>
      </c>
      <c r="B34" s="81"/>
      <c r="C34" s="81"/>
      <c r="D34" s="81"/>
      <c r="E34" s="81"/>
      <c r="F34" s="81"/>
      <c r="G34" s="81"/>
      <c r="H34" s="7">
        <f>SUM(H27:H33)</f>
        <v>77350</v>
      </c>
    </row>
    <row r="35" spans="1:8" ht="20" customHeight="1">
      <c r="A35" s="80" t="s">
        <v>137</v>
      </c>
      <c r="B35" s="80"/>
      <c r="C35" s="80"/>
      <c r="D35" s="80"/>
      <c r="E35" s="80"/>
      <c r="F35" s="80"/>
      <c r="G35" s="80"/>
      <c r="H35" s="80"/>
    </row>
    <row r="36" spans="1:8" ht="20" customHeight="1">
      <c r="A36" s="12" t="s">
        <v>138</v>
      </c>
      <c r="B36" s="13"/>
      <c r="C36" s="14">
        <v>5</v>
      </c>
      <c r="D36" s="14" t="s">
        <v>63</v>
      </c>
      <c r="E36" s="14">
        <v>1</v>
      </c>
      <c r="F36" s="14" t="s">
        <v>112</v>
      </c>
      <c r="G36" s="14">
        <v>700</v>
      </c>
      <c r="H36" s="14">
        <f t="shared" ref="H36:H38" si="4">G36*E36*C36</f>
        <v>3500</v>
      </c>
    </row>
    <row r="37" spans="1:8" ht="20" customHeight="1">
      <c r="A37" s="15" t="s">
        <v>191</v>
      </c>
      <c r="B37" s="16"/>
      <c r="C37" s="17">
        <v>1</v>
      </c>
      <c r="D37" s="17" t="s">
        <v>126</v>
      </c>
      <c r="E37" s="17">
        <v>1</v>
      </c>
      <c r="F37" s="17" t="s">
        <v>126</v>
      </c>
      <c r="G37" s="17">
        <v>15000</v>
      </c>
      <c r="H37" s="17">
        <f t="shared" si="4"/>
        <v>15000</v>
      </c>
    </row>
    <row r="38" spans="1:8" ht="20" customHeight="1">
      <c r="A38" s="12" t="s">
        <v>139</v>
      </c>
      <c r="B38" s="13"/>
      <c r="C38" s="14">
        <v>3</v>
      </c>
      <c r="D38" s="14" t="s">
        <v>63</v>
      </c>
      <c r="E38" s="14">
        <v>2</v>
      </c>
      <c r="F38" s="14" t="s">
        <v>112</v>
      </c>
      <c r="G38" s="14">
        <v>600</v>
      </c>
      <c r="H38" s="14">
        <f t="shared" si="4"/>
        <v>3600</v>
      </c>
    </row>
    <row r="39" spans="1:8" ht="20" customHeight="1">
      <c r="A39" s="81" t="s">
        <v>26</v>
      </c>
      <c r="B39" s="81"/>
      <c r="C39" s="81"/>
      <c r="D39" s="81"/>
      <c r="E39" s="81"/>
      <c r="F39" s="81"/>
      <c r="G39" s="81"/>
      <c r="H39" s="7">
        <f>SUM(H36:H38)</f>
        <v>22100</v>
      </c>
    </row>
    <row r="40" spans="1:8" ht="20" customHeight="1">
      <c r="A40" s="80" t="s">
        <v>61</v>
      </c>
      <c r="B40" s="80"/>
      <c r="C40" s="80"/>
      <c r="D40" s="80"/>
      <c r="E40" s="80"/>
      <c r="F40" s="80"/>
      <c r="G40" s="80"/>
      <c r="H40" s="80"/>
    </row>
    <row r="41" spans="1:8" ht="20" customHeight="1">
      <c r="A41" s="5" t="s">
        <v>140</v>
      </c>
      <c r="B41" s="5" t="s">
        <v>141</v>
      </c>
      <c r="C41" s="6">
        <v>130</v>
      </c>
      <c r="D41" s="6" t="s">
        <v>63</v>
      </c>
      <c r="E41" s="6">
        <v>1</v>
      </c>
      <c r="F41" s="6" t="s">
        <v>126</v>
      </c>
      <c r="G41" s="6">
        <v>10</v>
      </c>
      <c r="H41" s="6">
        <f>G41*E41*C41</f>
        <v>1300</v>
      </c>
    </row>
    <row r="42" spans="1:8" ht="20" customHeight="1">
      <c r="A42" s="5" t="s">
        <v>181</v>
      </c>
      <c r="B42" s="5"/>
      <c r="C42" s="17">
        <v>1</v>
      </c>
      <c r="D42" s="17" t="s">
        <v>126</v>
      </c>
      <c r="E42" s="17">
        <v>1</v>
      </c>
      <c r="F42" s="17" t="s">
        <v>126</v>
      </c>
      <c r="G42" s="17">
        <v>5000</v>
      </c>
      <c r="H42" s="17">
        <f t="shared" ref="H42" si="5">G42*E42*C42</f>
        <v>5000</v>
      </c>
    </row>
    <row r="43" spans="1:8" ht="20" customHeight="1">
      <c r="A43" s="87" t="s">
        <v>156</v>
      </c>
      <c r="B43" s="81"/>
      <c r="C43" s="81"/>
      <c r="D43" s="81"/>
      <c r="E43" s="81"/>
      <c r="F43" s="81"/>
      <c r="G43" s="81"/>
      <c r="H43" s="18">
        <f>SUM(H41:H42)</f>
        <v>6300</v>
      </c>
    </row>
    <row r="44" spans="1:8" ht="20" customHeight="1">
      <c r="A44" s="81" t="s">
        <v>100</v>
      </c>
      <c r="B44" s="81"/>
      <c r="C44" s="81"/>
      <c r="D44" s="81"/>
      <c r="E44" s="81"/>
      <c r="F44" s="81"/>
      <c r="G44" s="81"/>
      <c r="H44" s="53">
        <f>H43+H39+H34++H25+H19+H12</f>
        <v>628818</v>
      </c>
    </row>
    <row r="45" spans="1:8" ht="20" customHeight="1">
      <c r="A45" s="81" t="s">
        <v>184</v>
      </c>
      <c r="B45" s="81"/>
      <c r="C45" s="81"/>
      <c r="D45" s="81"/>
      <c r="E45" s="81"/>
      <c r="F45" s="81"/>
      <c r="G45" s="81"/>
      <c r="H45" s="60">
        <f>H44*0.1</f>
        <v>62881.8</v>
      </c>
    </row>
    <row r="46" spans="1:8" ht="20" customHeight="1">
      <c r="A46" s="81" t="s">
        <v>185</v>
      </c>
      <c r="B46" s="81"/>
      <c r="C46" s="81"/>
      <c r="D46" s="81"/>
      <c r="E46" s="81"/>
      <c r="F46" s="81"/>
      <c r="G46" s="81"/>
      <c r="H46" s="60">
        <f>(H44+H45)*0.06</f>
        <v>41501.988000000005</v>
      </c>
    </row>
    <row r="47" spans="1:8">
      <c r="A47" s="81" t="s">
        <v>186</v>
      </c>
      <c r="B47" s="81"/>
      <c r="C47" s="81"/>
      <c r="D47" s="81"/>
      <c r="E47" s="81"/>
      <c r="F47" s="81"/>
      <c r="G47" s="81"/>
      <c r="H47" s="60">
        <f>H44+H45+H46</f>
        <v>733201.78800000006</v>
      </c>
    </row>
  </sheetData>
  <mergeCells count="18">
    <mergeCell ref="A45:G45"/>
    <mergeCell ref="A46:G46"/>
    <mergeCell ref="A47:G47"/>
    <mergeCell ref="A19:G19"/>
    <mergeCell ref="A44:G44"/>
    <mergeCell ref="A21:A24"/>
    <mergeCell ref="A43:G43"/>
    <mergeCell ref="A40:H40"/>
    <mergeCell ref="A25:G25"/>
    <mergeCell ref="A26:H26"/>
    <mergeCell ref="A34:G34"/>
    <mergeCell ref="A35:H35"/>
    <mergeCell ref="A39:G39"/>
    <mergeCell ref="A2:H2"/>
    <mergeCell ref="A12:G12"/>
    <mergeCell ref="A13:H13"/>
    <mergeCell ref="A20:H20"/>
    <mergeCell ref="A3:A11"/>
  </mergeCells>
  <phoneticPr fontId="14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3"/>
  <sheetViews>
    <sheetView zoomScale="94" workbookViewId="0">
      <selection activeCell="B6" sqref="B6"/>
    </sheetView>
  </sheetViews>
  <sheetFormatPr defaultColWidth="8.83203125" defaultRowHeight="14"/>
  <cols>
    <col min="1" max="2" width="35.5" customWidth="1"/>
    <col min="3" max="7" width="9.5" style="1" customWidth="1"/>
    <col min="8" max="8" width="15.1640625" style="1" bestFit="1" customWidth="1"/>
  </cols>
  <sheetData>
    <row r="1" spans="1:8" ht="20" customHeight="1">
      <c r="A1" s="2" t="s">
        <v>4</v>
      </c>
      <c r="B1" s="2" t="s">
        <v>6</v>
      </c>
      <c r="C1" s="2" t="s">
        <v>101</v>
      </c>
      <c r="D1" s="2" t="s">
        <v>8</v>
      </c>
      <c r="E1" s="2" t="s">
        <v>102</v>
      </c>
      <c r="F1" s="2" t="s">
        <v>8</v>
      </c>
      <c r="G1" s="2" t="s">
        <v>10</v>
      </c>
      <c r="H1" s="2" t="s">
        <v>11</v>
      </c>
    </row>
    <row r="2" spans="1:8" ht="20" customHeight="1">
      <c r="A2" s="80" t="s">
        <v>2</v>
      </c>
      <c r="B2" s="80"/>
      <c r="C2" s="80"/>
      <c r="D2" s="80"/>
      <c r="E2" s="80"/>
      <c r="F2" s="80"/>
      <c r="G2" s="80"/>
      <c r="H2" s="80"/>
    </row>
    <row r="3" spans="1:8" ht="20" customHeight="1">
      <c r="A3" s="82" t="s">
        <v>145</v>
      </c>
      <c r="B3" s="3" t="s">
        <v>142</v>
      </c>
      <c r="C3" s="4">
        <v>30</v>
      </c>
      <c r="D3" s="4" t="s">
        <v>105</v>
      </c>
      <c r="E3" s="54">
        <v>4</v>
      </c>
      <c r="F3" s="4" t="s">
        <v>106</v>
      </c>
      <c r="G3" s="4">
        <v>860</v>
      </c>
      <c r="H3" s="4">
        <f t="shared" ref="H3:H8" si="0">G3*E3*C3</f>
        <v>103200</v>
      </c>
    </row>
    <row r="4" spans="1:8" ht="20" customHeight="1">
      <c r="A4" s="83"/>
      <c r="B4" s="5" t="s">
        <v>143</v>
      </c>
      <c r="C4" s="6">
        <v>50</v>
      </c>
      <c r="D4" s="6" t="s">
        <v>105</v>
      </c>
      <c r="E4" s="52">
        <v>4</v>
      </c>
      <c r="F4" s="6" t="s">
        <v>106</v>
      </c>
      <c r="G4" s="6">
        <v>860</v>
      </c>
      <c r="H4" s="6">
        <f t="shared" si="0"/>
        <v>172000</v>
      </c>
    </row>
    <row r="5" spans="1:8" ht="20" customHeight="1">
      <c r="A5" s="83"/>
      <c r="B5" s="5" t="s">
        <v>200</v>
      </c>
      <c r="C5" s="6">
        <v>2</v>
      </c>
      <c r="D5" s="6" t="s">
        <v>105</v>
      </c>
      <c r="E5" s="6">
        <v>6</v>
      </c>
      <c r="F5" s="6" t="s">
        <v>106</v>
      </c>
      <c r="G5" s="6">
        <v>860</v>
      </c>
      <c r="H5" s="6">
        <f t="shared" si="0"/>
        <v>10320</v>
      </c>
    </row>
    <row r="6" spans="1:8" ht="20" customHeight="1">
      <c r="A6" s="83"/>
      <c r="B6" s="5" t="s">
        <v>146</v>
      </c>
      <c r="C6" s="6">
        <v>1</v>
      </c>
      <c r="D6" s="6" t="s">
        <v>112</v>
      </c>
      <c r="E6" s="6">
        <v>1</v>
      </c>
      <c r="F6" s="6" t="s">
        <v>113</v>
      </c>
      <c r="G6" s="6">
        <v>70000</v>
      </c>
      <c r="H6" s="6">
        <f t="shared" si="0"/>
        <v>70000</v>
      </c>
    </row>
    <row r="7" spans="1:8" ht="20" customHeight="1">
      <c r="A7" s="83"/>
      <c r="B7" s="5" t="s">
        <v>188</v>
      </c>
      <c r="C7" s="6">
        <v>100</v>
      </c>
      <c r="D7" s="6" t="s">
        <v>63</v>
      </c>
      <c r="E7" s="6">
        <v>1</v>
      </c>
      <c r="F7" s="6" t="s">
        <v>22</v>
      </c>
      <c r="G7" s="6">
        <v>108</v>
      </c>
      <c r="H7" s="6">
        <f t="shared" si="0"/>
        <v>10800</v>
      </c>
    </row>
    <row r="8" spans="1:8" ht="20" customHeight="1">
      <c r="A8" s="83"/>
      <c r="B8" s="5" t="s">
        <v>115</v>
      </c>
      <c r="C8" s="6">
        <v>1</v>
      </c>
      <c r="D8" s="6" t="s">
        <v>144</v>
      </c>
      <c r="E8" s="6">
        <v>2</v>
      </c>
      <c r="F8" s="6" t="s">
        <v>19</v>
      </c>
      <c r="G8" s="6">
        <v>12000</v>
      </c>
      <c r="H8" s="6">
        <f t="shared" si="0"/>
        <v>24000</v>
      </c>
    </row>
    <row r="9" spans="1:8" ht="20" customHeight="1">
      <c r="A9" s="81" t="s">
        <v>26</v>
      </c>
      <c r="B9" s="81"/>
      <c r="C9" s="81"/>
      <c r="D9" s="81"/>
      <c r="E9" s="81"/>
      <c r="F9" s="81"/>
      <c r="G9" s="81"/>
      <c r="H9" s="7">
        <f>SUM(H3:H8)</f>
        <v>390320</v>
      </c>
    </row>
    <row r="10" spans="1:8" s="19" customFormat="1" ht="20" customHeight="1">
      <c r="A10" s="80" t="s">
        <v>116</v>
      </c>
      <c r="B10" s="80"/>
      <c r="C10" s="80"/>
      <c r="D10" s="80"/>
      <c r="E10" s="80"/>
      <c r="F10" s="80"/>
      <c r="G10" s="80"/>
      <c r="H10" s="80"/>
    </row>
    <row r="11" spans="1:8" s="19" customFormat="1" ht="20" customHeight="1">
      <c r="A11" s="5" t="s">
        <v>119</v>
      </c>
      <c r="B11" s="5" t="s">
        <v>117</v>
      </c>
      <c r="C11" s="4">
        <v>130</v>
      </c>
      <c r="D11" s="4" t="s">
        <v>63</v>
      </c>
      <c r="E11" s="4">
        <v>1</v>
      </c>
      <c r="F11" s="4" t="s">
        <v>118</v>
      </c>
      <c r="G11" s="6">
        <v>200</v>
      </c>
      <c r="H11" s="6">
        <f t="shared" ref="H11:H15" si="1">C11*E11*G11</f>
        <v>26000</v>
      </c>
    </row>
    <row r="12" spans="1:8" s="19" customFormat="1" ht="20" customHeight="1">
      <c r="A12" s="5" t="s">
        <v>120</v>
      </c>
      <c r="B12" s="5" t="s">
        <v>121</v>
      </c>
      <c r="C12" s="4">
        <v>130</v>
      </c>
      <c r="D12" s="4" t="s">
        <v>63</v>
      </c>
      <c r="E12" s="4">
        <v>1</v>
      </c>
      <c r="F12" s="4" t="s">
        <v>118</v>
      </c>
      <c r="G12" s="6">
        <v>280</v>
      </c>
      <c r="H12" s="6">
        <f t="shared" si="1"/>
        <v>36400</v>
      </c>
    </row>
    <row r="13" spans="1:8" s="19" customFormat="1" ht="20" customHeight="1">
      <c r="A13" s="8" t="s">
        <v>122</v>
      </c>
      <c r="B13" s="5" t="s">
        <v>123</v>
      </c>
      <c r="C13" s="4">
        <v>130</v>
      </c>
      <c r="D13" s="4" t="s">
        <v>63</v>
      </c>
      <c r="E13" s="4">
        <v>1</v>
      </c>
      <c r="F13" s="4" t="s">
        <v>118</v>
      </c>
      <c r="G13" s="6">
        <v>120</v>
      </c>
      <c r="H13" s="6">
        <f t="shared" si="1"/>
        <v>15600</v>
      </c>
    </row>
    <row r="14" spans="1:8" s="19" customFormat="1" ht="20" customHeight="1">
      <c r="A14" s="8" t="s">
        <v>124</v>
      </c>
      <c r="B14" s="5" t="s">
        <v>123</v>
      </c>
      <c r="C14" s="4">
        <v>130</v>
      </c>
      <c r="D14" s="4" t="s">
        <v>63</v>
      </c>
      <c r="E14" s="4">
        <v>1</v>
      </c>
      <c r="F14" s="4" t="s">
        <v>118</v>
      </c>
      <c r="G14" s="6">
        <v>120</v>
      </c>
      <c r="H14" s="6">
        <f t="shared" si="1"/>
        <v>15600</v>
      </c>
    </row>
    <row r="15" spans="1:8" s="19" customFormat="1" ht="20" customHeight="1">
      <c r="A15" s="8" t="s">
        <v>125</v>
      </c>
      <c r="B15" s="5"/>
      <c r="C15" s="4">
        <v>1</v>
      </c>
      <c r="D15" s="4" t="s">
        <v>126</v>
      </c>
      <c r="E15" s="4">
        <v>1</v>
      </c>
      <c r="F15" s="4" t="s">
        <v>126</v>
      </c>
      <c r="G15" s="6">
        <v>10000</v>
      </c>
      <c r="H15" s="6">
        <f t="shared" si="1"/>
        <v>10000</v>
      </c>
    </row>
    <row r="16" spans="1:8" s="19" customFormat="1" ht="20" customHeight="1">
      <c r="A16" s="81" t="s">
        <v>26</v>
      </c>
      <c r="B16" s="81"/>
      <c r="C16" s="81"/>
      <c r="D16" s="81"/>
      <c r="E16" s="81"/>
      <c r="F16" s="81"/>
      <c r="G16" s="81"/>
      <c r="H16" s="7">
        <f>SUM(H11:H15)</f>
        <v>103600</v>
      </c>
    </row>
    <row r="17" spans="1:8" ht="20" customHeight="1">
      <c r="A17" s="80" t="s">
        <v>127</v>
      </c>
      <c r="B17" s="80"/>
      <c r="C17" s="80"/>
      <c r="D17" s="80"/>
      <c r="E17" s="80"/>
      <c r="F17" s="80"/>
      <c r="G17" s="80"/>
      <c r="H17" s="80"/>
    </row>
    <row r="18" spans="1:8" ht="20" customHeight="1">
      <c r="A18" s="88" t="s">
        <v>128</v>
      </c>
      <c r="B18" s="5" t="s">
        <v>129</v>
      </c>
      <c r="C18" s="6">
        <v>10</v>
      </c>
      <c r="D18" s="6" t="s">
        <v>130</v>
      </c>
      <c r="E18" s="6">
        <v>2</v>
      </c>
      <c r="F18" s="6" t="s">
        <v>69</v>
      </c>
      <c r="G18" s="52">
        <v>300</v>
      </c>
      <c r="H18" s="9">
        <f t="shared" ref="H18" si="2">G18*E18*C18</f>
        <v>6000</v>
      </c>
    </row>
    <row r="19" spans="1:8" ht="20" customHeight="1">
      <c r="A19" s="89"/>
      <c r="B19" s="5" t="s">
        <v>131</v>
      </c>
      <c r="C19" s="6">
        <v>2</v>
      </c>
      <c r="D19" s="6" t="s">
        <v>130</v>
      </c>
      <c r="E19" s="6">
        <v>2</v>
      </c>
      <c r="F19" s="6" t="s">
        <v>69</v>
      </c>
      <c r="G19" s="52">
        <v>700</v>
      </c>
      <c r="H19" s="9">
        <f t="shared" ref="H19:H21" si="3">G19*E19*C19</f>
        <v>2800</v>
      </c>
    </row>
    <row r="20" spans="1:8" ht="20" customHeight="1">
      <c r="A20" s="89"/>
      <c r="B20" s="5" t="s">
        <v>132</v>
      </c>
      <c r="C20" s="6">
        <v>3</v>
      </c>
      <c r="D20" s="6" t="s">
        <v>130</v>
      </c>
      <c r="E20" s="6">
        <v>2</v>
      </c>
      <c r="F20" s="6" t="s">
        <v>69</v>
      </c>
      <c r="G20" s="52">
        <v>1200</v>
      </c>
      <c r="H20" s="9">
        <f t="shared" si="3"/>
        <v>7200</v>
      </c>
    </row>
    <row r="21" spans="1:8" ht="20" customHeight="1">
      <c r="A21" s="90"/>
      <c r="B21" s="5" t="s">
        <v>133</v>
      </c>
      <c r="C21" s="6">
        <v>2</v>
      </c>
      <c r="D21" s="6" t="s">
        <v>130</v>
      </c>
      <c r="E21" s="6">
        <v>2</v>
      </c>
      <c r="F21" s="6" t="s">
        <v>69</v>
      </c>
      <c r="G21" s="52">
        <v>1200</v>
      </c>
      <c r="H21" s="9">
        <f t="shared" si="3"/>
        <v>4800</v>
      </c>
    </row>
    <row r="22" spans="1:8" ht="20" customHeight="1">
      <c r="A22" s="81" t="s">
        <v>26</v>
      </c>
      <c r="B22" s="81"/>
      <c r="C22" s="81"/>
      <c r="D22" s="81"/>
      <c r="E22" s="81"/>
      <c r="F22" s="81"/>
      <c r="G22" s="81"/>
      <c r="H22" s="7">
        <f>SUM(H18:H21)</f>
        <v>20800</v>
      </c>
    </row>
    <row r="23" spans="1:8" ht="20" customHeight="1">
      <c r="A23" s="80" t="s">
        <v>134</v>
      </c>
      <c r="B23" s="80"/>
      <c r="C23" s="80"/>
      <c r="D23" s="80"/>
      <c r="E23" s="80"/>
      <c r="F23" s="80"/>
      <c r="G23" s="80"/>
      <c r="H23" s="80"/>
    </row>
    <row r="24" spans="1:8" ht="20" customHeight="1">
      <c r="A24" s="10" t="s">
        <v>147</v>
      </c>
      <c r="B24" s="11" t="s">
        <v>136</v>
      </c>
      <c r="C24" s="6">
        <v>3</v>
      </c>
      <c r="D24" s="6" t="s">
        <v>130</v>
      </c>
      <c r="E24" s="6">
        <v>2</v>
      </c>
      <c r="F24" s="6" t="s">
        <v>112</v>
      </c>
      <c r="G24" s="9">
        <v>6800</v>
      </c>
      <c r="H24" s="9">
        <f>G24*E24*C24</f>
        <v>40800</v>
      </c>
    </row>
    <row r="25" spans="1:8" ht="20" customHeight="1">
      <c r="A25" s="10" t="s">
        <v>157</v>
      </c>
      <c r="B25" s="11"/>
      <c r="C25" s="6">
        <v>130</v>
      </c>
      <c r="D25" s="52" t="s">
        <v>152</v>
      </c>
      <c r="E25" s="6">
        <v>1</v>
      </c>
      <c r="F25" s="52" t="s">
        <v>153</v>
      </c>
      <c r="G25" s="9">
        <v>90</v>
      </c>
      <c r="H25" s="9">
        <f t="shared" ref="H25:H29" si="4">G25*E25*C25</f>
        <v>11700</v>
      </c>
    </row>
    <row r="26" spans="1:8" ht="20" customHeight="1">
      <c r="A26" s="10" t="s">
        <v>158</v>
      </c>
      <c r="B26" s="55" t="s">
        <v>164</v>
      </c>
      <c r="C26" s="6">
        <v>130</v>
      </c>
      <c r="D26" s="52" t="s">
        <v>152</v>
      </c>
      <c r="E26" s="6">
        <v>1</v>
      </c>
      <c r="F26" s="52" t="s">
        <v>153</v>
      </c>
      <c r="G26" s="9">
        <v>70</v>
      </c>
      <c r="H26" s="9">
        <f t="shared" si="4"/>
        <v>9100</v>
      </c>
    </row>
    <row r="27" spans="1:8" ht="20" customHeight="1">
      <c r="A27" s="10" t="s">
        <v>159</v>
      </c>
      <c r="B27" s="11"/>
      <c r="C27" s="6">
        <v>130</v>
      </c>
      <c r="D27" s="52" t="s">
        <v>152</v>
      </c>
      <c r="E27" s="6">
        <v>1</v>
      </c>
      <c r="F27" s="52" t="s">
        <v>153</v>
      </c>
      <c r="G27" s="9">
        <v>238</v>
      </c>
      <c r="H27" s="9">
        <f t="shared" si="4"/>
        <v>30940</v>
      </c>
    </row>
    <row r="28" spans="1:8" ht="20" customHeight="1">
      <c r="A28" s="10" t="s">
        <v>162</v>
      </c>
      <c r="B28" s="11"/>
      <c r="C28" s="6">
        <v>130</v>
      </c>
      <c r="D28" s="52" t="s">
        <v>152</v>
      </c>
      <c r="E28" s="6">
        <v>0</v>
      </c>
      <c r="F28" s="52" t="s">
        <v>153</v>
      </c>
      <c r="G28" s="9">
        <v>368</v>
      </c>
      <c r="H28" s="9">
        <f t="shared" si="4"/>
        <v>0</v>
      </c>
    </row>
    <row r="29" spans="1:8" ht="20" customHeight="1">
      <c r="A29" s="10" t="s">
        <v>161</v>
      </c>
      <c r="B29" s="55"/>
      <c r="C29" s="6">
        <v>130</v>
      </c>
      <c r="D29" s="52" t="s">
        <v>152</v>
      </c>
      <c r="E29" s="6">
        <v>0</v>
      </c>
      <c r="F29" s="52" t="s">
        <v>153</v>
      </c>
      <c r="G29" s="9">
        <v>368</v>
      </c>
      <c r="H29" s="9">
        <f t="shared" si="4"/>
        <v>0</v>
      </c>
    </row>
    <row r="30" spans="1:8" ht="20" customHeight="1">
      <c r="A30" s="91" t="s">
        <v>26</v>
      </c>
      <c r="B30" s="92"/>
      <c r="C30" s="92"/>
      <c r="D30" s="92"/>
      <c r="E30" s="92"/>
      <c r="F30" s="92"/>
      <c r="G30" s="93"/>
      <c r="H30" s="7">
        <f>SUM(H24:H29)</f>
        <v>92540</v>
      </c>
    </row>
    <row r="31" spans="1:8" ht="20" customHeight="1">
      <c r="A31" s="80" t="s">
        <v>137</v>
      </c>
      <c r="B31" s="80"/>
      <c r="C31" s="80"/>
      <c r="D31" s="80"/>
      <c r="E31" s="80"/>
      <c r="F31" s="80"/>
      <c r="G31" s="80"/>
      <c r="H31" s="80"/>
    </row>
    <row r="32" spans="1:8" ht="20" customHeight="1">
      <c r="A32" s="12" t="s">
        <v>138</v>
      </c>
      <c r="B32" s="13"/>
      <c r="C32" s="14">
        <v>5</v>
      </c>
      <c r="D32" s="14" t="s">
        <v>63</v>
      </c>
      <c r="E32" s="14">
        <v>1</v>
      </c>
      <c r="F32" s="14" t="s">
        <v>112</v>
      </c>
      <c r="G32" s="14">
        <v>700</v>
      </c>
      <c r="H32" s="14">
        <f t="shared" ref="H32:H34" si="5">G32*E32*C32</f>
        <v>3500</v>
      </c>
    </row>
    <row r="33" spans="1:8" s="19" customFormat="1" ht="20" customHeight="1">
      <c r="A33" s="15" t="s">
        <v>191</v>
      </c>
      <c r="B33" s="16"/>
      <c r="C33" s="17">
        <v>1</v>
      </c>
      <c r="D33" s="17" t="s">
        <v>126</v>
      </c>
      <c r="E33" s="17">
        <v>1</v>
      </c>
      <c r="F33" s="17" t="s">
        <v>126</v>
      </c>
      <c r="G33" s="17">
        <v>15000</v>
      </c>
      <c r="H33" s="17">
        <f t="shared" si="5"/>
        <v>15000</v>
      </c>
    </row>
    <row r="34" spans="1:8" ht="20" customHeight="1">
      <c r="A34" s="12" t="s">
        <v>139</v>
      </c>
      <c r="B34" s="13"/>
      <c r="C34" s="14">
        <v>3</v>
      </c>
      <c r="D34" s="14" t="s">
        <v>63</v>
      </c>
      <c r="E34" s="14">
        <v>2</v>
      </c>
      <c r="F34" s="14" t="s">
        <v>112</v>
      </c>
      <c r="G34" s="14">
        <v>600</v>
      </c>
      <c r="H34" s="14">
        <f t="shared" si="5"/>
        <v>3600</v>
      </c>
    </row>
    <row r="35" spans="1:8" ht="20" customHeight="1">
      <c r="A35" s="81" t="s">
        <v>26</v>
      </c>
      <c r="B35" s="81"/>
      <c r="C35" s="81"/>
      <c r="D35" s="81"/>
      <c r="E35" s="81"/>
      <c r="F35" s="81"/>
      <c r="G35" s="81"/>
      <c r="H35" s="7">
        <f>SUM(H32:H34)</f>
        <v>22100</v>
      </c>
    </row>
    <row r="36" spans="1:8" ht="20" customHeight="1">
      <c r="A36" s="80" t="s">
        <v>61</v>
      </c>
      <c r="B36" s="80"/>
      <c r="C36" s="80"/>
      <c r="D36" s="80"/>
      <c r="E36" s="80"/>
      <c r="F36" s="80"/>
      <c r="G36" s="80"/>
      <c r="H36" s="80"/>
    </row>
    <row r="37" spans="1:8" s="19" customFormat="1" ht="20" customHeight="1">
      <c r="A37" s="5" t="s">
        <v>140</v>
      </c>
      <c r="B37" s="5" t="s">
        <v>141</v>
      </c>
      <c r="C37" s="6">
        <v>130</v>
      </c>
      <c r="D37" s="6" t="s">
        <v>63</v>
      </c>
      <c r="E37" s="6">
        <v>1</v>
      </c>
      <c r="F37" s="6" t="s">
        <v>126</v>
      </c>
      <c r="G37" s="6">
        <v>10</v>
      </c>
      <c r="H37" s="6">
        <f>G37*E37*C37</f>
        <v>1300</v>
      </c>
    </row>
    <row r="38" spans="1:8" s="19" customFormat="1" ht="20" customHeight="1">
      <c r="A38" s="5" t="s">
        <v>181</v>
      </c>
      <c r="B38" s="5"/>
      <c r="C38" s="17">
        <v>1</v>
      </c>
      <c r="D38" s="17" t="s">
        <v>126</v>
      </c>
      <c r="E38" s="17">
        <v>1</v>
      </c>
      <c r="F38" s="17" t="s">
        <v>126</v>
      </c>
      <c r="G38" s="17">
        <v>5000</v>
      </c>
      <c r="H38" s="17">
        <f t="shared" ref="H38" si="6">G38*E38*C38</f>
        <v>5000</v>
      </c>
    </row>
    <row r="39" spans="1:8" s="19" customFormat="1" ht="20" customHeight="1">
      <c r="A39" s="87" t="s">
        <v>156</v>
      </c>
      <c r="B39" s="81"/>
      <c r="C39" s="81"/>
      <c r="D39" s="81"/>
      <c r="E39" s="81"/>
      <c r="F39" s="81"/>
      <c r="G39" s="81"/>
      <c r="H39" s="18">
        <f>SUM(H37:H38)</f>
        <v>6300</v>
      </c>
    </row>
    <row r="40" spans="1:8" ht="20" customHeight="1">
      <c r="A40" s="87" t="s">
        <v>163</v>
      </c>
      <c r="B40" s="81"/>
      <c r="C40" s="81"/>
      <c r="D40" s="81"/>
      <c r="E40" s="81"/>
      <c r="F40" s="81"/>
      <c r="G40" s="81"/>
      <c r="H40" s="53">
        <f>H39+H35+H30+H22+H16+H9</f>
        <v>635660</v>
      </c>
    </row>
    <row r="41" spans="1:8" s="19" customFormat="1" ht="20" customHeight="1">
      <c r="A41" s="81" t="s">
        <v>184</v>
      </c>
      <c r="B41" s="81"/>
      <c r="C41" s="81"/>
      <c r="D41" s="81"/>
      <c r="E41" s="81"/>
      <c r="F41" s="81"/>
      <c r="G41" s="81"/>
      <c r="H41" s="60">
        <f>H40*0.1</f>
        <v>63566</v>
      </c>
    </row>
    <row r="42" spans="1:8" s="19" customFormat="1" ht="20" customHeight="1">
      <c r="A42" s="81" t="s">
        <v>185</v>
      </c>
      <c r="B42" s="81"/>
      <c r="C42" s="81"/>
      <c r="D42" s="81"/>
      <c r="E42" s="81"/>
      <c r="F42" s="81"/>
      <c r="G42" s="81"/>
      <c r="H42" s="60">
        <f>(H40+H41)*0.06</f>
        <v>41953.56</v>
      </c>
    </row>
    <row r="43" spans="1:8" s="19" customFormat="1" ht="16.5">
      <c r="A43" s="81" t="s">
        <v>186</v>
      </c>
      <c r="B43" s="81"/>
      <c r="C43" s="81"/>
      <c r="D43" s="81"/>
      <c r="E43" s="81"/>
      <c r="F43" s="81"/>
      <c r="G43" s="81"/>
      <c r="H43" s="60">
        <f>H40+H41+H42</f>
        <v>741179.56</v>
      </c>
    </row>
  </sheetData>
  <mergeCells count="18">
    <mergeCell ref="A41:G41"/>
    <mergeCell ref="A42:G42"/>
    <mergeCell ref="A43:G43"/>
    <mergeCell ref="A18:A21"/>
    <mergeCell ref="A36:H36"/>
    <mergeCell ref="A39:G39"/>
    <mergeCell ref="A40:G40"/>
    <mergeCell ref="A22:G22"/>
    <mergeCell ref="A23:H23"/>
    <mergeCell ref="A30:G30"/>
    <mergeCell ref="A31:H31"/>
    <mergeCell ref="A35:G35"/>
    <mergeCell ref="A2:H2"/>
    <mergeCell ref="A9:G9"/>
    <mergeCell ref="A10:H10"/>
    <mergeCell ref="A16:G16"/>
    <mergeCell ref="A17:H17"/>
    <mergeCell ref="A3:A8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3"/>
  <sheetViews>
    <sheetView tabSelected="1" zoomScale="97" workbookViewId="0">
      <selection activeCell="A33" sqref="A33"/>
    </sheetView>
  </sheetViews>
  <sheetFormatPr defaultColWidth="8.83203125" defaultRowHeight="14"/>
  <cols>
    <col min="1" max="2" width="35.5" customWidth="1"/>
    <col min="3" max="7" width="9.5" style="1" customWidth="1"/>
    <col min="8" max="8" width="13.5" style="1" customWidth="1"/>
  </cols>
  <sheetData>
    <row r="1" spans="1:8" ht="20" customHeight="1">
      <c r="A1" s="2" t="s">
        <v>4</v>
      </c>
      <c r="B1" s="2" t="s">
        <v>6</v>
      </c>
      <c r="C1" s="2" t="s">
        <v>101</v>
      </c>
      <c r="D1" s="2" t="s">
        <v>8</v>
      </c>
      <c r="E1" s="2" t="s">
        <v>102</v>
      </c>
      <c r="F1" s="2" t="s">
        <v>8</v>
      </c>
      <c r="G1" s="2" t="s">
        <v>10</v>
      </c>
      <c r="H1" s="2" t="s">
        <v>11</v>
      </c>
    </row>
    <row r="2" spans="1:8" ht="20" customHeight="1">
      <c r="A2" s="80" t="s">
        <v>2</v>
      </c>
      <c r="B2" s="80"/>
      <c r="C2" s="80"/>
      <c r="D2" s="80"/>
      <c r="E2" s="80"/>
      <c r="F2" s="80"/>
      <c r="G2" s="80"/>
      <c r="H2" s="80"/>
    </row>
    <row r="3" spans="1:8" ht="20" customHeight="1">
      <c r="A3" s="82" t="s">
        <v>145</v>
      </c>
      <c r="B3" s="3" t="s">
        <v>142</v>
      </c>
      <c r="C3" s="4">
        <v>30</v>
      </c>
      <c r="D3" s="4" t="s">
        <v>105</v>
      </c>
      <c r="E3" s="54">
        <v>4</v>
      </c>
      <c r="F3" s="4" t="s">
        <v>106</v>
      </c>
      <c r="G3" s="4">
        <v>600</v>
      </c>
      <c r="H3" s="4">
        <f t="shared" ref="H3:H8" si="0">G3*E3*C3</f>
        <v>72000</v>
      </c>
    </row>
    <row r="4" spans="1:8" ht="20" customHeight="1">
      <c r="A4" s="83"/>
      <c r="B4" s="5" t="s">
        <v>143</v>
      </c>
      <c r="C4" s="6">
        <v>50</v>
      </c>
      <c r="D4" s="6" t="s">
        <v>105</v>
      </c>
      <c r="E4" s="52">
        <v>4</v>
      </c>
      <c r="F4" s="6" t="s">
        <v>106</v>
      </c>
      <c r="G4" s="6">
        <v>650</v>
      </c>
      <c r="H4" s="6">
        <f t="shared" si="0"/>
        <v>130000</v>
      </c>
    </row>
    <row r="5" spans="1:8" ht="20" customHeight="1">
      <c r="A5" s="83"/>
      <c r="B5" s="5" t="s">
        <v>196</v>
      </c>
      <c r="C5" s="6">
        <v>2</v>
      </c>
      <c r="D5" s="6" t="s">
        <v>105</v>
      </c>
      <c r="E5" s="6">
        <v>6</v>
      </c>
      <c r="F5" s="6" t="s">
        <v>106</v>
      </c>
      <c r="G5" s="6">
        <v>600</v>
      </c>
      <c r="H5" s="6">
        <f t="shared" si="0"/>
        <v>7200</v>
      </c>
    </row>
    <row r="6" spans="1:8" ht="20" customHeight="1">
      <c r="A6" s="83"/>
      <c r="B6" s="5" t="s">
        <v>146</v>
      </c>
      <c r="C6" s="6">
        <v>1</v>
      </c>
      <c r="D6" s="6" t="s">
        <v>112</v>
      </c>
      <c r="E6" s="6">
        <v>1</v>
      </c>
      <c r="F6" s="6" t="s">
        <v>113</v>
      </c>
      <c r="G6" s="6">
        <v>35000</v>
      </c>
      <c r="H6" s="6">
        <f t="shared" si="0"/>
        <v>35000</v>
      </c>
    </row>
    <row r="7" spans="1:8" ht="20" customHeight="1">
      <c r="A7" s="83"/>
      <c r="B7" s="5" t="s">
        <v>115</v>
      </c>
      <c r="C7" s="6">
        <v>1</v>
      </c>
      <c r="D7" s="6" t="s">
        <v>144</v>
      </c>
      <c r="E7" s="6">
        <v>2</v>
      </c>
      <c r="F7" s="6" t="s">
        <v>19</v>
      </c>
      <c r="G7" s="6">
        <v>6000</v>
      </c>
      <c r="H7" s="6">
        <f t="shared" si="0"/>
        <v>12000</v>
      </c>
    </row>
    <row r="8" spans="1:8" ht="20" customHeight="1">
      <c r="A8" s="83"/>
      <c r="B8" s="5" t="s">
        <v>187</v>
      </c>
      <c r="C8" s="6">
        <v>100</v>
      </c>
      <c r="D8" s="6" t="s">
        <v>63</v>
      </c>
      <c r="E8" s="6">
        <v>1</v>
      </c>
      <c r="F8" s="6" t="s">
        <v>22</v>
      </c>
      <c r="G8" s="6">
        <v>78</v>
      </c>
      <c r="H8" s="6">
        <f t="shared" si="0"/>
        <v>7800</v>
      </c>
    </row>
    <row r="9" spans="1:8" ht="20" customHeight="1">
      <c r="A9" s="81" t="s">
        <v>26</v>
      </c>
      <c r="B9" s="81"/>
      <c r="C9" s="81"/>
      <c r="D9" s="81"/>
      <c r="E9" s="81"/>
      <c r="F9" s="81"/>
      <c r="G9" s="81"/>
      <c r="H9" s="7">
        <f>SUM(H3:H8)</f>
        <v>264000</v>
      </c>
    </row>
    <row r="10" spans="1:8" ht="20" customHeight="1">
      <c r="A10" s="94" t="s">
        <v>116</v>
      </c>
      <c r="B10" s="95"/>
      <c r="C10" s="95"/>
      <c r="D10" s="95"/>
      <c r="E10" s="95"/>
      <c r="F10" s="95"/>
      <c r="G10" s="95"/>
      <c r="H10" s="96"/>
    </row>
    <row r="11" spans="1:8" ht="20" customHeight="1">
      <c r="A11" s="61" t="s">
        <v>119</v>
      </c>
      <c r="B11" s="62" t="s">
        <v>117</v>
      </c>
      <c r="C11" s="63">
        <v>130</v>
      </c>
      <c r="D11" s="63" t="s">
        <v>63</v>
      </c>
      <c r="E11" s="63">
        <v>1</v>
      </c>
      <c r="F11" s="63" t="s">
        <v>118</v>
      </c>
      <c r="G11" s="64">
        <v>200</v>
      </c>
      <c r="H11" s="6">
        <f t="shared" ref="H11:H15" si="1">C11*E11*G11</f>
        <v>26000</v>
      </c>
    </row>
    <row r="12" spans="1:8" ht="20" customHeight="1">
      <c r="A12" s="61" t="s">
        <v>120</v>
      </c>
      <c r="B12" s="62" t="s">
        <v>121</v>
      </c>
      <c r="C12" s="63">
        <v>130</v>
      </c>
      <c r="D12" s="63" t="s">
        <v>63</v>
      </c>
      <c r="E12" s="63">
        <v>1</v>
      </c>
      <c r="F12" s="63" t="s">
        <v>118</v>
      </c>
      <c r="G12" s="64">
        <v>280</v>
      </c>
      <c r="H12" s="6">
        <f t="shared" si="1"/>
        <v>36400</v>
      </c>
    </row>
    <row r="13" spans="1:8" ht="20" customHeight="1">
      <c r="A13" s="65" t="s">
        <v>122</v>
      </c>
      <c r="B13" s="62" t="s">
        <v>123</v>
      </c>
      <c r="C13" s="63">
        <v>130</v>
      </c>
      <c r="D13" s="63" t="s">
        <v>63</v>
      </c>
      <c r="E13" s="63">
        <v>1</v>
      </c>
      <c r="F13" s="63" t="s">
        <v>118</v>
      </c>
      <c r="G13" s="64">
        <v>120</v>
      </c>
      <c r="H13" s="6">
        <f t="shared" si="1"/>
        <v>15600</v>
      </c>
    </row>
    <row r="14" spans="1:8" ht="20" customHeight="1">
      <c r="A14" s="65" t="s">
        <v>124</v>
      </c>
      <c r="B14" s="62" t="s">
        <v>123</v>
      </c>
      <c r="C14" s="63">
        <v>130</v>
      </c>
      <c r="D14" s="63" t="s">
        <v>63</v>
      </c>
      <c r="E14" s="63">
        <v>1</v>
      </c>
      <c r="F14" s="63" t="s">
        <v>118</v>
      </c>
      <c r="G14" s="64">
        <v>120</v>
      </c>
      <c r="H14" s="6">
        <f t="shared" si="1"/>
        <v>15600</v>
      </c>
    </row>
    <row r="15" spans="1:8" ht="20" customHeight="1">
      <c r="A15" s="65" t="s">
        <v>125</v>
      </c>
      <c r="B15" s="62"/>
      <c r="C15" s="63">
        <v>1</v>
      </c>
      <c r="D15" s="63" t="s">
        <v>126</v>
      </c>
      <c r="E15" s="63">
        <v>1</v>
      </c>
      <c r="F15" s="63" t="s">
        <v>126</v>
      </c>
      <c r="G15" s="6">
        <v>10000</v>
      </c>
      <c r="H15" s="6">
        <f t="shared" si="1"/>
        <v>10000</v>
      </c>
    </row>
    <row r="16" spans="1:8" ht="20" customHeight="1">
      <c r="A16" s="97" t="s">
        <v>26</v>
      </c>
      <c r="B16" s="98"/>
      <c r="C16" s="98"/>
      <c r="D16" s="98"/>
      <c r="E16" s="98"/>
      <c r="F16" s="98"/>
      <c r="G16" s="99"/>
      <c r="H16" s="66">
        <v>158000</v>
      </c>
    </row>
    <row r="17" spans="1:8" ht="20" customHeight="1">
      <c r="A17" s="80" t="s">
        <v>127</v>
      </c>
      <c r="B17" s="80"/>
      <c r="C17" s="80"/>
      <c r="D17" s="80"/>
      <c r="E17" s="80"/>
      <c r="F17" s="80"/>
      <c r="G17" s="80"/>
      <c r="H17" s="80"/>
    </row>
    <row r="18" spans="1:8" ht="20" customHeight="1">
      <c r="A18" s="88" t="s">
        <v>128</v>
      </c>
      <c r="B18" s="5" t="s">
        <v>129</v>
      </c>
      <c r="C18" s="6">
        <v>10</v>
      </c>
      <c r="D18" s="6" t="s">
        <v>130</v>
      </c>
      <c r="E18" s="6">
        <v>2</v>
      </c>
      <c r="F18" s="6" t="s">
        <v>69</v>
      </c>
      <c r="G18" s="52">
        <v>300</v>
      </c>
      <c r="H18" s="9">
        <f t="shared" ref="H18:H21" si="2">G18*E18*C18</f>
        <v>6000</v>
      </c>
    </row>
    <row r="19" spans="1:8" ht="20" customHeight="1">
      <c r="A19" s="89"/>
      <c r="B19" s="5" t="s">
        <v>131</v>
      </c>
      <c r="C19" s="6">
        <v>2</v>
      </c>
      <c r="D19" s="6" t="s">
        <v>130</v>
      </c>
      <c r="E19" s="6">
        <v>2</v>
      </c>
      <c r="F19" s="6" t="s">
        <v>69</v>
      </c>
      <c r="G19" s="52">
        <v>700</v>
      </c>
      <c r="H19" s="9">
        <f t="shared" si="2"/>
        <v>2800</v>
      </c>
    </row>
    <row r="20" spans="1:8" ht="20" customHeight="1">
      <c r="A20" s="89"/>
      <c r="B20" s="5" t="s">
        <v>132</v>
      </c>
      <c r="C20" s="6">
        <v>3</v>
      </c>
      <c r="D20" s="6" t="s">
        <v>130</v>
      </c>
      <c r="E20" s="6">
        <v>2</v>
      </c>
      <c r="F20" s="6" t="s">
        <v>69</v>
      </c>
      <c r="G20" s="52">
        <v>1200</v>
      </c>
      <c r="H20" s="9">
        <f t="shared" si="2"/>
        <v>7200</v>
      </c>
    </row>
    <row r="21" spans="1:8" ht="20" customHeight="1">
      <c r="A21" s="90"/>
      <c r="B21" s="5" t="s">
        <v>133</v>
      </c>
      <c r="C21" s="6">
        <v>2</v>
      </c>
      <c r="D21" s="6" t="s">
        <v>130</v>
      </c>
      <c r="E21" s="6">
        <v>2</v>
      </c>
      <c r="F21" s="6" t="s">
        <v>69</v>
      </c>
      <c r="G21" s="52">
        <v>1200</v>
      </c>
      <c r="H21" s="9">
        <f t="shared" si="2"/>
        <v>4800</v>
      </c>
    </row>
    <row r="22" spans="1:8" ht="20" customHeight="1">
      <c r="A22" s="81" t="s">
        <v>26</v>
      </c>
      <c r="B22" s="81"/>
      <c r="C22" s="81"/>
      <c r="D22" s="81"/>
      <c r="E22" s="81"/>
      <c r="F22" s="81"/>
      <c r="G22" s="81"/>
      <c r="H22" s="7">
        <f>SUM(H18:H21)</f>
        <v>20800</v>
      </c>
    </row>
    <row r="23" spans="1:8" ht="20" customHeight="1">
      <c r="A23" s="80" t="s">
        <v>134</v>
      </c>
      <c r="B23" s="80"/>
      <c r="C23" s="80"/>
      <c r="D23" s="80"/>
      <c r="E23" s="80"/>
      <c r="F23" s="80"/>
      <c r="G23" s="80"/>
      <c r="H23" s="80"/>
    </row>
    <row r="24" spans="1:8" ht="20" customHeight="1">
      <c r="A24" s="10" t="s">
        <v>147</v>
      </c>
      <c r="B24" s="11" t="s">
        <v>136</v>
      </c>
      <c r="C24" s="6">
        <v>3</v>
      </c>
      <c r="D24" s="6" t="s">
        <v>130</v>
      </c>
      <c r="E24" s="6">
        <v>2</v>
      </c>
      <c r="F24" s="6" t="s">
        <v>112</v>
      </c>
      <c r="G24" s="9">
        <v>6800</v>
      </c>
      <c r="H24" s="9">
        <f>G24*E24*C24</f>
        <v>40800</v>
      </c>
    </row>
    <row r="25" spans="1:8" ht="20" customHeight="1">
      <c r="A25" s="10" t="s">
        <v>157</v>
      </c>
      <c r="B25" s="11"/>
      <c r="C25" s="6">
        <v>130</v>
      </c>
      <c r="D25" s="52" t="s">
        <v>152</v>
      </c>
      <c r="E25" s="6">
        <v>1</v>
      </c>
      <c r="F25" s="52" t="s">
        <v>153</v>
      </c>
      <c r="G25" s="9">
        <v>90</v>
      </c>
      <c r="H25" s="9">
        <f t="shared" ref="H25:H29" si="3">G25*E25*C25</f>
        <v>11700</v>
      </c>
    </row>
    <row r="26" spans="1:8" ht="20" customHeight="1">
      <c r="A26" s="10" t="s">
        <v>158</v>
      </c>
      <c r="B26" s="55" t="s">
        <v>164</v>
      </c>
      <c r="C26" s="6">
        <v>130</v>
      </c>
      <c r="D26" s="52" t="s">
        <v>152</v>
      </c>
      <c r="E26" s="6">
        <v>1</v>
      </c>
      <c r="F26" s="52" t="s">
        <v>153</v>
      </c>
      <c r="G26" s="9">
        <v>70</v>
      </c>
      <c r="H26" s="9">
        <f t="shared" si="3"/>
        <v>9100</v>
      </c>
    </row>
    <row r="27" spans="1:8" ht="20" customHeight="1">
      <c r="A27" s="10" t="s">
        <v>159</v>
      </c>
      <c r="B27" s="11"/>
      <c r="C27" s="6">
        <v>130</v>
      </c>
      <c r="D27" s="52" t="s">
        <v>152</v>
      </c>
      <c r="E27" s="6">
        <v>1</v>
      </c>
      <c r="F27" s="52" t="s">
        <v>153</v>
      </c>
      <c r="G27" s="9">
        <v>238</v>
      </c>
      <c r="H27" s="9">
        <f t="shared" si="3"/>
        <v>30940</v>
      </c>
    </row>
    <row r="28" spans="1:8" ht="20" customHeight="1">
      <c r="A28" s="10" t="s">
        <v>162</v>
      </c>
      <c r="B28" s="11"/>
      <c r="C28" s="6">
        <v>130</v>
      </c>
      <c r="D28" s="52" t="s">
        <v>152</v>
      </c>
      <c r="E28" s="6">
        <v>0</v>
      </c>
      <c r="F28" s="52" t="s">
        <v>153</v>
      </c>
      <c r="G28" s="9">
        <v>368</v>
      </c>
      <c r="H28" s="9">
        <f t="shared" si="3"/>
        <v>0</v>
      </c>
    </row>
    <row r="29" spans="1:8" ht="20" customHeight="1">
      <c r="A29" s="10" t="s">
        <v>161</v>
      </c>
      <c r="B29" s="55" t="s">
        <v>160</v>
      </c>
      <c r="C29" s="6">
        <v>130</v>
      </c>
      <c r="D29" s="52" t="s">
        <v>152</v>
      </c>
      <c r="E29" s="6">
        <v>0</v>
      </c>
      <c r="F29" s="52" t="s">
        <v>153</v>
      </c>
      <c r="G29" s="9">
        <v>368</v>
      </c>
      <c r="H29" s="9">
        <f t="shared" si="3"/>
        <v>0</v>
      </c>
    </row>
    <row r="30" spans="1:8" ht="20" customHeight="1">
      <c r="A30" s="91" t="s">
        <v>26</v>
      </c>
      <c r="B30" s="92"/>
      <c r="C30" s="92"/>
      <c r="D30" s="92"/>
      <c r="E30" s="92"/>
      <c r="F30" s="92"/>
      <c r="G30" s="93"/>
      <c r="H30" s="7">
        <f>SUM(H24:H29)</f>
        <v>92540</v>
      </c>
    </row>
    <row r="31" spans="1:8" ht="20" customHeight="1">
      <c r="A31" s="80" t="s">
        <v>137</v>
      </c>
      <c r="B31" s="80"/>
      <c r="C31" s="80"/>
      <c r="D31" s="80"/>
      <c r="E31" s="80"/>
      <c r="F31" s="80"/>
      <c r="G31" s="80"/>
      <c r="H31" s="80"/>
    </row>
    <row r="32" spans="1:8" ht="20" customHeight="1">
      <c r="A32" s="12" t="s">
        <v>138</v>
      </c>
      <c r="B32" s="13"/>
      <c r="C32" s="14">
        <v>5</v>
      </c>
      <c r="D32" s="14" t="s">
        <v>63</v>
      </c>
      <c r="E32" s="14">
        <v>1</v>
      </c>
      <c r="F32" s="14" t="s">
        <v>112</v>
      </c>
      <c r="G32" s="14">
        <v>700</v>
      </c>
      <c r="H32" s="14">
        <f t="shared" ref="H32:H34" si="4">G32*E32*C32</f>
        <v>3500</v>
      </c>
    </row>
    <row r="33" spans="1:8" s="19" customFormat="1" ht="20" customHeight="1">
      <c r="A33" s="15" t="s">
        <v>191</v>
      </c>
      <c r="B33" s="16"/>
      <c r="C33" s="17">
        <v>1</v>
      </c>
      <c r="D33" s="17" t="s">
        <v>126</v>
      </c>
      <c r="E33" s="17">
        <v>1</v>
      </c>
      <c r="F33" s="17" t="s">
        <v>126</v>
      </c>
      <c r="G33" s="17">
        <v>15000</v>
      </c>
      <c r="H33" s="17">
        <f t="shared" si="4"/>
        <v>15000</v>
      </c>
    </row>
    <row r="34" spans="1:8" ht="20" customHeight="1">
      <c r="A34" s="12" t="s">
        <v>139</v>
      </c>
      <c r="B34" s="13"/>
      <c r="C34" s="14">
        <v>3</v>
      </c>
      <c r="D34" s="14" t="s">
        <v>63</v>
      </c>
      <c r="E34" s="14">
        <v>2</v>
      </c>
      <c r="F34" s="14" t="s">
        <v>112</v>
      </c>
      <c r="G34" s="14">
        <v>600</v>
      </c>
      <c r="H34" s="14">
        <f t="shared" si="4"/>
        <v>3600</v>
      </c>
    </row>
    <row r="35" spans="1:8" ht="20" customHeight="1">
      <c r="A35" s="81" t="s">
        <v>26</v>
      </c>
      <c r="B35" s="81"/>
      <c r="C35" s="81"/>
      <c r="D35" s="81"/>
      <c r="E35" s="81"/>
      <c r="F35" s="81"/>
      <c r="G35" s="81"/>
      <c r="H35" s="7">
        <f>SUM(H32:H34)</f>
        <v>22100</v>
      </c>
    </row>
    <row r="36" spans="1:8" ht="20" customHeight="1">
      <c r="A36" s="80" t="s">
        <v>61</v>
      </c>
      <c r="B36" s="80"/>
      <c r="C36" s="80"/>
      <c r="D36" s="80"/>
      <c r="E36" s="80"/>
      <c r="F36" s="80"/>
      <c r="G36" s="80"/>
      <c r="H36" s="80"/>
    </row>
    <row r="37" spans="1:8" ht="20" customHeight="1">
      <c r="A37" s="68" t="s">
        <v>140</v>
      </c>
      <c r="B37" s="69" t="s">
        <v>141</v>
      </c>
      <c r="C37" s="70">
        <v>130</v>
      </c>
      <c r="D37" s="70" t="s">
        <v>63</v>
      </c>
      <c r="E37" s="70">
        <v>1</v>
      </c>
      <c r="F37" s="70" t="s">
        <v>126</v>
      </c>
      <c r="G37" s="70">
        <v>10</v>
      </c>
      <c r="H37" s="70">
        <v>1300</v>
      </c>
    </row>
    <row r="38" spans="1:8" ht="20" customHeight="1">
      <c r="A38" s="61" t="s">
        <v>180</v>
      </c>
      <c r="B38" s="62"/>
      <c r="C38" s="63">
        <v>1</v>
      </c>
      <c r="D38" s="63" t="s">
        <v>126</v>
      </c>
      <c r="E38" s="63">
        <v>1</v>
      </c>
      <c r="F38" s="63" t="s">
        <v>126</v>
      </c>
      <c r="G38" s="63">
        <v>5000</v>
      </c>
      <c r="H38" s="63">
        <v>5000</v>
      </c>
    </row>
    <row r="39" spans="1:8" ht="20" customHeight="1">
      <c r="A39" s="97" t="s">
        <v>26</v>
      </c>
      <c r="B39" s="98"/>
      <c r="C39" s="98"/>
      <c r="D39" s="98"/>
      <c r="E39" s="98"/>
      <c r="F39" s="98"/>
      <c r="G39" s="99"/>
      <c r="H39" s="71">
        <v>6300</v>
      </c>
    </row>
    <row r="40" spans="1:8" ht="20" customHeight="1">
      <c r="A40" s="81" t="s">
        <v>100</v>
      </c>
      <c r="B40" s="81"/>
      <c r="C40" s="81"/>
      <c r="D40" s="81"/>
      <c r="E40" s="81"/>
      <c r="F40" s="81"/>
      <c r="G40" s="81"/>
      <c r="H40" s="53">
        <f>H39+H35+H30+H22+H16+H9</f>
        <v>563740</v>
      </c>
    </row>
    <row r="41" spans="1:8" s="19" customFormat="1" ht="20" customHeight="1">
      <c r="A41" s="81" t="s">
        <v>184</v>
      </c>
      <c r="B41" s="81"/>
      <c r="C41" s="81"/>
      <c r="D41" s="81"/>
      <c r="E41" s="81"/>
      <c r="F41" s="81"/>
      <c r="G41" s="81"/>
      <c r="H41" s="60">
        <f>H40*0.1</f>
        <v>56374</v>
      </c>
    </row>
    <row r="42" spans="1:8" s="19" customFormat="1" ht="20" customHeight="1">
      <c r="A42" s="81" t="s">
        <v>185</v>
      </c>
      <c r="B42" s="81"/>
      <c r="C42" s="81"/>
      <c r="D42" s="81"/>
      <c r="E42" s="81"/>
      <c r="F42" s="81"/>
      <c r="G42" s="81"/>
      <c r="H42" s="60">
        <f>(H40+H41)*0.06</f>
        <v>37206.839999999997</v>
      </c>
    </row>
    <row r="43" spans="1:8" s="19" customFormat="1" ht="16.5">
      <c r="A43" s="81" t="s">
        <v>186</v>
      </c>
      <c r="B43" s="81"/>
      <c r="C43" s="81"/>
      <c r="D43" s="81"/>
      <c r="E43" s="81"/>
      <c r="F43" s="81"/>
      <c r="G43" s="81"/>
      <c r="H43" s="60">
        <f>H40+H41+H42</f>
        <v>657320.84</v>
      </c>
    </row>
  </sheetData>
  <mergeCells count="18">
    <mergeCell ref="A41:G41"/>
    <mergeCell ref="A42:G42"/>
    <mergeCell ref="A43:G43"/>
    <mergeCell ref="A40:G40"/>
    <mergeCell ref="A3:A8"/>
    <mergeCell ref="A18:A21"/>
    <mergeCell ref="A30:G30"/>
    <mergeCell ref="A31:H31"/>
    <mergeCell ref="A36:H36"/>
    <mergeCell ref="A35:G35"/>
    <mergeCell ref="A39:G39"/>
    <mergeCell ref="A22:G22"/>
    <mergeCell ref="A23:H23"/>
    <mergeCell ref="A2:H2"/>
    <mergeCell ref="A9:G9"/>
    <mergeCell ref="A10:H10"/>
    <mergeCell ref="A16:G16"/>
    <mergeCell ref="A17:H17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报价汇总</vt:lpstr>
      <vt:lpstr>活动部分-大公馆</vt:lpstr>
      <vt:lpstr>活动部分-其他</vt:lpstr>
      <vt:lpstr>城市部分 桂林-大公馆</vt:lpstr>
      <vt:lpstr>城市部分 桂林-香格里拉酒店</vt:lpstr>
      <vt:lpstr>城市部分 敦煌-国际大酒店</vt:lpstr>
      <vt:lpstr>城市部分 敦煌-华厦国际大酒店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2019-06-17T00:38:13Z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