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2.13-12.19 默克 德国专家访华/"/>
    </mc:Choice>
  </mc:AlternateContent>
  <xr:revisionPtr revIDLastSave="0" documentId="13_ncr:1_{9E3A93C5-FFD0-7A41-AC22-BCD6B4D1F0E5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借款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F17" i="7"/>
  <c r="F29" i="7"/>
  <c r="H29" i="7"/>
  <c r="H33" i="7"/>
  <c r="F33" i="7"/>
  <c r="F48" i="7"/>
  <c r="F36" i="7"/>
  <c r="H35" i="7"/>
  <c r="F25" i="7"/>
  <c r="H25" i="7" s="1"/>
  <c r="F20" i="7" l="1"/>
  <c r="F24" i="7"/>
  <c r="F21" i="7"/>
  <c r="H21" i="7" s="1"/>
  <c r="F19" i="7"/>
  <c r="H27" i="7"/>
  <c r="H26" i="7"/>
  <c r="H24" i="7"/>
  <c r="H23" i="7"/>
  <c r="H22" i="7"/>
  <c r="H20" i="7"/>
  <c r="H15" i="7"/>
  <c r="H32" i="7"/>
  <c r="H9" i="7"/>
  <c r="H8" i="7"/>
  <c r="H47" i="7"/>
  <c r="H28" i="7"/>
  <c r="G48" i="7"/>
  <c r="D48" i="7"/>
  <c r="C48" i="7"/>
  <c r="H46" i="7"/>
  <c r="H48" i="7" s="1"/>
  <c r="H45" i="7"/>
  <c r="E45" i="7"/>
  <c r="E48" i="7" s="1"/>
  <c r="G44" i="7"/>
  <c r="F44" i="7"/>
  <c r="D44" i="7"/>
  <c r="C44" i="7"/>
  <c r="H43" i="7"/>
  <c r="H44" i="7" s="1"/>
  <c r="E43" i="7"/>
  <c r="E44" i="7" s="1"/>
  <c r="H40" i="7"/>
  <c r="H41" i="7"/>
  <c r="G42" i="7"/>
  <c r="F42" i="7"/>
  <c r="D42" i="7"/>
  <c r="C42" i="7"/>
  <c r="E40" i="7"/>
  <c r="E42" i="7"/>
  <c r="H37" i="7"/>
  <c r="H38" i="7"/>
  <c r="G39" i="7"/>
  <c r="F39" i="7"/>
  <c r="D39" i="7"/>
  <c r="C39" i="7"/>
  <c r="E37" i="7"/>
  <c r="E39" i="7" s="1"/>
  <c r="H34" i="7"/>
  <c r="H36" i="7" s="1"/>
  <c r="G36" i="7"/>
  <c r="D36" i="7"/>
  <c r="C36" i="7"/>
  <c r="E34" i="7"/>
  <c r="E36" i="7" s="1"/>
  <c r="G33" i="7"/>
  <c r="D33" i="7"/>
  <c r="C33" i="7"/>
  <c r="H31" i="7"/>
  <c r="H30" i="7"/>
  <c r="E30" i="7"/>
  <c r="E33" i="7" s="1"/>
  <c r="G29" i="7"/>
  <c r="D29" i="7"/>
  <c r="C29" i="7"/>
  <c r="H18" i="7"/>
  <c r="E18" i="7"/>
  <c r="E29" i="7" s="1"/>
  <c r="G17" i="7"/>
  <c r="E14" i="7"/>
  <c r="E17" i="7" s="1"/>
  <c r="D17" i="7"/>
  <c r="C17" i="7"/>
  <c r="H16" i="7"/>
  <c r="H14" i="7"/>
  <c r="G13" i="7"/>
  <c r="F13" i="7"/>
  <c r="E11" i="7"/>
  <c r="E13" i="7" s="1"/>
  <c r="D13" i="7"/>
  <c r="C13" i="7"/>
  <c r="H12" i="7"/>
  <c r="H11" i="7"/>
  <c r="G10" i="7"/>
  <c r="D10" i="7"/>
  <c r="C10" i="7"/>
  <c r="E8" i="7"/>
  <c r="E10" i="7" s="1"/>
  <c r="H19" i="7" l="1"/>
  <c r="H17" i="7"/>
  <c r="H10" i="7"/>
  <c r="H13" i="7"/>
  <c r="G49" i="7"/>
  <c r="G54" i="7" s="1"/>
  <c r="H42" i="7"/>
  <c r="H39" i="7"/>
  <c r="F49" i="7"/>
  <c r="E54" i="7" s="1"/>
  <c r="D49" i="7"/>
  <c r="E49" i="7"/>
  <c r="A54" i="7" s="1"/>
  <c r="C49" i="7"/>
  <c r="H49" i="7" l="1"/>
  <c r="C54" i="7" s="1"/>
  <c r="I54" i="7" s="1"/>
</calcChain>
</file>

<file path=xl/sharedStrings.xml><?xml version="1.0" encoding="utf-8"?>
<sst xmlns="http://schemas.openxmlformats.org/spreadsheetml/2006/main" count="74" uniqueCount="73">
  <si>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</si>
  <si>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</si>
  <si>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</si>
  <si>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</si>
  <si>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</si>
  <si>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</si>
  <si>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</si>
  <si>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</si>
  <si>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</si>
  <si>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</si>
  <si>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</si>
  <si>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</si>
  <si>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</si>
  <si>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</si>
  <si>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</si>
  <si>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</si>
  <si>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</si>
  <si>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</si>
  <si>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</si>
  <si>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</si>
  <si>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</si>
  <si>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</si>
  <si>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</si>
  <si>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</si>
  <si>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</si>
  <si>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</si>
  <si>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</si>
  <si>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</si>
  <si>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</si>
  <si>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</si>
  <si>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</si>
  <si>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</si>
  <si>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</si>
  <si>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</si>
  <si>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</si>
  <si>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</si>
  <si>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</si>
  <si>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</si>
  <si>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</si>
  <si>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</si>
  <si>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</si>
  <si>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</si>
  <si>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</si>
  <si>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</si>
  <si>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</si>
  <si>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</si>
  <si>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</si>
  <si>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</si>
  <si>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</si>
  <si>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</si>
  <si>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</si>
  <si>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会议日期：12.14-12.20</t>
    <phoneticPr fontId="9" type="noConversion"/>
  </si>
  <si>
    <t>团号：HMVB-250101-MKX884</t>
    <phoneticPr fontId="9" type="noConversion"/>
  </si>
  <si>
    <t>北京西苑饭店</t>
    <phoneticPr fontId="9" type="noConversion"/>
  </si>
  <si>
    <t>广州星河湾酒店</t>
    <phoneticPr fontId="9" type="noConversion"/>
  </si>
  <si>
    <t>12.15 午餐</t>
    <phoneticPr fontId="9" type="noConversion"/>
  </si>
  <si>
    <t>12.17 午餐</t>
    <phoneticPr fontId="9" type="noConversion"/>
  </si>
  <si>
    <t>12.17 晚餐</t>
    <phoneticPr fontId="9" type="noConversion"/>
  </si>
  <si>
    <t>12.19 午餐</t>
    <phoneticPr fontId="9" type="noConversion"/>
  </si>
  <si>
    <t>12.20 午餐</t>
    <phoneticPr fontId="9" type="noConversion"/>
  </si>
  <si>
    <t>12.15 晚餐 73+36.9</t>
    <phoneticPr fontId="9" type="noConversion"/>
  </si>
  <si>
    <t>12.16 晚餐 381.74+4.66</t>
    <phoneticPr fontId="9" type="noConversion"/>
  </si>
  <si>
    <t>12.18 午餐 298+62</t>
    <phoneticPr fontId="9" type="noConversion"/>
  </si>
  <si>
    <t>12.16 午餐 253+30</t>
    <phoneticPr fontId="9" type="noConversion"/>
  </si>
  <si>
    <t>12.18 晚餐 103.5+4.1</t>
    <phoneticPr fontId="9" type="noConversion"/>
  </si>
  <si>
    <t>12.19 晚餐 468+78</t>
    <phoneticPr fontId="9" type="noConversion"/>
  </si>
  <si>
    <t>京东</t>
    <phoneticPr fontId="9" type="noConversion"/>
  </si>
  <si>
    <t>武汉世茂希尔顿酒店 1380+755</t>
    <phoneticPr fontId="9" type="noConversion"/>
  </si>
  <si>
    <t>网约车</t>
    <phoneticPr fontId="9" type="noConversion"/>
  </si>
  <si>
    <t>北京英文导游</t>
    <phoneticPr fontId="9" type="noConversion"/>
  </si>
  <si>
    <t>上海英文导游</t>
    <phoneticPr fontId="9" type="noConversion"/>
  </si>
  <si>
    <t>采买文件夹</t>
    <phoneticPr fontId="9" type="noConversion"/>
  </si>
  <si>
    <t>闪送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</si>
</sst>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D809740-3245-B84D-B743-77327897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0490-A243-FD41-8A7A-8829B93FE5BD}">
  <sheetPr>
    <tabColor rgb="FFFFFF00"/>
    <pageSetUpPr fitToPage="1"/>
  </sheetPr>
  <dimension ref="A2:L56"/>
  <sheetViews>
    <sheetView tabSelected="1" zoomScaleNormal="100" workbookViewId="0">
      <selection activeCell="F35" sqref="F3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25" customWidth="1"/>
    <col min="4" max="4" width="9" style="2"/>
    <col min="5" max="5" width="13" style="2" customWidth="1"/>
    <col min="6" max="6" width="12.83203125" customWidth="1"/>
    <col min="7" max="7" width="11" bestFit="1" customWidth="1"/>
    <col min="8" max="8" width="15.83203125" customWidth="1"/>
    <col min="9" max="9" width="28.6640625" customWidth="1"/>
    <col min="10" max="10" width="39.5" customWidth="1"/>
  </cols>
  <sheetData>
    <row r="2" spans="1:12" ht="21" customHeight="1">
      <c r="C2" s="31" t="s">
        <v>0</v>
      </c>
      <c r="D2" s="31"/>
      <c r="E2" s="31"/>
      <c r="F2" s="31"/>
      <c r="G2" s="31"/>
      <c r="H2" s="31"/>
      <c r="I2" s="15"/>
      <c r="J2" s="15"/>
      <c r="K2" s="15"/>
      <c r="L2" s="15"/>
    </row>
    <row r="4" spans="1:12" ht="21" customHeight="1">
      <c r="H4" s="32" t="s">
        <v>52</v>
      </c>
      <c r="I4" s="32"/>
      <c r="J4" s="32" t="s">
        <v>51</v>
      </c>
    </row>
    <row r="5" spans="1:12" ht="21" customHeight="1">
      <c r="H5" s="33"/>
      <c r="I5" s="33"/>
      <c r="J5" s="33"/>
    </row>
    <row r="6" spans="1:12" ht="21" customHeight="1">
      <c r="A6" s="34" t="s">
        <v>1</v>
      </c>
      <c r="B6" s="35" t="s">
        <v>2</v>
      </c>
      <c r="C6" s="36" t="s">
        <v>3</v>
      </c>
      <c r="D6" s="36"/>
      <c r="E6" s="36"/>
      <c r="F6" s="37" t="s">
        <v>4</v>
      </c>
      <c r="G6" s="37"/>
      <c r="H6" s="37"/>
      <c r="I6" s="37"/>
      <c r="J6" s="35" t="s">
        <v>5</v>
      </c>
    </row>
    <row r="7" spans="1:12" ht="21" customHeight="1">
      <c r="A7" s="34"/>
      <c r="B7" s="35"/>
      <c r="C7" s="5" t="s">
        <v>6</v>
      </c>
      <c r="D7" s="6" t="s">
        <v>7</v>
      </c>
      <c r="E7" s="3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35"/>
    </row>
    <row r="8" spans="1:12" ht="21" customHeight="1">
      <c r="A8" s="38">
        <v>1</v>
      </c>
      <c r="B8" s="39" t="s">
        <v>13</v>
      </c>
      <c r="C8" s="40">
        <v>0</v>
      </c>
      <c r="D8" s="38"/>
      <c r="E8" s="40">
        <f>C8*D8</f>
        <v>0</v>
      </c>
      <c r="F8" s="9">
        <v>33.869999999999997</v>
      </c>
      <c r="G8" s="9">
        <v>0</v>
      </c>
      <c r="H8" s="24">
        <f t="shared" ref="H8:H9" si="0">F8+G8</f>
        <v>33.869999999999997</v>
      </c>
      <c r="I8" s="21" t="s">
        <v>68</v>
      </c>
      <c r="J8" s="28" t="s">
        <v>14</v>
      </c>
      <c r="K8" s="23"/>
    </row>
    <row r="9" spans="1:12" ht="21" customHeight="1">
      <c r="A9" s="38"/>
      <c r="B9" s="39"/>
      <c r="C9" s="40"/>
      <c r="D9" s="38"/>
      <c r="E9" s="40"/>
      <c r="F9" s="9">
        <v>0</v>
      </c>
      <c r="G9" s="9">
        <v>0</v>
      </c>
      <c r="H9" s="24">
        <f t="shared" si="0"/>
        <v>0</v>
      </c>
      <c r="I9" s="21"/>
      <c r="J9" s="29"/>
    </row>
    <row r="10" spans="1:12" s="1" customFormat="1" ht="21" customHeight="1">
      <c r="A10" s="10"/>
      <c r="B10" s="11" t="s">
        <v>15</v>
      </c>
      <c r="C10" s="27">
        <f>SUM(C8)</f>
        <v>0</v>
      </c>
      <c r="D10" s="27">
        <f>SUM(D8)</f>
        <v>0</v>
      </c>
      <c r="E10" s="27">
        <f>SUM(E8)</f>
        <v>0</v>
      </c>
      <c r="F10" s="12">
        <f>SUM(F8:F9)</f>
        <v>33.869999999999997</v>
      </c>
      <c r="G10" s="12">
        <f>SUM(G8:G9)</f>
        <v>0</v>
      </c>
      <c r="H10" s="12">
        <f>SUM(H8:H9)</f>
        <v>33.869999999999997</v>
      </c>
      <c r="I10" s="17"/>
      <c r="J10" s="30"/>
    </row>
    <row r="11" spans="1:12" ht="21" customHeight="1">
      <c r="A11" s="44">
        <v>2</v>
      </c>
      <c r="B11" s="46" t="s">
        <v>16</v>
      </c>
      <c r="C11" s="48">
        <v>0</v>
      </c>
      <c r="D11" s="44"/>
      <c r="E11" s="48">
        <f>C11*D11</f>
        <v>0</v>
      </c>
      <c r="F11" s="9">
        <v>0</v>
      </c>
      <c r="G11" s="9">
        <v>0</v>
      </c>
      <c r="H11" s="9">
        <f>F11+G11</f>
        <v>0</v>
      </c>
      <c r="I11" s="16"/>
      <c r="J11" s="28" t="s">
        <v>17</v>
      </c>
    </row>
    <row r="12" spans="1:12" ht="21" customHeight="1">
      <c r="A12" s="45"/>
      <c r="B12" s="47"/>
      <c r="C12" s="49"/>
      <c r="D12" s="45"/>
      <c r="E12" s="49"/>
      <c r="F12" s="9">
        <v>0</v>
      </c>
      <c r="G12" s="9">
        <v>0</v>
      </c>
      <c r="H12" s="9">
        <f t="shared" ref="H12" si="1">F12+G12</f>
        <v>0</v>
      </c>
      <c r="I12" s="16"/>
      <c r="J12" s="29"/>
    </row>
    <row r="13" spans="1:12" s="1" customFormat="1" ht="21" customHeight="1">
      <c r="A13" s="10"/>
      <c r="B13" s="11" t="s">
        <v>18</v>
      </c>
      <c r="C13" s="27">
        <f>SUM(C11)</f>
        <v>0</v>
      </c>
      <c r="D13" s="27">
        <f>SUM(D11)</f>
        <v>0</v>
      </c>
      <c r="E13" s="27">
        <f>SUM(E11)</f>
        <v>0</v>
      </c>
      <c r="F13" s="12">
        <f>SUM(F11:F12)</f>
        <v>0</v>
      </c>
      <c r="G13" s="12">
        <f>SUM(G11:G12)</f>
        <v>0</v>
      </c>
      <c r="H13" s="12">
        <f>SUM(H11:H12)</f>
        <v>0</v>
      </c>
      <c r="I13" s="17"/>
      <c r="J13" s="30"/>
    </row>
    <row r="14" spans="1:12" ht="21" customHeight="1">
      <c r="A14" s="38">
        <v>3</v>
      </c>
      <c r="B14" s="39" t="s">
        <v>19</v>
      </c>
      <c r="C14" s="40">
        <v>15000</v>
      </c>
      <c r="D14" s="38">
        <v>1</v>
      </c>
      <c r="E14" s="40">
        <f>C14*D14</f>
        <v>15000</v>
      </c>
      <c r="F14" s="9">
        <v>3368</v>
      </c>
      <c r="G14" s="9">
        <v>0</v>
      </c>
      <c r="H14" s="9">
        <f>F14+G14</f>
        <v>3368</v>
      </c>
      <c r="I14" s="21" t="s">
        <v>53</v>
      </c>
      <c r="J14" s="41" t="s">
        <v>20</v>
      </c>
    </row>
    <row r="15" spans="1:12" ht="21" customHeight="1">
      <c r="A15" s="38"/>
      <c r="B15" s="39"/>
      <c r="C15" s="40"/>
      <c r="D15" s="38"/>
      <c r="E15" s="40"/>
      <c r="F15" s="9">
        <v>2135</v>
      </c>
      <c r="G15" s="9">
        <v>0</v>
      </c>
      <c r="H15" s="9">
        <f>F15+G15</f>
        <v>2135</v>
      </c>
      <c r="I15" s="21" t="s">
        <v>67</v>
      </c>
      <c r="J15" s="42"/>
    </row>
    <row r="16" spans="1:12" ht="21" customHeight="1">
      <c r="A16" s="38"/>
      <c r="B16" s="39"/>
      <c r="C16" s="40"/>
      <c r="D16" s="38"/>
      <c r="E16" s="40"/>
      <c r="F16" s="9">
        <v>4000</v>
      </c>
      <c r="G16" s="9">
        <v>0</v>
      </c>
      <c r="H16" s="9">
        <f>F16+G16</f>
        <v>4000</v>
      </c>
      <c r="I16" s="21" t="s">
        <v>54</v>
      </c>
      <c r="J16" s="42"/>
    </row>
    <row r="17" spans="1:11" s="1" customFormat="1" ht="21" customHeight="1">
      <c r="A17" s="10"/>
      <c r="B17" s="11" t="s">
        <v>21</v>
      </c>
      <c r="C17" s="27">
        <f>SUM(C14)</f>
        <v>15000</v>
      </c>
      <c r="D17" s="27">
        <f t="shared" ref="D17:E17" si="2">SUM(D14)</f>
        <v>1</v>
      </c>
      <c r="E17" s="27">
        <f t="shared" si="2"/>
        <v>15000</v>
      </c>
      <c r="F17" s="12">
        <f>SUM(F14:F16)</f>
        <v>9503</v>
      </c>
      <c r="G17" s="12">
        <f>SUM(G14:G16)</f>
        <v>0</v>
      </c>
      <c r="H17" s="12">
        <f>SUM(H14:H16)</f>
        <v>9503</v>
      </c>
      <c r="I17" s="17"/>
      <c r="J17" s="43"/>
    </row>
    <row r="18" spans="1:11" ht="21" customHeight="1">
      <c r="A18" s="38">
        <v>4</v>
      </c>
      <c r="B18" s="39" t="s">
        <v>22</v>
      </c>
      <c r="C18" s="40">
        <v>5000</v>
      </c>
      <c r="D18" s="38">
        <v>1</v>
      </c>
      <c r="E18" s="40">
        <f>C18*D18</f>
        <v>5000</v>
      </c>
      <c r="F18" s="9">
        <v>970</v>
      </c>
      <c r="G18" s="9">
        <v>0</v>
      </c>
      <c r="H18" s="24">
        <f t="shared" ref="H18" si="3">F18+G18</f>
        <v>970</v>
      </c>
      <c r="I18" s="21" t="s">
        <v>55</v>
      </c>
      <c r="J18" s="41" t="s">
        <v>23</v>
      </c>
    </row>
    <row r="19" spans="1:11" ht="21" customHeight="1">
      <c r="A19" s="38"/>
      <c r="B19" s="39"/>
      <c r="C19" s="40"/>
      <c r="D19" s="38"/>
      <c r="E19" s="40"/>
      <c r="F19" s="9">
        <f>73+36.9</f>
        <v>109.9</v>
      </c>
      <c r="G19" s="9">
        <v>0</v>
      </c>
      <c r="H19" s="24">
        <f t="shared" ref="H19:H28" si="4">F19+G19</f>
        <v>109.9</v>
      </c>
      <c r="I19" s="21" t="s">
        <v>60</v>
      </c>
      <c r="J19" s="42"/>
    </row>
    <row r="20" spans="1:11" ht="21" customHeight="1">
      <c r="A20" s="38"/>
      <c r="B20" s="39"/>
      <c r="C20" s="40"/>
      <c r="D20" s="38"/>
      <c r="E20" s="40"/>
      <c r="F20" s="24">
        <f>253+30</f>
        <v>283</v>
      </c>
      <c r="G20" s="9">
        <v>0</v>
      </c>
      <c r="H20" s="24">
        <f t="shared" ref="H20:H27" si="5">F20+G20</f>
        <v>283</v>
      </c>
      <c r="I20" s="21" t="s">
        <v>63</v>
      </c>
      <c r="J20" s="42"/>
    </row>
    <row r="21" spans="1:11" ht="21" customHeight="1">
      <c r="A21" s="38"/>
      <c r="B21" s="39"/>
      <c r="C21" s="40"/>
      <c r="D21" s="38"/>
      <c r="E21" s="40"/>
      <c r="F21" s="9">
        <f>381.74+4.66</f>
        <v>386.40000000000003</v>
      </c>
      <c r="G21" s="9">
        <v>0</v>
      </c>
      <c r="H21" s="24">
        <f t="shared" si="5"/>
        <v>386.40000000000003</v>
      </c>
      <c r="I21" s="21" t="s">
        <v>61</v>
      </c>
      <c r="J21" s="42"/>
    </row>
    <row r="22" spans="1:11" ht="21" customHeight="1">
      <c r="A22" s="38"/>
      <c r="B22" s="39"/>
      <c r="C22" s="40"/>
      <c r="D22" s="38"/>
      <c r="E22" s="40"/>
      <c r="F22" s="9">
        <v>398</v>
      </c>
      <c r="G22" s="9">
        <v>0</v>
      </c>
      <c r="H22" s="24">
        <f t="shared" si="5"/>
        <v>398</v>
      </c>
      <c r="I22" s="21" t="s">
        <v>56</v>
      </c>
      <c r="J22" s="42"/>
    </row>
    <row r="23" spans="1:11" ht="21" customHeight="1">
      <c r="A23" s="38"/>
      <c r="B23" s="39"/>
      <c r="C23" s="40"/>
      <c r="D23" s="38"/>
      <c r="E23" s="40"/>
      <c r="F23" s="9">
        <v>588</v>
      </c>
      <c r="G23" s="9">
        <v>0</v>
      </c>
      <c r="H23" s="24">
        <f t="shared" si="5"/>
        <v>588</v>
      </c>
      <c r="I23" s="21" t="s">
        <v>57</v>
      </c>
      <c r="J23" s="42"/>
    </row>
    <row r="24" spans="1:11" ht="21" customHeight="1">
      <c r="A24" s="38"/>
      <c r="B24" s="39"/>
      <c r="C24" s="40"/>
      <c r="D24" s="38"/>
      <c r="E24" s="40"/>
      <c r="F24" s="9">
        <f>298+62</f>
        <v>360</v>
      </c>
      <c r="G24" s="9">
        <v>0</v>
      </c>
      <c r="H24" s="24">
        <f t="shared" si="5"/>
        <v>360</v>
      </c>
      <c r="I24" s="21" t="s">
        <v>62</v>
      </c>
      <c r="J24" s="42"/>
    </row>
    <row r="25" spans="1:11" ht="21" customHeight="1">
      <c r="A25" s="38"/>
      <c r="B25" s="39"/>
      <c r="C25" s="40"/>
      <c r="D25" s="38"/>
      <c r="E25" s="40"/>
      <c r="F25" s="9">
        <f>103.5+4.1</f>
        <v>107.6</v>
      </c>
      <c r="G25" s="9">
        <v>0</v>
      </c>
      <c r="H25" s="24">
        <f>F25+G25</f>
        <v>107.6</v>
      </c>
      <c r="I25" s="21" t="s">
        <v>64</v>
      </c>
      <c r="J25" s="42"/>
    </row>
    <row r="26" spans="1:11" ht="21" customHeight="1">
      <c r="A26" s="38"/>
      <c r="B26" s="39"/>
      <c r="C26" s="40"/>
      <c r="D26" s="38"/>
      <c r="E26" s="40"/>
      <c r="F26" s="9">
        <v>872</v>
      </c>
      <c r="G26" s="9">
        <v>0</v>
      </c>
      <c r="H26" s="24">
        <f t="shared" si="5"/>
        <v>872</v>
      </c>
      <c r="I26" s="21" t="s">
        <v>58</v>
      </c>
      <c r="J26" s="42"/>
    </row>
    <row r="27" spans="1:11" ht="21" customHeight="1">
      <c r="A27" s="38"/>
      <c r="B27" s="39"/>
      <c r="C27" s="40"/>
      <c r="D27" s="38"/>
      <c r="E27" s="40"/>
      <c r="F27" s="9">
        <v>546</v>
      </c>
      <c r="G27" s="9">
        <v>0</v>
      </c>
      <c r="H27" s="24">
        <f t="shared" si="5"/>
        <v>546</v>
      </c>
      <c r="I27" s="21" t="s">
        <v>65</v>
      </c>
      <c r="J27" s="42"/>
    </row>
    <row r="28" spans="1:11" ht="21" customHeight="1">
      <c r="A28" s="38"/>
      <c r="B28" s="39"/>
      <c r="C28" s="40"/>
      <c r="D28" s="38"/>
      <c r="E28" s="40"/>
      <c r="F28" s="9">
        <v>228</v>
      </c>
      <c r="G28" s="9">
        <v>0</v>
      </c>
      <c r="H28" s="24">
        <f t="shared" si="4"/>
        <v>228</v>
      </c>
      <c r="I28" s="21" t="s">
        <v>59</v>
      </c>
      <c r="J28" s="42"/>
    </row>
    <row r="29" spans="1:11" s="1" customFormat="1" ht="21" customHeight="1">
      <c r="A29" s="10"/>
      <c r="B29" s="11" t="s">
        <v>24</v>
      </c>
      <c r="C29" s="27">
        <f>SUM(C18)</f>
        <v>5000</v>
      </c>
      <c r="D29" s="27">
        <f>SUM(D18)</f>
        <v>1</v>
      </c>
      <c r="E29" s="27">
        <f>SUM(E18)</f>
        <v>5000</v>
      </c>
      <c r="F29" s="12">
        <f>SUM(F18:F28)</f>
        <v>4848.8999999999996</v>
      </c>
      <c r="G29" s="12">
        <f>SUM(G18:G28)</f>
        <v>0</v>
      </c>
      <c r="H29" s="12">
        <f>SUM(H18:H28)</f>
        <v>4848.8999999999996</v>
      </c>
      <c r="I29" s="17"/>
      <c r="J29" s="43"/>
    </row>
    <row r="30" spans="1:11" ht="21" customHeight="1">
      <c r="A30" s="44">
        <v>5</v>
      </c>
      <c r="B30" s="46" t="s">
        <v>25</v>
      </c>
      <c r="C30" s="48"/>
      <c r="D30" s="44"/>
      <c r="E30" s="48">
        <f>C30*D30</f>
        <v>0</v>
      </c>
      <c r="F30" s="9">
        <v>116.6</v>
      </c>
      <c r="G30" s="9">
        <v>0</v>
      </c>
      <c r="H30" s="24">
        <f>F30+G30</f>
        <v>116.6</v>
      </c>
      <c r="I30" s="21" t="s">
        <v>66</v>
      </c>
      <c r="J30" s="28" t="s">
        <v>26</v>
      </c>
      <c r="K30" s="23"/>
    </row>
    <row r="31" spans="1:11" ht="21" customHeight="1">
      <c r="A31" s="50"/>
      <c r="B31" s="51"/>
      <c r="C31" s="52"/>
      <c r="D31" s="50"/>
      <c r="E31" s="52"/>
      <c r="F31" s="9">
        <v>25.9</v>
      </c>
      <c r="G31" s="9">
        <v>0</v>
      </c>
      <c r="H31" s="9">
        <f t="shared" ref="H31" si="6">F31+G31</f>
        <v>25.9</v>
      </c>
      <c r="I31" s="21" t="s">
        <v>66</v>
      </c>
      <c r="J31" s="29"/>
      <c r="K31" s="23"/>
    </row>
    <row r="32" spans="1:11" ht="21" customHeight="1">
      <c r="A32" s="50"/>
      <c r="B32" s="51"/>
      <c r="C32" s="52"/>
      <c r="D32" s="50"/>
      <c r="E32" s="52"/>
      <c r="F32" s="9">
        <v>0</v>
      </c>
      <c r="G32" s="9">
        <v>0</v>
      </c>
      <c r="H32" s="9">
        <f t="shared" ref="H32" si="7">F32+G32</f>
        <v>0</v>
      </c>
      <c r="I32" s="21"/>
      <c r="J32" s="29"/>
      <c r="K32" s="23"/>
    </row>
    <row r="33" spans="1:10" s="1" customFormat="1" ht="21" customHeight="1">
      <c r="A33" s="10"/>
      <c r="B33" s="11" t="s">
        <v>27</v>
      </c>
      <c r="C33" s="27">
        <f>SUM(C30)</f>
        <v>0</v>
      </c>
      <c r="D33" s="27">
        <f>SUM(D30)</f>
        <v>0</v>
      </c>
      <c r="E33" s="27">
        <f>SUM(E30)</f>
        <v>0</v>
      </c>
      <c r="F33" s="12">
        <f>SUM(F30:F32)</f>
        <v>142.5</v>
      </c>
      <c r="G33" s="12">
        <f>SUM(G30:G32)</f>
        <v>0</v>
      </c>
      <c r="H33" s="12">
        <f>SUM(H30:H32)</f>
        <v>142.5</v>
      </c>
      <c r="I33" s="17"/>
      <c r="J33" s="30"/>
    </row>
    <row r="34" spans="1:10" ht="21" customHeight="1">
      <c r="A34" s="44">
        <v>6</v>
      </c>
      <c r="B34" s="46" t="s">
        <v>28</v>
      </c>
      <c r="C34" s="26">
        <v>0</v>
      </c>
      <c r="D34" s="7"/>
      <c r="E34" s="26">
        <f>C34*D34</f>
        <v>0</v>
      </c>
      <c r="F34" s="9">
        <v>0</v>
      </c>
      <c r="G34" s="9">
        <v>2500</v>
      </c>
      <c r="H34" s="9">
        <f>F34+G34</f>
        <v>2500</v>
      </c>
      <c r="I34" s="21" t="s">
        <v>69</v>
      </c>
      <c r="J34" s="28" t="s">
        <v>29</v>
      </c>
    </row>
    <row r="35" spans="1:10" ht="21" customHeight="1">
      <c r="A35" s="45"/>
      <c r="B35" s="47"/>
      <c r="C35" s="26"/>
      <c r="D35" s="7"/>
      <c r="E35" s="26"/>
      <c r="F35" s="9">
        <v>600</v>
      </c>
      <c r="G35" s="9">
        <v>0</v>
      </c>
      <c r="H35" s="9">
        <f t="shared" ref="H35" si="8">F35+G35</f>
        <v>600</v>
      </c>
      <c r="I35" s="21" t="s">
        <v>70</v>
      </c>
      <c r="J35" s="29"/>
    </row>
    <row r="36" spans="1:10" s="1" customFormat="1" ht="21" customHeight="1">
      <c r="A36" s="10"/>
      <c r="B36" s="11" t="s">
        <v>30</v>
      </c>
      <c r="C36" s="27">
        <f>SUM(C34)</f>
        <v>0</v>
      </c>
      <c r="D36" s="27">
        <f t="shared" ref="D36:E36" si="9">SUM(D34)</f>
        <v>0</v>
      </c>
      <c r="E36" s="27">
        <f t="shared" si="9"/>
        <v>0</v>
      </c>
      <c r="F36" s="12">
        <f>SUM(F34:F35)</f>
        <v>600</v>
      </c>
      <c r="G36" s="12">
        <f>SUM(G34:G34)</f>
        <v>2500</v>
      </c>
      <c r="H36" s="12">
        <f>SUM(H34:H35)</f>
        <v>3100</v>
      </c>
      <c r="I36" s="17"/>
      <c r="J36" s="43"/>
    </row>
    <row r="37" spans="1:10" ht="21" customHeight="1">
      <c r="A37" s="38">
        <v>7</v>
      </c>
      <c r="B37" s="39" t="s">
        <v>31</v>
      </c>
      <c r="C37" s="40">
        <v>0</v>
      </c>
      <c r="D37" s="38"/>
      <c r="E37" s="40">
        <f>C37*D37</f>
        <v>0</v>
      </c>
      <c r="F37" s="9">
        <v>0</v>
      </c>
      <c r="G37" s="9">
        <v>0</v>
      </c>
      <c r="H37" s="9">
        <f>F37+G37</f>
        <v>0</v>
      </c>
      <c r="I37" s="16"/>
      <c r="J37" s="53"/>
    </row>
    <row r="38" spans="1:10" ht="21" customHeight="1">
      <c r="A38" s="38"/>
      <c r="B38" s="39"/>
      <c r="C38" s="40"/>
      <c r="D38" s="38"/>
      <c r="E38" s="40"/>
      <c r="F38" s="9">
        <v>0</v>
      </c>
      <c r="G38" s="9">
        <v>0</v>
      </c>
      <c r="H38" s="9">
        <f>F38+G38</f>
        <v>0</v>
      </c>
      <c r="I38" s="16"/>
      <c r="J38" s="54"/>
    </row>
    <row r="39" spans="1:10" s="1" customFormat="1" ht="21" customHeight="1">
      <c r="A39" s="10"/>
      <c r="B39" s="11" t="s">
        <v>32</v>
      </c>
      <c r="C39" s="27">
        <f>SUM(C37)</f>
        <v>0</v>
      </c>
      <c r="D39" s="27">
        <f t="shared" ref="D39:E39" si="10">SUM(D37)</f>
        <v>0</v>
      </c>
      <c r="E39" s="27">
        <f t="shared" si="10"/>
        <v>0</v>
      </c>
      <c r="F39" s="12">
        <f>SUM(F37:F38)</f>
        <v>0</v>
      </c>
      <c r="G39" s="12">
        <f>SUM(G37:G38)</f>
        <v>0</v>
      </c>
      <c r="H39" s="12">
        <f>SUM(H37:H38)</f>
        <v>0</v>
      </c>
      <c r="I39" s="17"/>
      <c r="J39" s="55"/>
    </row>
    <row r="40" spans="1:10" ht="21" customHeight="1">
      <c r="A40" s="38">
        <v>8</v>
      </c>
      <c r="B40" s="39" t="s">
        <v>33</v>
      </c>
      <c r="C40" s="40">
        <v>0</v>
      </c>
      <c r="D40" s="38"/>
      <c r="E40" s="40">
        <f>C40*D40</f>
        <v>0</v>
      </c>
      <c r="F40" s="9">
        <v>0</v>
      </c>
      <c r="G40" s="9">
        <v>0</v>
      </c>
      <c r="H40" s="9">
        <f t="shared" ref="H40:H43" si="11">F40+G40</f>
        <v>0</v>
      </c>
      <c r="I40" s="16"/>
      <c r="J40" s="41" t="s">
        <v>34</v>
      </c>
    </row>
    <row r="41" spans="1:10" ht="21" customHeight="1">
      <c r="A41" s="38"/>
      <c r="B41" s="39"/>
      <c r="C41" s="40"/>
      <c r="D41" s="38"/>
      <c r="E41" s="40"/>
      <c r="F41" s="9">
        <v>0</v>
      </c>
      <c r="G41" s="9">
        <v>0</v>
      </c>
      <c r="H41" s="9">
        <f t="shared" si="11"/>
        <v>0</v>
      </c>
      <c r="I41" s="16"/>
      <c r="J41" s="42"/>
    </row>
    <row r="42" spans="1:10" s="1" customFormat="1" ht="21" customHeight="1">
      <c r="A42" s="10"/>
      <c r="B42" s="11" t="s">
        <v>35</v>
      </c>
      <c r="C42" s="27">
        <f>SUM(C40)</f>
        <v>0</v>
      </c>
      <c r="D42" s="27">
        <f t="shared" ref="D42:E42" si="12">SUM(D40)</f>
        <v>0</v>
      </c>
      <c r="E42" s="27">
        <f t="shared" si="12"/>
        <v>0</v>
      </c>
      <c r="F42" s="12">
        <f>SUM(F40:F41)</f>
        <v>0</v>
      </c>
      <c r="G42" s="12">
        <f t="shared" ref="G42:H42" si="13">SUM(G40:G41)</f>
        <v>0</v>
      </c>
      <c r="H42" s="12">
        <f t="shared" si="13"/>
        <v>0</v>
      </c>
      <c r="I42" s="17"/>
      <c r="J42" s="43"/>
    </row>
    <row r="43" spans="1:10" ht="21" customHeight="1">
      <c r="A43" s="7">
        <v>9</v>
      </c>
      <c r="B43" s="8" t="s">
        <v>36</v>
      </c>
      <c r="C43" s="26">
        <v>0</v>
      </c>
      <c r="D43" s="7"/>
      <c r="E43" s="26">
        <f>C43*D43</f>
        <v>0</v>
      </c>
      <c r="F43" s="9">
        <v>0</v>
      </c>
      <c r="G43" s="9">
        <v>0</v>
      </c>
      <c r="H43" s="9">
        <f t="shared" si="11"/>
        <v>0</v>
      </c>
      <c r="I43" s="16"/>
      <c r="J43" s="28" t="s">
        <v>37</v>
      </c>
    </row>
    <row r="44" spans="1:10" s="1" customFormat="1" ht="21" customHeight="1">
      <c r="A44" s="10"/>
      <c r="B44" s="11" t="s">
        <v>38</v>
      </c>
      <c r="C44" s="27">
        <f>SUM(C43)</f>
        <v>0</v>
      </c>
      <c r="D44" s="27">
        <f t="shared" ref="D44:E44" si="14">SUM(D43)</f>
        <v>0</v>
      </c>
      <c r="E44" s="27">
        <f t="shared" si="14"/>
        <v>0</v>
      </c>
      <c r="F44" s="12">
        <f>SUM(F43:F43)</f>
        <v>0</v>
      </c>
      <c r="G44" s="12">
        <f>SUM(G43:G43)</f>
        <v>0</v>
      </c>
      <c r="H44" s="12">
        <f>SUM(H43:H43)</f>
        <v>0</v>
      </c>
      <c r="I44" s="17"/>
      <c r="J44" s="30"/>
    </row>
    <row r="45" spans="1:10" ht="21" customHeight="1">
      <c r="A45" s="44">
        <v>10</v>
      </c>
      <c r="B45" s="46" t="s">
        <v>39</v>
      </c>
      <c r="C45" s="48">
        <v>0</v>
      </c>
      <c r="D45" s="44"/>
      <c r="E45" s="48">
        <f>C45*D45</f>
        <v>0</v>
      </c>
      <c r="F45" s="9">
        <v>25</v>
      </c>
      <c r="G45" s="9">
        <v>0</v>
      </c>
      <c r="H45" s="24">
        <f t="shared" ref="H45:H46" si="15">F45+G45</f>
        <v>25</v>
      </c>
      <c r="I45" s="21" t="s">
        <v>71</v>
      </c>
      <c r="J45" s="18"/>
    </row>
    <row r="46" spans="1:10" ht="21" customHeight="1">
      <c r="A46" s="50"/>
      <c r="B46" s="51"/>
      <c r="C46" s="52"/>
      <c r="D46" s="50"/>
      <c r="E46" s="52"/>
      <c r="F46" s="9">
        <v>59.3</v>
      </c>
      <c r="G46" s="9">
        <v>0</v>
      </c>
      <c r="H46" s="9">
        <f t="shared" si="15"/>
        <v>59.3</v>
      </c>
      <c r="I46" s="21" t="s">
        <v>72</v>
      </c>
      <c r="J46" s="18"/>
    </row>
    <row r="47" spans="1:10" ht="21" customHeight="1">
      <c r="A47" s="50"/>
      <c r="B47" s="51"/>
      <c r="C47" s="52"/>
      <c r="D47" s="50"/>
      <c r="E47" s="52"/>
      <c r="F47" s="9">
        <v>0</v>
      </c>
      <c r="G47" s="9">
        <v>0</v>
      </c>
      <c r="H47" s="9">
        <f t="shared" ref="H47" si="16">F47+G47</f>
        <v>0</v>
      </c>
      <c r="I47" s="21"/>
      <c r="J47" s="18"/>
    </row>
    <row r="48" spans="1:10" s="1" customFormat="1" ht="21" customHeight="1">
      <c r="A48" s="10"/>
      <c r="B48" s="11" t="s">
        <v>40</v>
      </c>
      <c r="C48" s="27">
        <f>SUM(C45)</f>
        <v>0</v>
      </c>
      <c r="D48" s="27">
        <f>SUM(D45)</f>
        <v>0</v>
      </c>
      <c r="E48" s="27">
        <f>SUM(E45)</f>
        <v>0</v>
      </c>
      <c r="F48" s="12">
        <f>SUM(F45:F47)</f>
        <v>84.3</v>
      </c>
      <c r="G48" s="12">
        <f>SUM(G45:G47)</f>
        <v>0</v>
      </c>
      <c r="H48" s="12">
        <f>SUM(H45:H47)</f>
        <v>84.3</v>
      </c>
      <c r="I48" s="17"/>
      <c r="J48" s="18"/>
    </row>
    <row r="49" spans="1:10" ht="21" customHeight="1">
      <c r="A49" s="10"/>
      <c r="B49" s="11" t="s">
        <v>41</v>
      </c>
      <c r="C49" s="27">
        <f t="shared" ref="C49:H49" si="17">SUM(C48,C44,C42,C39,C36,C33,C29,C17,C13,C10)</f>
        <v>20000</v>
      </c>
      <c r="D49" s="27">
        <f t="shared" si="17"/>
        <v>2</v>
      </c>
      <c r="E49" s="27">
        <f t="shared" si="17"/>
        <v>20000</v>
      </c>
      <c r="F49" s="12">
        <f t="shared" si="17"/>
        <v>15212.570000000002</v>
      </c>
      <c r="G49" s="12">
        <f t="shared" si="17"/>
        <v>2500</v>
      </c>
      <c r="H49" s="12">
        <f t="shared" si="17"/>
        <v>17712.57</v>
      </c>
      <c r="I49" s="17"/>
      <c r="J49" s="18"/>
    </row>
    <row r="53" spans="1:10" ht="21" customHeight="1">
      <c r="A53" s="56" t="s">
        <v>42</v>
      </c>
      <c r="B53" s="57"/>
      <c r="C53" s="58" t="s">
        <v>43</v>
      </c>
      <c r="D53" s="58"/>
      <c r="E53" s="58" t="s">
        <v>44</v>
      </c>
      <c r="F53" s="58"/>
      <c r="G53" s="58" t="s">
        <v>45</v>
      </c>
      <c r="H53" s="58"/>
      <c r="I53" s="19" t="s">
        <v>46</v>
      </c>
    </row>
    <row r="54" spans="1:10" ht="21" customHeight="1">
      <c r="A54" s="59">
        <f>E49</f>
        <v>20000</v>
      </c>
      <c r="B54" s="60"/>
      <c r="C54" s="60">
        <f>H49</f>
        <v>17712.57</v>
      </c>
      <c r="D54" s="60"/>
      <c r="E54" s="60">
        <f>F49</f>
        <v>15212.570000000002</v>
      </c>
      <c r="F54" s="60"/>
      <c r="G54" s="60">
        <f>G49</f>
        <v>2500</v>
      </c>
      <c r="H54" s="60"/>
      <c r="I54" s="20">
        <f>A54-C54</f>
        <v>2287.4300000000003</v>
      </c>
      <c r="J54" s="22"/>
    </row>
    <row r="56" spans="1:10" ht="21" customHeight="1">
      <c r="A56" s="13" t="s">
        <v>47</v>
      </c>
      <c r="B56" s="1"/>
      <c r="C56" s="14" t="s">
        <v>48</v>
      </c>
      <c r="D56" s="13"/>
      <c r="E56" s="13" t="s">
        <v>49</v>
      </c>
      <c r="F56" s="13"/>
      <c r="G56" s="13" t="s">
        <v>50</v>
      </c>
      <c r="H56" s="13"/>
      <c r="I56" s="1"/>
    </row>
  </sheetData>
  <mergeCells count="67">
    <mergeCell ref="A53:B53"/>
    <mergeCell ref="C53:D53"/>
    <mergeCell ref="E53:F53"/>
    <mergeCell ref="G53:H53"/>
    <mergeCell ref="A54:B54"/>
    <mergeCell ref="C54:D54"/>
    <mergeCell ref="E54:F54"/>
    <mergeCell ref="G54:H54"/>
    <mergeCell ref="J43:J44"/>
    <mergeCell ref="A45:A47"/>
    <mergeCell ref="B45:B47"/>
    <mergeCell ref="C45:C47"/>
    <mergeCell ref="D45:D47"/>
    <mergeCell ref="E45:E47"/>
    <mergeCell ref="J40:J42"/>
    <mergeCell ref="J34:J36"/>
    <mergeCell ref="A37:A38"/>
    <mergeCell ref="B37:B38"/>
    <mergeCell ref="C37:C38"/>
    <mergeCell ref="D37:D38"/>
    <mergeCell ref="E37:E38"/>
    <mergeCell ref="J37:J39"/>
    <mergeCell ref="A40:A41"/>
    <mergeCell ref="B40:B41"/>
    <mergeCell ref="C40:C41"/>
    <mergeCell ref="D40:D41"/>
    <mergeCell ref="E40:E41"/>
    <mergeCell ref="A34:A35"/>
    <mergeCell ref="B34:B35"/>
    <mergeCell ref="J30:J33"/>
    <mergeCell ref="A18:A28"/>
    <mergeCell ref="B18:B28"/>
    <mergeCell ref="C18:C28"/>
    <mergeCell ref="D18:D28"/>
    <mergeCell ref="E18:E28"/>
    <mergeCell ref="J18:J29"/>
    <mergeCell ref="A30:A32"/>
    <mergeCell ref="B30:B32"/>
    <mergeCell ref="C30:C32"/>
    <mergeCell ref="D30:D32"/>
    <mergeCell ref="E30:E32"/>
    <mergeCell ref="J14:J17"/>
    <mergeCell ref="A11:A12"/>
    <mergeCell ref="B11:B12"/>
    <mergeCell ref="C11:C12"/>
    <mergeCell ref="D11:D12"/>
    <mergeCell ref="E11:E12"/>
    <mergeCell ref="J11:J13"/>
    <mergeCell ref="A14:A16"/>
    <mergeCell ref="B14:B16"/>
    <mergeCell ref="C14:C16"/>
    <mergeCell ref="D14:D16"/>
    <mergeCell ref="E14:E16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9" type="noConversion"/>
  <pageMargins left="0.69930555555555596" right="0.69930555555555596" top="0.75" bottom="0.75" header="0.3" footer="0.3"/>
  <pageSetup paperSize="9" scale="48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2025-01-08T03:34:52Z</cp:lastPrinted>
  <dcterms:created xsi:type="dcterms:W3CDTF">2014-04-15T08:52:00Z</dcterms:created>
  <dcterms:modified xsi:type="dcterms:W3CDTF">2025-01-08T03:34:57Z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