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总账单!$A$1:$G$50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<sst xmlns="http://schemas.openxmlformats.org/spreadsheetml/2006/main" count="89">
  <si>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</si>
  <si>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</si>
  <si>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</si>
  <si>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12th ,Jan,2018 </t>
    </r>
    <r>
      <rPr>
        <sz val="11"/>
        <color rgb="FF000000"/>
        <rFont val="宋体"/>
        <charset val="134"/>
      </rPr>
      <t>，</t>
    </r>
  </si>
  <si>
    <t>Quotation Date:  20th Dec.2017</t>
  </si>
  <si>
    <t>Quotation Version:</t>
  </si>
  <si>
    <t>Agency Name:CHINA COMFORT TRAVEL GROUP CO.,LTD.</t>
  </si>
  <si>
    <t>Agency Address:</t>
  </si>
  <si>
    <t>Contact Info (Name/E-mail/MP): 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</si>
  <si>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</si>
  <si>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</si>
  <si>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</si>
  <si>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</si>
  <si>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</si>
  <si>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Meeting
会议</t>
  </si>
  <si>
    <t>B</t>
  </si>
  <si>
    <r>
      <rPr>
        <b/>
        <sz val="10"/>
        <color indexed="8"/>
        <rFont val="BMWTypeCondensedRegular"/>
        <charset val="134"/>
      </rPr>
      <t xml:space="preserve">Local Shuttle
</t>
    </r>
    <r>
      <rPr>
        <b/>
        <sz val="10"/>
        <color indexed="8"/>
        <rFont val="宋体"/>
        <charset val="134"/>
      </rPr>
      <t>大巴</t>
    </r>
  </si>
  <si>
    <t>C</t>
  </si>
  <si>
    <r>
      <rPr>
        <b/>
        <sz val="10"/>
        <color rgb="FF000000"/>
        <rFont val="BMWTypeCondensedRegular"/>
        <charset val="134"/>
      </rPr>
      <t xml:space="preserve">Dinner
</t>
    </r>
    <r>
      <rPr>
        <b/>
        <sz val="10"/>
        <color rgb="FF000000"/>
        <rFont val="宋体"/>
        <charset val="134"/>
      </rPr>
      <t>晚宴</t>
    </r>
  </si>
  <si>
    <t>D</t>
  </si>
  <si>
    <t>Insurance
保险</t>
  </si>
  <si>
    <t>E</t>
  </si>
  <si>
    <r>
      <rPr>
        <b/>
        <sz val="10"/>
        <color rgb="FF000000"/>
        <rFont val="BMWTypeCondensedRegular"/>
        <charset val="134"/>
      </rPr>
      <t xml:space="preserve">Man Power                                                       </t>
    </r>
    <r>
      <rPr>
        <b/>
        <sz val="10"/>
        <color rgb="FF000000"/>
        <rFont val="宋体"/>
        <charset val="134"/>
      </rPr>
      <t>现场协调人员</t>
    </r>
  </si>
  <si>
    <t>F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</si>
  <si>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</si>
  <si>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</si>
  <si>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</si>
  <si>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</si>
  <si>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增值税专用发票（6%）会务费</t>
  </si>
  <si>
    <t>Total Gross</t>
  </si>
  <si>
    <t>BBA (Split ratio will be shared before agency issue invoice)</t>
  </si>
  <si>
    <t>NSC(Split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</si>
  <si>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</si>
  <si>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 . Meeting
</t>
    </r>
    <r>
      <rPr>
        <b/>
        <sz val="10"/>
        <color rgb="FFFFFFFF"/>
        <rFont val="宋体"/>
        <charset val="134"/>
      </rPr>
      <t>会议</t>
    </r>
    <r>
      <rPr>
        <b/>
        <sz val="10"/>
        <color rgb="FFFFFFFF"/>
        <rFont val="BMWTypeCondensedRegular"/>
        <charset val="134"/>
      </rPr>
      <t xml:space="preserve">
</t>
    </r>
  </si>
  <si>
    <r>
      <rPr>
        <b/>
        <sz val="10"/>
        <color indexed="9"/>
        <rFont val="BMWTypeCondensedRegular"/>
        <charset val="134"/>
      </rPr>
      <t xml:space="preserve">Item
</t>
    </r>
    <r>
      <rPr>
        <b/>
        <sz val="10"/>
        <color indexed="9"/>
        <rFont val="宋体"/>
        <charset val="134"/>
      </rPr>
      <t>项目</t>
    </r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</si>
  <si>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</si>
  <si>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</si>
  <si>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</si>
  <si>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</si>
  <si>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</si>
  <si>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A1</t>
  </si>
  <si>
    <r>
      <rPr>
        <sz val="10"/>
        <color indexed="8"/>
        <rFont val="BMWTypeCondensedRegular"/>
        <charset val="134"/>
      </rPr>
      <t xml:space="preserve">Meeting Room </t>
    </r>
    <r>
      <rPr>
        <sz val="10"/>
        <color indexed="8"/>
        <rFont val="宋体"/>
        <charset val="134"/>
      </rPr>
      <t>会议室</t>
    </r>
  </si>
  <si>
    <t>含场租费用和团建费用</t>
  </si>
  <si>
    <t>A2</t>
  </si>
  <si>
    <r>
      <rPr>
        <sz val="10"/>
        <color indexed="8"/>
        <rFont val="BMW Group Condensed"/>
        <charset val="134"/>
      </rPr>
      <t xml:space="preserve">Tea Break </t>
    </r>
    <r>
      <rPr>
        <sz val="10"/>
        <color indexed="8"/>
        <rFont val="宋体"/>
        <charset val="134"/>
      </rPr>
      <t>茶歇</t>
    </r>
  </si>
  <si>
    <t>A3</t>
  </si>
  <si>
    <t>背景板</t>
  </si>
  <si>
    <t xml:space="preserve">150元/平米（宝丽布无味喷绘） 主背景板22平米 东侧墙8.4平米 西侧墙8.4平米 最终结算为：120元/平米 </t>
  </si>
  <si>
    <t>A4</t>
  </si>
  <si>
    <t>移动投影</t>
  </si>
  <si>
    <t>15000流明，屏幕150寸（GM5)</t>
  </si>
  <si>
    <t>A5</t>
  </si>
  <si>
    <t>抽奖环节礼品</t>
  </si>
  <si>
    <t>晚宴活动现金预留</t>
  </si>
  <si>
    <r>
      <rPr>
        <b/>
        <sz val="10"/>
        <color rgb="FF000000"/>
        <rFont val="BMWTypeCondensedRegular"/>
        <charset val="134"/>
      </rPr>
      <t xml:space="preserve">A .Meeting
</t>
    </r>
    <r>
      <rPr>
        <b/>
        <sz val="10"/>
        <color rgb="FF000000"/>
        <rFont val="宋体"/>
        <charset val="134"/>
      </rPr>
      <t>会议</t>
    </r>
  </si>
  <si>
    <r>
      <rPr>
        <b/>
        <sz val="10"/>
        <color rgb="FF36363D"/>
        <rFont val="BMWTypeCondensedRegular"/>
        <charset val="134"/>
      </rPr>
      <t xml:space="preserve">B. </t>
    </r>
    <r>
      <rPr>
        <b/>
        <sz val="10"/>
        <color rgb="FF36363D"/>
        <rFont val="宋体"/>
        <charset val="134"/>
      </rPr>
      <t>大巴</t>
    </r>
  </si>
  <si>
    <t>B1</t>
  </si>
  <si>
    <t>大巴</t>
  </si>
  <si>
    <r>
      <rPr>
        <b/>
        <sz val="10"/>
        <color rgb="FF36363D"/>
        <rFont val="BMWTypeCondensedRegular"/>
        <charset val="134"/>
      </rPr>
      <t>51</t>
    </r>
    <r>
      <rPr>
        <b/>
        <sz val="10"/>
        <color rgb="FF36363D"/>
        <rFont val="宋体"/>
        <charset val="134"/>
      </rPr>
      <t>座车，</t>
    </r>
    <r>
      <rPr>
        <b/>
        <sz val="10"/>
        <color rgb="FF36363D"/>
        <rFont val="BMWTypeCondensedRegular"/>
        <charset val="134"/>
      </rPr>
      <t>13</t>
    </r>
    <r>
      <rPr>
        <b/>
        <sz val="10"/>
        <color rgb="FF36363D"/>
        <rFont val="宋体"/>
        <charset val="134"/>
      </rPr>
      <t>点</t>
    </r>
    <r>
      <rPr>
        <b/>
        <sz val="10"/>
        <color rgb="FF36363D"/>
        <rFont val="BMWTypeCondensedRegular"/>
        <charset val="134"/>
      </rPr>
      <t>-22</t>
    </r>
    <r>
      <rPr>
        <b/>
        <sz val="10"/>
        <color rgb="FF36363D"/>
        <rFont val="宋体"/>
        <charset val="134"/>
      </rPr>
      <t>点</t>
    </r>
  </si>
  <si>
    <r>
      <rPr>
        <b/>
        <sz val="10"/>
        <color rgb="FF000000"/>
        <rFont val="BMWTypeCondensedRegular"/>
        <charset val="134"/>
      </rPr>
      <t>B .</t>
    </r>
    <r>
      <rPr>
        <b/>
        <sz val="10"/>
        <color rgb="FF000000"/>
        <rFont val="宋体"/>
        <charset val="134"/>
      </rPr>
      <t>大巴</t>
    </r>
  </si>
  <si>
    <r>
      <rPr>
        <b/>
        <sz val="10"/>
        <color rgb="FF36363D"/>
        <rFont val="BMWTypeCondensedRegular"/>
        <charset val="134"/>
      </rPr>
      <t xml:space="preserve">C. </t>
    </r>
    <r>
      <rPr>
        <b/>
        <sz val="10"/>
        <color rgb="FF36363D"/>
        <rFont val="宋体"/>
        <charset val="134"/>
      </rPr>
      <t>晚宴</t>
    </r>
  </si>
  <si>
    <t>C1</t>
  </si>
  <si>
    <t>酒水</t>
  </si>
  <si>
    <t>C2</t>
  </si>
  <si>
    <t>鲜花</t>
  </si>
  <si>
    <r>
      <rPr>
        <b/>
        <sz val="10"/>
        <color rgb="FF000000"/>
        <rFont val="BMWTypeCondensedRegular"/>
        <charset val="134"/>
      </rPr>
      <t xml:space="preserve">C
</t>
    </r>
    <r>
      <rPr>
        <b/>
        <sz val="10"/>
        <color rgb="FF000000"/>
        <rFont val="宋体"/>
        <charset val="134"/>
      </rPr>
      <t>晚宴</t>
    </r>
  </si>
  <si>
    <r>
      <rPr>
        <b/>
        <sz val="10"/>
        <color rgb="FFFFFFFF"/>
        <rFont val="BMWTypeCondensedRegular"/>
        <charset val="134"/>
      </rPr>
      <t xml:space="preserve">D. Insurance </t>
    </r>
    <r>
      <rPr>
        <b/>
        <sz val="10"/>
        <color rgb="FFFFFFFF"/>
        <rFont val="宋体"/>
        <charset val="134"/>
      </rPr>
      <t>保险</t>
    </r>
  </si>
  <si>
    <t>D1</t>
  </si>
  <si>
    <r>
      <rPr>
        <sz val="10"/>
        <color rgb="FF000000"/>
        <rFont val="BMWTypeCondensedRegular"/>
        <charset val="134"/>
      </rPr>
      <t xml:space="preserve">Insurance                                                                            </t>
    </r>
    <r>
      <rPr>
        <sz val="10"/>
        <rFont val="宋体"/>
        <charset val="134"/>
      </rPr>
      <t>出行意外险（意外伤害险）</t>
    </r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</si>
  <si>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所有中外员工（需提供与证照一致的名字）</t>
    </r>
  </si>
  <si>
    <r>
      <rPr>
        <b/>
        <sz val="10"/>
        <color rgb="FF000000"/>
        <rFont val="BMWTypeCondensedRegular"/>
        <charset val="134"/>
      </rPr>
      <t xml:space="preserve">D. Insurance </t>
    </r>
    <r>
      <rPr>
        <b/>
        <sz val="10"/>
        <color rgb="FF000000"/>
        <rFont val="宋体"/>
        <charset val="134"/>
      </rPr>
      <t>保险</t>
    </r>
  </si>
  <si>
    <t>E. Man Power</t>
  </si>
  <si>
    <r>
      <rPr>
        <b/>
        <sz val="10"/>
        <color rgb="FFFFFFFF"/>
        <rFont val="BMWTypeCondensedRegular"/>
        <charset val="134"/>
      </rPr>
      <t xml:space="preserve">Unit Price (RMB)
</t>
    </r>
    <r>
      <rPr>
        <b/>
        <sz val="10"/>
        <color rgb="FFFFFFFF"/>
        <rFont val="宋体"/>
        <charset val="134"/>
      </rPr>
      <t>单价（人民币）</t>
    </r>
  </si>
  <si>
    <t>E1</t>
  </si>
  <si>
    <r>
      <rPr>
        <sz val="10"/>
        <color indexed="8"/>
        <rFont val="宋体"/>
        <charset val="134"/>
      </rPr>
      <t>现场协调人员</t>
    </r>
    <r>
      <rPr>
        <sz val="10"/>
        <color indexed="8"/>
        <rFont val="BMWTypeCondensedRegular"/>
        <charset val="134"/>
      </rPr>
      <t xml:space="preserve">
On site coordinator</t>
    </r>
  </si>
  <si>
    <t>康辉工作人员2人</t>
  </si>
  <si>
    <t>E.Man Power</t>
  </si>
  <si>
    <r>
      <rPr>
        <b/>
        <sz val="10"/>
        <color rgb="FFFFFFFF"/>
        <rFont val="BMWTypeCondensedRegular"/>
        <charset val="134"/>
      </rPr>
      <t xml:space="preserve">F. Service Charge
</t>
    </r>
    <r>
      <rPr>
        <b/>
        <sz val="10"/>
        <color rgb="FFFFFFFF"/>
        <rFont val="宋体"/>
        <charset val="134"/>
      </rPr>
      <t>服务费</t>
    </r>
  </si>
  <si>
    <r>
      <rPr>
        <b/>
        <sz val="10"/>
        <color indexed="9"/>
        <rFont val="BMWTypeCondensedRegular"/>
        <charset val="134"/>
      </rPr>
      <t xml:space="preserve">Quantities
</t>
    </r>
    <r>
      <rPr>
        <b/>
        <sz val="10"/>
        <color indexed="9"/>
        <rFont val="宋体"/>
        <charset val="134"/>
      </rPr>
      <t>人数</t>
    </r>
  </si>
  <si>
    <r>
      <rPr>
        <b/>
        <sz val="10"/>
        <color indexed="9"/>
        <rFont val="BMWTypeCondensedRegular"/>
        <charset val="134"/>
      </rPr>
      <t xml:space="preserve">Days
</t>
    </r>
    <r>
      <rPr>
        <b/>
        <sz val="10"/>
        <color indexed="9"/>
        <rFont val="宋体"/>
        <charset val="134"/>
      </rPr>
      <t>天数</t>
    </r>
  </si>
  <si>
    <r>
      <rPr>
        <b/>
        <sz val="10"/>
        <color rgb="FFFFFFFF"/>
        <rFont val="BMWTypeCondensedRegular"/>
        <charset val="134"/>
      </rPr>
      <t xml:space="preserve">Total Price (RMB)
</t>
    </r>
    <r>
      <rPr>
        <b/>
        <sz val="10"/>
        <color rgb="FFFFFFFF"/>
        <rFont val="宋体"/>
        <charset val="134"/>
      </rPr>
      <t>总价（人民币）</t>
    </r>
  </si>
  <si>
    <t>F1</t>
  </si>
  <si>
    <r>
      <rPr>
        <sz val="10"/>
        <rFont val="BMWTypeCondensedRegular"/>
        <charset val="134"/>
      </rPr>
      <t xml:space="preserve">Service Charge                                                                           </t>
    </r>
    <r>
      <rPr>
        <sz val="10"/>
        <rFont val="宋体"/>
        <charset val="134"/>
      </rPr>
      <t>服务费</t>
    </r>
  </si>
  <si>
    <r>
      <rPr>
        <sz val="10"/>
        <color rgb="FF000000"/>
        <rFont val="BMWTypeCondensedRegular"/>
        <charset val="134"/>
      </rPr>
      <t>8%</t>
    </r>
    <r>
      <rPr>
        <sz val="10"/>
        <color rgb="FF000000"/>
        <rFont val="宋体"/>
        <charset val="134"/>
      </rPr>
      <t>服务费</t>
    </r>
  </si>
  <si>
    <r>
      <rPr>
        <b/>
        <sz val="10"/>
        <color rgb="FF000000"/>
        <rFont val="BMWTypeCondensedRegular"/>
        <charset val="134"/>
      </rPr>
      <t xml:space="preserve">F.Service Charge
</t>
    </r>
    <r>
      <rPr>
        <b/>
        <sz val="10"/>
        <color rgb="FF000000"/>
        <rFont val="宋体"/>
        <charset val="134"/>
      </rPr>
      <t>服务费</t>
    </r>
  </si>
  <si>
    <r>
      <rPr>
        <b/>
        <sz val="10"/>
        <color rgb="FFFFFFFF"/>
        <rFont val="BMWTypeCondensedRegular"/>
        <charset val="134"/>
      </rPr>
      <t xml:space="preserve">G. Business Tax
</t>
    </r>
    <r>
      <rPr>
        <b/>
        <sz val="10"/>
        <color rgb="FFFFFFFF"/>
        <rFont val="宋体"/>
        <charset val="134"/>
      </rPr>
      <t>税金</t>
    </r>
  </si>
  <si>
    <t>G1</t>
  </si>
  <si>
    <r>
      <rPr>
        <sz val="10"/>
        <color indexed="8"/>
        <rFont val="BMWTypeCondensedRegular"/>
        <charset val="134"/>
      </rPr>
      <t xml:space="preserve">Business Tax
</t>
    </r>
    <r>
      <rPr>
        <sz val="10"/>
        <color indexed="8"/>
        <rFont val="宋体"/>
        <charset val="134"/>
      </rPr>
      <t>税金</t>
    </r>
  </si>
  <si>
    <r>
      <rPr>
        <b/>
        <sz val="10"/>
        <color rgb="FF000000"/>
        <rFont val="BMWTypeCondensedRegular"/>
        <charset val="134"/>
      </rPr>
      <t xml:space="preserve">G. Business Tax
</t>
    </r>
    <r>
      <rPr>
        <b/>
        <sz val="10"/>
        <color rgb="FF000000"/>
        <rFont val="宋体"/>
        <charset val="134"/>
      </rPr>
      <t>税金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</si>
</sst>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[$¥-804]* #,##0.00_ ;_ [$¥-804]* \-#,##0.00_ ;_ [$¥-804]* &quot;-&quot;??_ ;_ @_ "/>
    <numFmt numFmtId="177" formatCode="[$€-2]\ #,##0"/>
    <numFmt numFmtId="44" formatCode="_ &quot;￥&quot;* #,##0.00_ ;_ &quot;￥&quot;* \-#,##0.00_ ;_ &quot;￥&quot;* &quot;-&quot;??_ ;_ @_ "/>
    <numFmt numFmtId="178" formatCode="0_);[Red]\(0\)"/>
    <numFmt numFmtId="179" formatCode="\¥#,##0.00_);[Red]\(\¥#,##0.00\)"/>
  </numFmts>
  <fonts count="51">
    <font>
      <sz val="11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rgb="FF000000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name val="BMWTypeCondensedRegular"/>
      <charset val="134"/>
    </font>
    <font>
      <sz val="10"/>
      <color indexed="8"/>
      <name val="BMW Group Condensed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36363D"/>
      <name val="BMWTypeCondensedRegular"/>
      <charset val="134"/>
    </font>
    <font>
      <b/>
      <sz val="10"/>
      <color rgb="FF36363D"/>
      <name val="宋体"/>
      <charset val="134"/>
    </font>
    <font>
      <sz val="10"/>
      <color rgb="FF000000"/>
      <name val="BMWTypeCondensedRegular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rgb="FFFFFFFF"/>
      <name val="宋体"/>
      <charset val="134"/>
    </font>
    <font>
      <b/>
      <sz val="10"/>
      <color indexed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68FD4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8"/>
      </patternFill>
    </fill>
    <fill>
      <patternFill patternType="solid">
        <fgColor rgb="FFFFFFFF"/>
        <bgColor indexed="8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2" fillId="32" borderId="1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22" borderId="15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4" fillId="0" borderId="0">
      <protection locked="0"/>
    </xf>
    <xf numFmtId="0" fontId="26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43" fillId="21" borderId="17" applyNumberFormat="0" applyAlignment="0" applyProtection="0">
      <alignment vertical="center"/>
    </xf>
    <xf numFmtId="0" fontId="34" fillId="21" borderId="14" applyNumberFormat="0" applyAlignment="0" applyProtection="0">
      <alignment vertical="center"/>
    </xf>
    <xf numFmtId="0" fontId="32" fillId="17" borderId="13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3" fillId="0" borderId="0">
      <protection locked="0"/>
    </xf>
    <xf numFmtId="177" fontId="13" fillId="0" borderId="0">
      <protection locked="0"/>
    </xf>
    <xf numFmtId="43" fontId="13" fillId="0" borderId="0">
      <alignment vertical="top"/>
      <protection locked="0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7" fontId="4" fillId="2" borderId="2" xfId="51" applyFont="1" applyFill="1" applyBorder="1" applyAlignment="1" applyProtection="1">
      <alignment vertical="center"/>
    </xf>
    <xf numFmtId="177" fontId="5" fillId="2" borderId="3" xfId="51" applyFont="1" applyFill="1" applyBorder="1" applyAlignment="1" applyProtection="1">
      <alignment vertical="center"/>
    </xf>
    <xf numFmtId="176" fontId="5" fillId="2" borderId="3" xfId="51" applyNumberFormat="1" applyFont="1" applyFill="1" applyBorder="1" applyAlignment="1" applyProtection="1">
      <alignment vertical="center"/>
    </xf>
    <xf numFmtId="177" fontId="5" fillId="2" borderId="4" xfId="51" applyFont="1" applyFill="1" applyBorder="1" applyAlignment="1" applyProtection="1">
      <alignment vertical="center"/>
    </xf>
    <xf numFmtId="177" fontId="5" fillId="2" borderId="5" xfId="51" applyFont="1" applyFill="1" applyBorder="1" applyAlignment="1" applyProtection="1">
      <alignment horizontal="left" vertical="center"/>
    </xf>
    <xf numFmtId="177" fontId="5" fillId="2" borderId="0" xfId="51" applyFont="1" applyFill="1" applyBorder="1" applyAlignment="1" applyProtection="1">
      <alignment horizontal="left" vertical="center"/>
    </xf>
    <xf numFmtId="176" fontId="5" fillId="2" borderId="0" xfId="51" applyNumberFormat="1" applyFont="1" applyFill="1" applyBorder="1" applyAlignment="1" applyProtection="1">
      <alignment horizontal="left" vertical="center"/>
    </xf>
    <xf numFmtId="177" fontId="5" fillId="2" borderId="6" xfId="51" applyFont="1" applyFill="1" applyBorder="1" applyAlignment="1" applyProtection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76" fontId="1" fillId="2" borderId="0" xfId="0" applyNumberFormat="1" applyFont="1" applyFill="1" applyBorder="1" applyAlignment="1">
      <alignment vertical="center" wrapText="1"/>
    </xf>
    <xf numFmtId="178" fontId="1" fillId="2" borderId="6" xfId="0" applyNumberFormat="1" applyFont="1" applyFill="1" applyBorder="1" applyAlignment="1">
      <alignment vertical="center" wrapText="1"/>
    </xf>
    <xf numFmtId="176" fontId="1" fillId="2" borderId="0" xfId="0" applyNumberFormat="1" applyFont="1" applyFill="1" applyBorder="1">
      <alignment vertical="center"/>
    </xf>
    <xf numFmtId="178" fontId="1" fillId="2" borderId="6" xfId="0" applyNumberFormat="1" applyFont="1" applyFill="1" applyBorder="1">
      <alignment vertical="center"/>
    </xf>
    <xf numFmtId="0" fontId="7" fillId="3" borderId="7" xfId="50" applyFont="1" applyFill="1" applyBorder="1" applyAlignment="1" applyProtection="1">
      <alignment horizontal="center" vertical="center" wrapText="1"/>
    </xf>
    <xf numFmtId="0" fontId="7" fillId="3" borderId="7" xfId="50" applyFont="1" applyFill="1" applyBorder="1" applyAlignment="1" applyProtection="1">
      <alignment vertical="center" wrapText="1"/>
    </xf>
    <xf numFmtId="176" fontId="7" fillId="3" borderId="7" xfId="50" applyNumberFormat="1" applyFont="1" applyFill="1" applyBorder="1" applyAlignment="1" applyProtection="1">
      <alignment horizontal="center" vertical="center" wrapText="1"/>
    </xf>
    <xf numFmtId="0" fontId="8" fillId="0" borderId="7" xfId="50" applyFont="1" applyFill="1" applyBorder="1" applyAlignment="1" applyProtection="1">
      <alignment horizontal="center" vertical="center" wrapText="1"/>
    </xf>
    <xf numFmtId="177" fontId="8" fillId="0" borderId="7" xfId="51" applyFont="1" applyBorder="1" applyAlignment="1" applyProtection="1">
      <alignment vertical="center" wrapText="1"/>
    </xf>
    <xf numFmtId="177" fontId="8" fillId="0" borderId="7" xfId="51" applyFont="1" applyBorder="1" applyAlignment="1" applyProtection="1">
      <alignment vertical="center"/>
    </xf>
    <xf numFmtId="40" fontId="9" fillId="4" borderId="7" xfId="20" applyNumberFormat="1" applyFont="1" applyFill="1" applyBorder="1" applyAlignment="1" applyProtection="1">
      <alignment vertical="center" wrapText="1"/>
    </xf>
    <xf numFmtId="176" fontId="8" fillId="0" borderId="7" xfId="20" applyNumberFormat="1" applyFont="1" applyBorder="1" applyAlignment="1" applyProtection="1">
      <alignment vertical="center" wrapText="1"/>
    </xf>
    <xf numFmtId="177" fontId="9" fillId="0" borderId="7" xfId="51" applyFont="1" applyBorder="1" applyAlignment="1" applyProtection="1">
      <alignment vertical="center" wrapText="1"/>
    </xf>
    <xf numFmtId="177" fontId="10" fillId="0" borderId="7" xfId="51" applyFont="1" applyBorder="1" applyAlignment="1" applyProtection="1">
      <alignment vertical="center" wrapText="1"/>
    </xf>
    <xf numFmtId="177" fontId="8" fillId="5" borderId="7" xfId="51" applyFont="1" applyFill="1" applyBorder="1" applyAlignment="1" applyProtection="1">
      <alignment vertical="center" wrapText="1"/>
    </xf>
    <xf numFmtId="177" fontId="8" fillId="5" borderId="7" xfId="51" applyFont="1" applyFill="1" applyBorder="1" applyAlignment="1" applyProtection="1">
      <alignment vertical="center"/>
    </xf>
    <xf numFmtId="40" fontId="8" fillId="6" borderId="7" xfId="52" applyNumberFormat="1" applyFont="1" applyFill="1" applyBorder="1" applyAlignment="1" applyProtection="1">
      <alignment vertical="center" wrapText="1"/>
    </xf>
    <xf numFmtId="176" fontId="10" fillId="6" borderId="7" xfId="50" applyNumberFormat="1" applyFont="1" applyFill="1" applyBorder="1" applyAlignment="1" applyProtection="1">
      <alignment vertical="center" wrapText="1"/>
    </xf>
    <xf numFmtId="179" fontId="11" fillId="6" borderId="7" xfId="50" applyNumberFormat="1" applyFont="1" applyFill="1" applyBorder="1" applyAlignment="1" applyProtection="1">
      <alignment horizontal="right" vertical="center" wrapText="1"/>
    </xf>
    <xf numFmtId="177" fontId="8" fillId="0" borderId="8" xfId="51" applyFont="1" applyBorder="1" applyAlignment="1" applyProtection="1">
      <alignment vertical="center" wrapText="1"/>
    </xf>
    <xf numFmtId="177" fontId="8" fillId="0" borderId="9" xfId="51" applyFont="1" applyBorder="1" applyAlignment="1" applyProtection="1">
      <alignment vertical="center" wrapText="1"/>
    </xf>
    <xf numFmtId="40" fontId="9" fillId="4" borderId="9" xfId="20" applyNumberFormat="1" applyFont="1" applyFill="1" applyBorder="1" applyAlignment="1" applyProtection="1">
      <alignment vertical="center" wrapText="1"/>
    </xf>
    <xf numFmtId="0" fontId="12" fillId="0" borderId="7" xfId="50" applyFont="1" applyFill="1" applyBorder="1" applyAlignment="1" applyProtection="1">
      <alignment horizontal="left" vertical="center" wrapText="1"/>
    </xf>
    <xf numFmtId="176" fontId="8" fillId="6" borderId="7" xfId="50" applyNumberFormat="1" applyFont="1" applyFill="1" applyBorder="1" applyAlignment="1" applyProtection="1">
      <alignment vertical="center" wrapText="1"/>
    </xf>
    <xf numFmtId="179" fontId="8" fillId="6" borderId="7" xfId="50" applyNumberFormat="1" applyFont="1" applyFill="1" applyBorder="1" applyAlignment="1" applyProtection="1">
      <alignment horizontal="right" vertical="center" wrapText="1"/>
    </xf>
    <xf numFmtId="177" fontId="8" fillId="5" borderId="8" xfId="51" applyFont="1" applyFill="1" applyBorder="1" applyAlignment="1" applyProtection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6" fontId="8" fillId="6" borderId="10" xfId="50" applyNumberFormat="1" applyFont="1" applyFill="1" applyBorder="1" applyAlignment="1" applyProtection="1">
      <alignment vertical="center" wrapText="1"/>
    </xf>
    <xf numFmtId="179" fontId="8" fillId="6" borderId="9" xfId="50" applyNumberFormat="1" applyFont="1" applyFill="1" applyBorder="1" applyAlignment="1" applyProtection="1">
      <alignment horizontal="right" vertical="center" wrapText="1"/>
    </xf>
    <xf numFmtId="0" fontId="14" fillId="4" borderId="8" xfId="0" applyFont="1" applyFill="1" applyBorder="1">
      <alignment vertical="center"/>
    </xf>
    <xf numFmtId="0" fontId="14" fillId="4" borderId="10" xfId="0" applyFont="1" applyFill="1" applyBorder="1">
      <alignment vertical="center"/>
    </xf>
    <xf numFmtId="176" fontId="14" fillId="4" borderId="10" xfId="0" applyNumberFormat="1" applyFont="1" applyFill="1" applyBorder="1">
      <alignment vertical="center"/>
    </xf>
    <xf numFmtId="0" fontId="14" fillId="4" borderId="9" xfId="0" applyFont="1" applyFill="1" applyBorder="1">
      <alignment vertical="center"/>
    </xf>
    <xf numFmtId="177" fontId="8" fillId="2" borderId="5" xfId="51" applyFont="1" applyFill="1" applyBorder="1" applyAlignment="1" applyProtection="1">
      <alignment vertical="center"/>
    </xf>
    <xf numFmtId="177" fontId="8" fillId="2" borderId="0" xfId="51" applyFont="1" applyFill="1" applyBorder="1" applyAlignment="1" applyProtection="1">
      <alignment vertical="center"/>
    </xf>
    <xf numFmtId="176" fontId="8" fillId="7" borderId="0" xfId="50" applyNumberFormat="1" applyFont="1" applyFill="1" applyBorder="1" applyAlignment="1" applyProtection="1">
      <alignment horizontal="right" vertical="center" wrapText="1"/>
    </xf>
    <xf numFmtId="40" fontId="8" fillId="7" borderId="6" xfId="50" applyNumberFormat="1" applyFont="1" applyFill="1" applyBorder="1" applyAlignment="1" applyProtection="1">
      <alignment horizontal="right" vertical="center" wrapText="1"/>
    </xf>
    <xf numFmtId="0" fontId="15" fillId="3" borderId="7" xfId="50" applyFont="1" applyFill="1" applyBorder="1" applyAlignment="1" applyProtection="1">
      <alignment horizontal="center" vertical="center" wrapText="1"/>
    </xf>
    <xf numFmtId="40" fontId="7" fillId="3" borderId="7" xfId="50" applyNumberFormat="1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0" fontId="9" fillId="4" borderId="7" xfId="50" applyFont="1" applyFill="1" applyBorder="1" applyAlignment="1" applyProtection="1">
      <alignment horizontal="left" vertical="center" wrapText="1"/>
    </xf>
    <xf numFmtId="40" fontId="16" fillId="0" borderId="7" xfId="50" applyNumberFormat="1" applyFont="1" applyFill="1" applyBorder="1" applyAlignment="1" applyProtection="1">
      <alignment horizontal="right" vertical="center" wrapText="1"/>
    </xf>
    <xf numFmtId="38" fontId="16" fillId="0" borderId="7" xfId="50" applyNumberFormat="1" applyFont="1" applyFill="1" applyBorder="1" applyAlignment="1" applyProtection="1">
      <alignment horizontal="center" vertical="center" wrapText="1"/>
    </xf>
    <xf numFmtId="176" fontId="16" fillId="0" borderId="7" xfId="50" applyNumberFormat="1" applyFont="1" applyFill="1" applyBorder="1" applyAlignment="1" applyProtection="1">
      <alignment horizontal="right" vertical="center" wrapText="1"/>
    </xf>
    <xf numFmtId="0" fontId="12" fillId="0" borderId="7" xfId="50" applyFont="1" applyFill="1" applyBorder="1" applyAlignment="1" applyProtection="1">
      <alignment vertical="center" wrapText="1"/>
    </xf>
    <xf numFmtId="0" fontId="17" fillId="0" borderId="7" xfId="50" applyFont="1" applyFill="1" applyBorder="1" applyAlignment="1" applyProtection="1">
      <alignment vertical="center" wrapText="1"/>
    </xf>
    <xf numFmtId="0" fontId="18" fillId="0" borderId="7" xfId="50" applyFont="1" applyFill="1" applyBorder="1" applyAlignment="1" applyProtection="1">
      <alignment vertical="center" wrapText="1"/>
    </xf>
    <xf numFmtId="0" fontId="19" fillId="4" borderId="7" xfId="50" applyFont="1" applyFill="1" applyBorder="1" applyAlignment="1" applyProtection="1">
      <alignment vertical="center" wrapText="1"/>
    </xf>
    <xf numFmtId="0" fontId="20" fillId="2" borderId="7" xfId="50" applyFont="1" applyFill="1" applyBorder="1" applyAlignment="1" applyProtection="1">
      <alignment vertical="center" wrapText="1"/>
    </xf>
    <xf numFmtId="0" fontId="12" fillId="2" borderId="7" xfId="50" applyFont="1" applyFill="1" applyBorder="1" applyAlignment="1" applyProtection="1">
      <alignment vertical="center" wrapText="1"/>
    </xf>
    <xf numFmtId="0" fontId="19" fillId="0" borderId="7" xfId="50" applyFont="1" applyFill="1" applyBorder="1" applyAlignment="1" applyProtection="1">
      <alignment vertical="center" wrapText="1"/>
    </xf>
    <xf numFmtId="177" fontId="10" fillId="5" borderId="7" xfId="51" applyFont="1" applyFill="1" applyBorder="1" applyAlignment="1" applyProtection="1">
      <alignment vertical="center" wrapText="1"/>
    </xf>
    <xf numFmtId="176" fontId="8" fillId="6" borderId="7" xfId="50" applyNumberFormat="1" applyFont="1" applyFill="1" applyBorder="1" applyAlignment="1" applyProtection="1">
      <alignment horizontal="right" vertical="center" wrapText="1"/>
    </xf>
    <xf numFmtId="40" fontId="8" fillId="6" borderId="7" xfId="50" applyNumberFormat="1" applyFont="1" applyFill="1" applyBorder="1" applyAlignment="1" applyProtection="1">
      <alignment horizontal="right" vertical="center" wrapText="1"/>
    </xf>
    <xf numFmtId="0" fontId="21" fillId="3" borderId="7" xfId="50" applyFont="1" applyFill="1" applyBorder="1" applyAlignment="1" applyProtection="1">
      <alignment horizontal="center" vertical="center" wrapText="1"/>
    </xf>
    <xf numFmtId="0" fontId="21" fillId="0" borderId="7" xfId="50" applyFont="1" applyFill="1" applyBorder="1" applyAlignment="1" applyProtection="1">
      <alignment horizontal="center" vertical="center" wrapText="1"/>
    </xf>
    <xf numFmtId="0" fontId="22" fillId="0" borderId="7" xfId="50" applyFont="1" applyFill="1" applyBorder="1" applyAlignment="1" applyProtection="1">
      <alignment horizontal="center" vertical="center" wrapText="1"/>
    </xf>
    <xf numFmtId="0" fontId="9" fillId="4" borderId="7" xfId="50" applyFont="1" applyFill="1" applyBorder="1" applyAlignment="1" applyProtection="1">
      <alignment horizontal="center" vertical="center" wrapText="1"/>
    </xf>
    <xf numFmtId="40" fontId="9" fillId="4" borderId="7" xfId="50" applyNumberFormat="1" applyFont="1" applyFill="1" applyBorder="1" applyAlignment="1" applyProtection="1">
      <alignment horizontal="right" vertical="center" wrapText="1"/>
    </xf>
    <xf numFmtId="177" fontId="23" fillId="0" borderId="7" xfId="51" applyFont="1" applyFill="1" applyBorder="1" applyAlignment="1" applyProtection="1">
      <alignment vertical="center" wrapText="1"/>
    </xf>
    <xf numFmtId="40" fontId="9" fillId="0" borderId="7" xfId="50" applyNumberFormat="1" applyFont="1" applyFill="1" applyBorder="1" applyAlignment="1" applyProtection="1">
      <alignment horizontal="right" vertical="center" wrapText="1"/>
    </xf>
    <xf numFmtId="176" fontId="9" fillId="0" borderId="7" xfId="50" applyNumberFormat="1" applyFont="1" applyFill="1" applyBorder="1" applyAlignment="1" applyProtection="1">
      <alignment horizontal="right" vertical="center" wrapText="1"/>
    </xf>
    <xf numFmtId="0" fontId="23" fillId="0" borderId="7" xfId="50" applyFont="1" applyFill="1" applyBorder="1" applyAlignment="1" applyProtection="1">
      <alignment vertical="center" wrapText="1"/>
    </xf>
    <xf numFmtId="40" fontId="15" fillId="3" borderId="7" xfId="50" applyNumberFormat="1" applyFont="1" applyFill="1" applyBorder="1" applyAlignment="1" applyProtection="1">
      <alignment horizontal="center" vertical="center" wrapText="1"/>
    </xf>
    <xf numFmtId="177" fontId="12" fillId="0" borderId="7" xfId="51" applyFont="1" applyBorder="1" applyAlignment="1" applyProtection="1">
      <alignment vertical="center" wrapText="1"/>
    </xf>
    <xf numFmtId="176" fontId="23" fillId="0" borderId="7" xfId="50" applyNumberFormat="1" applyFont="1" applyFill="1" applyBorder="1" applyAlignment="1" applyProtection="1">
      <alignment horizontal="right" vertical="center" wrapText="1"/>
    </xf>
    <xf numFmtId="0" fontId="19" fillId="0" borderId="7" xfId="50" applyFont="1" applyFill="1" applyBorder="1" applyAlignment="1" applyProtection="1">
      <alignment horizontal="left" vertical="center" wrapText="1"/>
    </xf>
    <xf numFmtId="176" fontId="15" fillId="3" borderId="7" xfId="50" applyNumberFormat="1" applyFont="1" applyFill="1" applyBorder="1" applyAlignment="1" applyProtection="1">
      <alignment horizontal="center" vertical="center" wrapText="1"/>
    </xf>
    <xf numFmtId="177" fontId="16" fillId="0" borderId="7" xfId="51" applyFont="1" applyBorder="1" applyAlignment="1" applyProtection="1">
      <alignment horizontal="left" vertical="center" wrapText="1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176" fontId="23" fillId="0" borderId="7" xfId="0" applyNumberFormat="1" applyFont="1" applyFill="1" applyBorder="1">
      <alignment vertical="center"/>
    </xf>
    <xf numFmtId="0" fontId="23" fillId="0" borderId="0" xfId="0" applyFont="1">
      <alignment vertical="center"/>
    </xf>
    <xf numFmtId="9" fontId="9" fillId="0" borderId="7" xfId="50" applyNumberFormat="1" applyFont="1" applyFill="1" applyBorder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  <cellStyle name="常规 14" xfId="51"/>
    <cellStyle name="千位分隔 2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0"/>
  <sheetViews>
    <sheetView tabSelected="1" zoomScale="85" zoomScaleNormal="85" topLeftCell="A10" workbookViewId="0">
      <selection activeCell="C61" sqref="C61"/>
    </sheetView>
  </sheetViews>
  <sheetFormatPr defaultColWidth="9" defaultRowHeight="14.25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256" width="9" style="1" customWidth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F31</f>
        <v>34408.6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F34</f>
        <v>3600</v>
      </c>
      <c r="E13" s="32"/>
      <c r="F13" s="33"/>
      <c r="G13" s="34"/>
    </row>
    <row r="14" ht="31.5" customHeight="1" spans="1:7">
      <c r="A14" s="29" t="s">
        <v>17</v>
      </c>
      <c r="B14" s="35" t="s">
        <v>18</v>
      </c>
      <c r="C14" s="31"/>
      <c r="D14" s="32">
        <f>F38</f>
        <v>1834.8</v>
      </c>
      <c r="E14" s="32"/>
      <c r="F14" s="33"/>
      <c r="G14" s="34"/>
    </row>
    <row r="15" ht="31.5" customHeight="1" spans="1:7">
      <c r="A15" s="29" t="s">
        <v>19</v>
      </c>
      <c r="B15" s="30" t="s">
        <v>20</v>
      </c>
      <c r="C15" s="31"/>
      <c r="D15" s="32">
        <f>F41</f>
        <v>1070</v>
      </c>
      <c r="E15" s="32"/>
      <c r="F15" s="33"/>
      <c r="G15" s="34"/>
    </row>
    <row r="16" ht="31.5" customHeight="1" spans="1:7">
      <c r="A16" s="29" t="s">
        <v>21</v>
      </c>
      <c r="B16" s="35" t="s">
        <v>22</v>
      </c>
      <c r="C16" s="31"/>
      <c r="D16" s="32">
        <f>F44</f>
        <v>1200</v>
      </c>
      <c r="E16" s="32"/>
      <c r="F16" s="33"/>
      <c r="G16" s="34"/>
    </row>
    <row r="17" ht="31.5" customHeight="1" spans="1:7">
      <c r="A17" s="29" t="s">
        <v>23</v>
      </c>
      <c r="B17" s="35" t="s">
        <v>24</v>
      </c>
      <c r="C17" s="31"/>
      <c r="D17" s="32">
        <f>F46</f>
        <v>3369.072</v>
      </c>
      <c r="E17" s="32"/>
      <c r="F17" s="33"/>
      <c r="G17" s="34"/>
    </row>
    <row r="18" ht="31.5" customHeight="1" spans="1:7">
      <c r="A18" s="36" t="s">
        <v>25</v>
      </c>
      <c r="B18" s="37" t="s">
        <v>25</v>
      </c>
      <c r="C18" s="37"/>
      <c r="D18" s="38">
        <f>SUM(D12:E17)</f>
        <v>45482.472</v>
      </c>
      <c r="E18" s="38"/>
      <c r="F18" s="39"/>
      <c r="G18" s="40"/>
    </row>
    <row r="19" ht="31.5" customHeight="1" spans="1:7">
      <c r="A19" s="29" t="s">
        <v>26</v>
      </c>
      <c r="B19" s="41" t="s">
        <v>27</v>
      </c>
      <c r="C19" s="42"/>
      <c r="D19" s="32">
        <f>F50</f>
        <v>2728.94832</v>
      </c>
      <c r="E19" s="43"/>
      <c r="F19" s="33"/>
      <c r="G19" s="44" t="s">
        <v>28</v>
      </c>
    </row>
    <row r="20" ht="24.95" customHeight="1" spans="1:7">
      <c r="A20" s="36" t="s">
        <v>29</v>
      </c>
      <c r="B20" s="37"/>
      <c r="C20" s="37"/>
      <c r="D20" s="38">
        <f>D18+D19</f>
        <v>48211.42032</v>
      </c>
      <c r="E20" s="38"/>
      <c r="F20" s="45"/>
      <c r="G20" s="46"/>
    </row>
    <row r="21" ht="24.95" customHeight="1" spans="1:7">
      <c r="A21" s="47" t="s">
        <v>30</v>
      </c>
      <c r="B21" s="48"/>
      <c r="C21" s="49"/>
      <c r="D21" s="38">
        <v>26516.281</v>
      </c>
      <c r="E21" s="38"/>
      <c r="F21" s="50"/>
      <c r="G21" s="51"/>
    </row>
    <row r="22" ht="24.95" customHeight="1" spans="1:7">
      <c r="A22" s="47" t="s">
        <v>31</v>
      </c>
      <c r="B22" s="48"/>
      <c r="C22" s="49"/>
      <c r="D22" s="38">
        <v>21695.139</v>
      </c>
      <c r="E22" s="38"/>
      <c r="F22" s="50"/>
      <c r="G22" s="51"/>
    </row>
    <row r="23" ht="24.95" customHeight="1" spans="1:7">
      <c r="A23" s="52" t="s">
        <v>32</v>
      </c>
      <c r="B23" s="53"/>
      <c r="C23" s="53"/>
      <c r="D23" s="53"/>
      <c r="E23" s="53"/>
      <c r="F23" s="54"/>
      <c r="G23" s="55"/>
    </row>
    <row r="24" ht="24.95" customHeight="1" spans="1:7">
      <c r="A24" s="56"/>
      <c r="B24" s="57"/>
      <c r="C24" s="57"/>
      <c r="D24" s="57"/>
      <c r="E24" s="57"/>
      <c r="F24" s="58"/>
      <c r="G24" s="59"/>
    </row>
    <row r="25" ht="38.25" spans="1:7">
      <c r="A25" s="60" t="s">
        <v>33</v>
      </c>
      <c r="B25" s="26" t="s">
        <v>34</v>
      </c>
      <c r="C25" s="61" t="s">
        <v>35</v>
      </c>
      <c r="D25" s="27" t="s">
        <v>36</v>
      </c>
      <c r="E25" s="27" t="s">
        <v>37</v>
      </c>
      <c r="F25" s="28" t="s">
        <v>38</v>
      </c>
      <c r="G25" s="26" t="s">
        <v>39</v>
      </c>
    </row>
    <row r="26" ht="13.5" spans="1:7">
      <c r="A26" s="62" t="s">
        <v>40</v>
      </c>
      <c r="B26" s="63" t="s">
        <v>41</v>
      </c>
      <c r="C26" s="64">
        <v>25466</v>
      </c>
      <c r="D26" s="65">
        <v>1</v>
      </c>
      <c r="E26" s="65">
        <v>1</v>
      </c>
      <c r="F26" s="66">
        <f>E26*D26*C26</f>
        <v>25466</v>
      </c>
      <c r="G26" s="67" t="s">
        <v>42</v>
      </c>
    </row>
    <row r="27" spans="1:7">
      <c r="A27" s="62" t="s">
        <v>43</v>
      </c>
      <c r="B27" s="68" t="s">
        <v>44</v>
      </c>
      <c r="C27" s="64">
        <v>786.6</v>
      </c>
      <c r="D27" s="65">
        <v>1</v>
      </c>
      <c r="E27" s="65">
        <v>1</v>
      </c>
      <c r="F27" s="66">
        <f>E27*D27*C27</f>
        <v>786.6</v>
      </c>
      <c r="G27" s="69"/>
    </row>
    <row r="28" ht="29" customHeight="1" spans="1:256">
      <c r="A28" s="62" t="s">
        <v>45</v>
      </c>
      <c r="B28" s="70" t="s">
        <v>46</v>
      </c>
      <c r="C28" s="64">
        <v>4656</v>
      </c>
      <c r="D28" s="65">
        <v>1</v>
      </c>
      <c r="E28" s="65">
        <v>1</v>
      </c>
      <c r="F28" s="66">
        <f>C28*D28*E28</f>
        <v>4656</v>
      </c>
      <c r="G28" s="71" t="s">
        <v>47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>
      <c r="A29" s="62" t="s">
        <v>48</v>
      </c>
      <c r="B29" s="70" t="s">
        <v>49</v>
      </c>
      <c r="C29" s="64">
        <v>2500</v>
      </c>
      <c r="D29" s="65">
        <v>1</v>
      </c>
      <c r="E29" s="65">
        <v>1</v>
      </c>
      <c r="F29" s="66">
        <f>C29*D29*E29</f>
        <v>2500</v>
      </c>
      <c r="G29" s="72" t="s">
        <v>50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ht="13.5" spans="1:256">
      <c r="A30" s="62" t="s">
        <v>51</v>
      </c>
      <c r="B30" s="73" t="s">
        <v>52</v>
      </c>
      <c r="C30" s="64">
        <v>1000</v>
      </c>
      <c r="D30" s="65">
        <v>1</v>
      </c>
      <c r="E30" s="65">
        <v>1</v>
      </c>
      <c r="F30" s="66">
        <f>C30*D30*E30</f>
        <v>1000</v>
      </c>
      <c r="G30" s="67" t="s">
        <v>53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ht="24.95" customHeight="1" spans="1:7">
      <c r="A31" s="74" t="s">
        <v>54</v>
      </c>
      <c r="B31" s="37"/>
      <c r="C31" s="37"/>
      <c r="D31" s="37"/>
      <c r="E31" s="37"/>
      <c r="F31" s="75">
        <f>SUM(F26:F30)</f>
        <v>34408.6</v>
      </c>
      <c r="G31" s="76"/>
    </row>
    <row r="32" ht="24.95" customHeight="1" spans="1:7">
      <c r="A32" s="77" t="s">
        <v>55</v>
      </c>
      <c r="B32" s="26" t="s">
        <v>34</v>
      </c>
      <c r="C32" s="61" t="s">
        <v>35</v>
      </c>
      <c r="D32" s="27" t="s">
        <v>36</v>
      </c>
      <c r="E32" s="27" t="s">
        <v>37</v>
      </c>
      <c r="F32" s="28" t="s">
        <v>38</v>
      </c>
      <c r="G32" s="26" t="s">
        <v>39</v>
      </c>
    </row>
    <row r="33" ht="13.5" spans="1:256">
      <c r="A33" s="78" t="s">
        <v>56</v>
      </c>
      <c r="B33" s="79" t="s">
        <v>57</v>
      </c>
      <c r="C33" s="64">
        <v>1800</v>
      </c>
      <c r="D33" s="65">
        <v>1</v>
      </c>
      <c r="E33" s="65">
        <v>2</v>
      </c>
      <c r="F33" s="66">
        <f>C33*D33*E33</f>
        <v>3600</v>
      </c>
      <c r="G33" s="78" t="s">
        <v>58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ht="24.95" customHeight="1" spans="1:7">
      <c r="A34" s="74" t="s">
        <v>59</v>
      </c>
      <c r="B34" s="37"/>
      <c r="C34" s="37"/>
      <c r="D34" s="37"/>
      <c r="E34" s="37"/>
      <c r="F34" s="75">
        <f>SUM(F33)</f>
        <v>3600</v>
      </c>
      <c r="G34" s="76"/>
    </row>
    <row r="35" ht="24.95" customHeight="1" spans="1:7">
      <c r="A35" s="77" t="s">
        <v>60</v>
      </c>
      <c r="B35" s="26" t="s">
        <v>34</v>
      </c>
      <c r="C35" s="61" t="s">
        <v>35</v>
      </c>
      <c r="D35" s="27" t="s">
        <v>36</v>
      </c>
      <c r="E35" s="27" t="s">
        <v>37</v>
      </c>
      <c r="F35" s="28" t="s">
        <v>38</v>
      </c>
      <c r="G35" s="26" t="s">
        <v>39</v>
      </c>
    </row>
    <row r="36" spans="1:7">
      <c r="A36" s="80" t="s">
        <v>61</v>
      </c>
      <c r="B36" s="70" t="s">
        <v>62</v>
      </c>
      <c r="C36" s="81">
        <v>1384.8</v>
      </c>
      <c r="D36" s="62">
        <v>1</v>
      </c>
      <c r="E36" s="80">
        <v>1</v>
      </c>
      <c r="F36" s="66">
        <f>E36*D36*C36</f>
        <v>1384.8</v>
      </c>
      <c r="G36" s="69"/>
    </row>
    <row r="37" spans="1:7">
      <c r="A37" s="80" t="s">
        <v>63</v>
      </c>
      <c r="B37" s="70" t="s">
        <v>64</v>
      </c>
      <c r="C37" s="81">
        <v>450</v>
      </c>
      <c r="D37" s="62">
        <v>1</v>
      </c>
      <c r="E37" s="80">
        <v>1</v>
      </c>
      <c r="F37" s="66">
        <f>C37*D37*E37</f>
        <v>450</v>
      </c>
      <c r="G37" s="69"/>
    </row>
    <row r="38" ht="24.95" customHeight="1" spans="1:7">
      <c r="A38" s="74" t="s">
        <v>65</v>
      </c>
      <c r="B38" s="37"/>
      <c r="C38" s="37"/>
      <c r="D38" s="37"/>
      <c r="E38" s="37"/>
      <c r="F38" s="75">
        <f>SUM(F36:F37)</f>
        <v>1834.8</v>
      </c>
      <c r="G38" s="76"/>
    </row>
    <row r="39" ht="24.95" customHeight="1" spans="1:7">
      <c r="A39" s="60" t="s">
        <v>66</v>
      </c>
      <c r="B39" s="26" t="s">
        <v>34</v>
      </c>
      <c r="C39" s="61" t="s">
        <v>35</v>
      </c>
      <c r="D39" s="27" t="s">
        <v>36</v>
      </c>
      <c r="E39" s="27" t="s">
        <v>37</v>
      </c>
      <c r="F39" s="28" t="s">
        <v>38</v>
      </c>
      <c r="G39" s="26" t="s">
        <v>39</v>
      </c>
    </row>
    <row r="40" ht="24.75" spans="1:7">
      <c r="A40" s="62" t="s">
        <v>67</v>
      </c>
      <c r="B40" s="82" t="s">
        <v>68</v>
      </c>
      <c r="C40" s="83">
        <v>1070</v>
      </c>
      <c r="D40" s="62">
        <v>1</v>
      </c>
      <c r="E40" s="62">
        <v>1</v>
      </c>
      <c r="F40" s="84">
        <f>C40*D40*E40</f>
        <v>1070</v>
      </c>
      <c r="G40" s="85" t="s">
        <v>69</v>
      </c>
    </row>
    <row r="41" ht="24.95" customHeight="1" spans="1:7">
      <c r="A41" s="74" t="s">
        <v>70</v>
      </c>
      <c r="B41" s="37"/>
      <c r="C41" s="37"/>
      <c r="D41" s="37"/>
      <c r="E41" s="37"/>
      <c r="F41" s="75">
        <f>SUM(F40:F40)</f>
        <v>1070</v>
      </c>
      <c r="G41" s="76"/>
    </row>
    <row r="42" ht="30.95" customHeight="1" spans="1:7">
      <c r="A42" s="26" t="s">
        <v>71</v>
      </c>
      <c r="B42" s="26" t="s">
        <v>34</v>
      </c>
      <c r="C42" s="86" t="s">
        <v>72</v>
      </c>
      <c r="D42" s="27" t="s">
        <v>36</v>
      </c>
      <c r="E42" s="27" t="s">
        <v>37</v>
      </c>
      <c r="F42" s="28" t="s">
        <v>38</v>
      </c>
      <c r="G42" s="26" t="s">
        <v>39</v>
      </c>
    </row>
    <row r="43" ht="25.5" spans="1:7">
      <c r="A43" s="62" t="s">
        <v>73</v>
      </c>
      <c r="B43" s="87" t="s">
        <v>74</v>
      </c>
      <c r="C43" s="83">
        <v>600</v>
      </c>
      <c r="D43" s="62">
        <v>1</v>
      </c>
      <c r="E43" s="62">
        <v>2</v>
      </c>
      <c r="F43" s="88">
        <f>C43*D43*E43</f>
        <v>1200</v>
      </c>
      <c r="G43" s="89" t="s">
        <v>75</v>
      </c>
    </row>
    <row r="44" ht="24.95" customHeight="1" spans="1:7">
      <c r="A44" s="36" t="s">
        <v>76</v>
      </c>
      <c r="B44" s="37"/>
      <c r="C44" s="37"/>
      <c r="D44" s="37"/>
      <c r="E44" s="37"/>
      <c r="F44" s="75">
        <f>SUM(F43:F43)</f>
        <v>1200</v>
      </c>
      <c r="G44" s="76"/>
    </row>
    <row r="45" ht="24.95" customHeight="1" spans="1:7">
      <c r="A45" s="60" t="s">
        <v>77</v>
      </c>
      <c r="B45" s="26" t="s">
        <v>34</v>
      </c>
      <c r="C45" s="61" t="s">
        <v>35</v>
      </c>
      <c r="D45" s="27" t="s">
        <v>78</v>
      </c>
      <c r="E45" s="27" t="s">
        <v>79</v>
      </c>
      <c r="F45" s="90" t="s">
        <v>80</v>
      </c>
      <c r="G45" s="26" t="s">
        <v>39</v>
      </c>
    </row>
    <row r="46" ht="24.75" spans="1:7">
      <c r="A46" s="62" t="s">
        <v>81</v>
      </c>
      <c r="B46" s="91" t="s">
        <v>82</v>
      </c>
      <c r="C46" s="92"/>
      <c r="D46" s="93">
        <v>1</v>
      </c>
      <c r="E46" s="92">
        <v>1</v>
      </c>
      <c r="F46" s="94">
        <f>(F31+F38+F41+F44+F34)*0.08</f>
        <v>3369.072</v>
      </c>
      <c r="G46" s="95" t="s">
        <v>83</v>
      </c>
    </row>
    <row r="47" ht="24.95" customHeight="1" spans="1:7">
      <c r="A47" s="74" t="s">
        <v>84</v>
      </c>
      <c r="B47" s="37"/>
      <c r="C47" s="37"/>
      <c r="D47" s="37"/>
      <c r="E47" s="37"/>
      <c r="F47" s="75">
        <f>F46</f>
        <v>3369.072</v>
      </c>
      <c r="G47" s="76"/>
    </row>
    <row r="48" ht="33.75" customHeight="1" spans="1:7">
      <c r="A48" s="60" t="s">
        <v>85</v>
      </c>
      <c r="B48" s="26" t="s">
        <v>34</v>
      </c>
      <c r="C48" s="61" t="s">
        <v>35</v>
      </c>
      <c r="D48" s="27" t="s">
        <v>36</v>
      </c>
      <c r="E48" s="27" t="s">
        <v>37</v>
      </c>
      <c r="F48" s="28" t="s">
        <v>38</v>
      </c>
      <c r="G48" s="26" t="s">
        <v>39</v>
      </c>
    </row>
    <row r="49" ht="30.75" customHeight="1" spans="1:7">
      <c r="A49" s="62" t="s">
        <v>86</v>
      </c>
      <c r="B49" s="34" t="s">
        <v>87</v>
      </c>
      <c r="C49" s="83">
        <f>D19</f>
        <v>2728.94832</v>
      </c>
      <c r="D49" s="62">
        <v>1</v>
      </c>
      <c r="E49" s="62">
        <v>1</v>
      </c>
      <c r="F49" s="84">
        <f>(F31+F38+F41+F44+F47+F34)*G49</f>
        <v>2728.94832</v>
      </c>
      <c r="G49" s="96">
        <v>0.06</v>
      </c>
    </row>
    <row r="50" ht="24.95" customHeight="1" spans="1:7">
      <c r="A50" s="74" t="s">
        <v>88</v>
      </c>
      <c r="B50" s="37"/>
      <c r="C50" s="37"/>
      <c r="D50" s="37"/>
      <c r="E50" s="37"/>
      <c r="F50" s="75">
        <f>SUM(F49:F49)</f>
        <v>2728.94832</v>
      </c>
      <c r="G50" s="76"/>
    </row>
  </sheetData>
  <mergeCells count="3">
    <mergeCell ref="A1:G1"/>
    <mergeCell ref="A21:C21"/>
    <mergeCell ref="A22:C22"/>
  </mergeCells>
  <pageMargins left="0.699305555555556" right="0.699305555555556" top="0.75" bottom="0.75" header="0.3" footer="0.3"/>
  <pageSetup paperSize="9" scale="5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2014-06-26T02:52:00Z</dcterms:created>
  <dcterms:modified xsi:type="dcterms:W3CDTF">2018-01-25T01:49:52Z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