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mc:AlternateContent xmlns:mc="http://schemas.openxmlformats.org/markup-compatibility/2006">
    <mc:Choice Requires="x15">
      <x15ac:absPath xmlns:x15ac="http://schemas.microsoft.com/office/spreadsheetml/2010/11/ac" url="C:\Users\86139\Desktop\工作\2020凯迪上海苏州8月\"/>
    </mc:Choice>
  </mc:AlternateContent>
  <xr:revisionPtr revIDLastSave="0" documentId="13_ncr:1_{498FDC6A-D990-4BA2-BB9E-898EA9EAA277}" xr6:coauthVersionLast="45" xr6:coauthVersionMax="45" xr10:uidLastSave="{00000000-0000-0000-0000-000000000000}"/>
  <bookViews>
    <workbookView xWindow="-103" yWindow="-103" windowWidth="16663" windowHeight="8863" firstSheet="3" activeTab="3" xr2:uid="{00000000-000D-0000-FFFF-FFFF00000000}"/>
  </bookViews>
  <sheets>
    <sheet name="总计" sheetId="21" state="hidden" r:id="rId1"/>
    <sheet name="Sheet3" sheetId="24" state="hidden" r:id="rId2"/>
    <sheet name="SUMMARY" sheetId="23" state="hidden" r:id="rId3"/>
    <sheet name="旅行社相关" sheetId="34" r:id="rId4"/>
    <sheet name="其他" sheetId="35" r:id="rId5"/>
    <sheet name="旅行社 " sheetId="25" state="hidden" r:id="rId6"/>
    <sheet name="活动相关" sheetId="33" state="hidden" r:id="rId7"/>
    <sheet name="机票-六折版 " sheetId="20" state="hidden" r:id="rId8"/>
    <sheet name="希尔顿" sheetId="8" state="hidden" r:id="rId9"/>
  </sheets>
  <definedNames>
    <definedName name="_xlnm.Print_Area" localSheetId="6">活动相关!$A$1:$I$107</definedName>
    <definedName name="_xlnm.Print_Area" localSheetId="3">旅行社相关!$A$1:$H$44</definedName>
  </definedNames>
  <calcPr calcId="181029" concurrentCalc="0"/>
  <extLst>
    <ext xmlns:x14="http://schemas.microsoft.com/office/spreadsheetml/2009/9/main" uri="{79F54976-1DA5-4618-B147-4CDE4B953A38}">
      <x14:workbookPr defaultImageDpi="330"/>
    </ext>
  </extLst>
</workbook>
</file>

<file path=xl/calcChain.xml><?xml version="1.0" encoding="utf-8"?>
<calcChain xmlns="http://schemas.openxmlformats.org/spreadsheetml/2006/main">
  <c r="B21" i="35" l="1"/>
  <c r="G30" i="34"/>
  <c r="G14" i="34"/>
  <c r="G13" i="34"/>
  <c r="D39" i="34"/>
  <c r="G8" i="34"/>
  <c r="G9" i="34"/>
  <c r="G10" i="34"/>
  <c r="G11" i="34"/>
  <c r="G12" i="34"/>
  <c r="G15" i="34"/>
  <c r="G16" i="34"/>
  <c r="G17" i="34"/>
  <c r="G18" i="34"/>
  <c r="G19" i="34"/>
  <c r="G20" i="34"/>
  <c r="G21" i="34"/>
  <c r="G22" i="34"/>
  <c r="G23" i="34"/>
  <c r="G24" i="34"/>
  <c r="G25" i="34"/>
  <c r="G27" i="34"/>
  <c r="G28" i="34"/>
  <c r="G29" i="34"/>
  <c r="G31" i="34"/>
  <c r="G32" i="34"/>
  <c r="G33" i="34"/>
  <c r="G34" i="34"/>
  <c r="G36" i="34"/>
  <c r="G39" i="34"/>
  <c r="G40" i="34"/>
  <c r="G41" i="34"/>
  <c r="G42" i="34"/>
  <c r="H61" i="33"/>
  <c r="H54" i="33"/>
  <c r="H55" i="33"/>
  <c r="H56" i="33"/>
  <c r="H57" i="33"/>
  <c r="H58" i="33"/>
  <c r="H59" i="33"/>
  <c r="H60" i="33"/>
  <c r="H62" i="33"/>
  <c r="H64" i="33"/>
  <c r="H89" i="33"/>
  <c r="H90" i="33"/>
  <c r="H91" i="33"/>
  <c r="E5" i="23"/>
  <c r="H66" i="33"/>
  <c r="H67" i="33"/>
  <c r="H51" i="33"/>
  <c r="H52" i="33"/>
  <c r="H27" i="33"/>
  <c r="H26" i="33"/>
  <c r="H29" i="33"/>
  <c r="H25" i="33"/>
  <c r="H83" i="33"/>
  <c r="H74" i="33"/>
  <c r="H75" i="33"/>
  <c r="H47" i="33"/>
  <c r="H46" i="33"/>
  <c r="H45" i="33"/>
  <c r="H44" i="33"/>
  <c r="H43" i="33"/>
  <c r="H42" i="33"/>
  <c r="H41" i="33"/>
  <c r="H40" i="33"/>
  <c r="H39" i="33"/>
  <c r="H38" i="33"/>
  <c r="H37" i="33"/>
  <c r="H48" i="33"/>
  <c r="H65" i="33"/>
  <c r="H76" i="33"/>
  <c r="H77" i="33"/>
  <c r="H68" i="33"/>
  <c r="H69" i="33"/>
  <c r="H78" i="33"/>
  <c r="H79" i="33"/>
  <c r="H80" i="33"/>
  <c r="H73" i="33"/>
  <c r="H71" i="33"/>
  <c r="H72" i="33"/>
  <c r="H81" i="33"/>
  <c r="H82" i="33"/>
  <c r="H4" i="33"/>
  <c r="H5" i="33"/>
  <c r="H6" i="33"/>
  <c r="H7" i="33"/>
  <c r="H8" i="33"/>
  <c r="H9" i="33"/>
  <c r="H10" i="33"/>
  <c r="H11" i="33"/>
  <c r="H12" i="33"/>
  <c r="H13" i="33"/>
  <c r="H14" i="33"/>
  <c r="H15" i="33"/>
  <c r="H16" i="33"/>
  <c r="H17" i="33"/>
  <c r="H18" i="33"/>
  <c r="H19" i="33"/>
  <c r="H20" i="33"/>
  <c r="H21" i="33"/>
  <c r="H22" i="33"/>
  <c r="H30" i="33"/>
  <c r="H31" i="33"/>
  <c r="H32" i="33"/>
  <c r="H33" i="33"/>
  <c r="H102" i="33"/>
  <c r="H103" i="33"/>
  <c r="H104" i="33"/>
  <c r="H97" i="33"/>
  <c r="H98" i="33"/>
  <c r="H99" i="33"/>
  <c r="H100" i="33"/>
  <c r="G32" i="25"/>
  <c r="G29" i="25"/>
  <c r="G24" i="25"/>
  <c r="G23" i="25"/>
  <c r="G21" i="25"/>
  <c r="G20" i="25"/>
  <c r="G16" i="25"/>
  <c r="G14" i="25"/>
  <c r="G18" i="25"/>
  <c r="G22" i="25"/>
  <c r="G17" i="25"/>
  <c r="G15" i="25"/>
  <c r="G13" i="25"/>
  <c r="G9" i="25"/>
  <c r="G10" i="25"/>
  <c r="G11" i="25"/>
  <c r="G12" i="25"/>
  <c r="G19" i="25"/>
  <c r="G25" i="25"/>
  <c r="G26" i="25"/>
  <c r="G27" i="25"/>
  <c r="G30" i="25"/>
  <c r="G9" i="8"/>
  <c r="G10" i="8"/>
  <c r="G11" i="8"/>
  <c r="G12" i="8"/>
  <c r="G13" i="8"/>
  <c r="G14" i="8"/>
  <c r="G15" i="8"/>
  <c r="G16" i="8"/>
  <c r="G17" i="8"/>
  <c r="G19" i="8"/>
  <c r="G21" i="8"/>
  <c r="G22" i="8"/>
  <c r="G23" i="8"/>
  <c r="G24" i="8"/>
  <c r="G25" i="8"/>
  <c r="G26" i="8"/>
  <c r="G27" i="8"/>
  <c r="G28" i="8"/>
  <c r="G29" i="8"/>
  <c r="G30" i="8"/>
  <c r="G31" i="8"/>
  <c r="G32" i="8"/>
  <c r="G33" i="8"/>
  <c r="G46" i="8"/>
  <c r="G34" i="8"/>
  <c r="G35" i="8"/>
  <c r="G36" i="8"/>
  <c r="G37" i="8"/>
  <c r="G38" i="8"/>
  <c r="G40" i="8"/>
  <c r="G41" i="8"/>
  <c r="G43" i="8"/>
  <c r="G44" i="8"/>
  <c r="G45" i="8"/>
  <c r="I7" i="20"/>
  <c r="I8" i="20"/>
  <c r="I14" i="20"/>
  <c r="C3" i="21"/>
  <c r="I9" i="20"/>
  <c r="I10" i="20"/>
  <c r="I11" i="20"/>
  <c r="I12" i="20"/>
  <c r="I13" i="20"/>
  <c r="C2" i="24"/>
  <c r="C4" i="24"/>
  <c r="C2" i="21"/>
  <c r="C4" i="21"/>
  <c r="C3" i="24"/>
  <c r="H105" i="33"/>
  <c r="H84" i="33"/>
  <c r="H34" i="33"/>
  <c r="H106" i="33"/>
  <c r="C4" i="23"/>
  <c r="E4" i="23"/>
  <c r="G35" i="25"/>
  <c r="G49" i="8"/>
  <c r="G47" i="8"/>
  <c r="G48" i="8"/>
  <c r="G36" i="25"/>
  <c r="G37" i="25"/>
  <c r="C3" i="23"/>
  <c r="E3" i="23"/>
  <c r="E6" i="23"/>
  <c r="E10" i="23"/>
</calcChain>
</file>

<file path=xl/sharedStrings.xml><?xml version="1.0" encoding="utf-8"?>
<sst xmlns="http://schemas.openxmlformats.org/spreadsheetml/2006/main" count="572" uniqueCount="414">
  <si>
    <t>凯迪拉克XT6实拍&amp;设计品鉴
预算（机票六折）</t>
  </si>
  <si>
    <t>旅行社
Agency</t>
  </si>
  <si>
    <t>机票</t>
  </si>
  <si>
    <t>合计
Grand Total</t>
  </si>
  <si>
    <t>凯迪拉克XT6 项目</t>
  </si>
  <si>
    <t>设计品鉴
Agency</t>
  </si>
  <si>
    <t>科技品鉴</t>
  </si>
  <si>
    <t>申请费用-395000</t>
  </si>
  <si>
    <t xml:space="preserve">Project No:               </t>
  </si>
  <si>
    <t xml:space="preserve">Number of person:       </t>
  </si>
  <si>
    <t xml:space="preserve">项目 Item </t>
  </si>
  <si>
    <t>明细 Description</t>
  </si>
  <si>
    <t>单价 Unit Cost</t>
  </si>
  <si>
    <t>数量 Qty.</t>
  </si>
  <si>
    <t>合计 Total</t>
  </si>
  <si>
    <t>备注 Remark</t>
  </si>
  <si>
    <t>公付房费</t>
  </si>
  <si>
    <t>房内welcome package</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</si>
  <si>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</si>
  <si>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场地租赁
Site lease</t>
  </si>
  <si>
    <t>酒店拍摄
Hotel filming</t>
  </si>
  <si>
    <t>Transportation/大巴需求（根据媒体具体航班调整需求）</t>
  </si>
  <si>
    <t>About Media/媒体相关</t>
  </si>
  <si>
    <t>媒体交通费用报销 
Transportation Reimbursement</t>
  </si>
  <si>
    <t xml:space="preserve">
实报实销
Not more than 500 yuan ,Invoice reimbursement 
</t>
  </si>
  <si>
    <r>
      <rPr>
        <sz val="9"/>
        <rFont val="微软雅黑"/>
        <family val="2"/>
        <charset val="134"/>
      </rPr>
      <t>总计（Net）</t>
    </r>
  </si>
  <si>
    <t>总计（不含增值税6%）</t>
  </si>
  <si>
    <t>Client:</t>
  </si>
  <si>
    <r>
      <rPr>
        <sz val="9"/>
        <rFont val="宋体"/>
        <family val="3"/>
        <charset val="134"/>
      </rPr>
      <t>凯迪拉克</t>
    </r>
  </si>
  <si>
    <t>To:</t>
  </si>
  <si>
    <t>Fax:</t>
  </si>
  <si>
    <t>From:</t>
  </si>
  <si>
    <t>Date</t>
  </si>
  <si>
    <t>Project:</t>
  </si>
  <si>
    <t>凯迪拉克XT6实拍&amp;设计品鉴</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</si>
  <si>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</si>
  <si>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</si>
  <si>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</si>
  <si>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</si>
  <si>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</si>
  <si>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t>折扣</t>
  </si>
  <si>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</si>
  <si>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</si>
  <si>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</si>
  <si>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</si>
  <si>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</si>
  <si>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宋体"/>
        <family val="3"/>
        <charset val="134"/>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</si>
  <si>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</si>
  <si>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</si>
  <si>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媒体往返机票
（</t>
    </r>
    <r>
      <rPr>
        <sz val="9"/>
        <rFont val="Arial"/>
        <family val="2"/>
      </rPr>
      <t xml:space="preserve">CC-SH-CC) Economy </t>
    </r>
  </si>
  <si>
    <r>
      <rPr>
        <sz val="9"/>
        <rFont val="宋体"/>
        <family val="3"/>
        <charset val="134"/>
      </rPr>
      <t>媒体往返机票
（</t>
    </r>
    <r>
      <rPr>
        <sz val="9"/>
        <rFont val="Arial"/>
        <family val="2"/>
      </rPr>
      <t xml:space="preserve">CQ-SH-CQ) Economy </t>
    </r>
  </si>
  <si>
    <r>
      <rPr>
        <sz val="9"/>
        <rFont val="宋体"/>
        <family val="3"/>
        <charset val="134"/>
      </rPr>
      <t>媒体往返机票
（</t>
    </r>
    <r>
      <rPr>
        <sz val="9"/>
        <rFont val="Arial"/>
        <family val="2"/>
      </rPr>
      <t xml:space="preserve">SZ-SH-SZ) Economy </t>
    </r>
  </si>
  <si>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</si>
  <si>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</si>
  <si>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</si>
  <si>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 xml:space="preserve">Event:                 </t>
  </si>
  <si>
    <t>SGM2017成都车展&amp;凯迪拉克XT5试驾</t>
  </si>
  <si>
    <t xml:space="preserve">Date:                  </t>
  </si>
  <si>
    <t>8月23日-27日</t>
  </si>
  <si>
    <t xml:space="preserve">VENUE:                  </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</si>
  <si>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</si>
  <si>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</si>
  <si>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</si>
  <si>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</si>
  <si>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</si>
  <si>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</si>
  <si>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</si>
  <si>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</si>
  <si>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</si>
  <si>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</si>
  <si>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</si>
  <si>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</si>
  <si>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</si>
  <si>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</si>
  <si>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</si>
  <si>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</si>
  <si>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</si>
  <si>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</si>
  <si>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</si>
  <si>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</si>
  <si>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</si>
  <si>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</si>
  <si>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</si>
  <si>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</si>
  <si>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</si>
  <si>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</si>
  <si>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</si>
  <si>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</si>
  <si>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</si>
  <si>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</si>
  <si>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</si>
  <si>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</si>
  <si>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</si>
  <si>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</si>
  <si>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</si>
  <si>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</si>
  <si>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</si>
  <si>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</si>
  <si>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</si>
  <si>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</si>
  <si>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</si>
  <si>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</si>
  <si>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</si>
  <si>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</si>
  <si>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</si>
  <si>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</si>
  <si>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</si>
  <si>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</si>
  <si>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</si>
  <si>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</si>
  <si>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</si>
  <si>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</si>
  <si>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服务费</t>
  </si>
  <si>
    <t>税金</t>
  </si>
  <si>
    <r>
      <rPr>
        <b/>
        <sz val="9"/>
        <rFont val="宋体"/>
        <family val="3"/>
        <charset val="134"/>
      </rPr>
      <t>总计</t>
    </r>
  </si>
  <si>
    <t>Event:       凯迪拉克全国媒体试驾</t>
    <phoneticPr fontId="45" type="noConversion"/>
  </si>
  <si>
    <t>Date:        JUL28-AUG</t>
    <phoneticPr fontId="45" type="noConversion"/>
  </si>
  <si>
    <t>VENUE:    大理 DALI</t>
    <phoneticPr fontId="45" type="noConversion"/>
  </si>
  <si>
    <t>推荐拍摄点场地费,酒店中庭展车
Location fee</t>
    <phoneticPr fontId="45" type="noConversion"/>
  </si>
  <si>
    <t>从7/26 到8/2 晚间拆除含一天搭建
including one day Set-up</t>
    <phoneticPr fontId="45" type="noConversion"/>
  </si>
  <si>
    <t>含午餐+晚餐</t>
    <phoneticPr fontId="45" type="noConversion"/>
  </si>
  <si>
    <t>含旅行社全部人员住宿，不得额外增加</t>
    <phoneticPr fontId="45" type="noConversion"/>
  </si>
  <si>
    <t>Hotel-酒店住宿 当地合适酒店</t>
    <phoneticPr fontId="45"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</si>
  <si>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8、酒店大堂门口媒体签到台，允许免费背板搭建，酒店提供签到桌、桌布座椅、鲜花，酒店大堂不允许有其他品牌的相关签到物品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
9.酒店应该</t>
    <phoneticPr fontId="45" type="noConversion"/>
  </si>
  <si>
    <t>外地媒体大床房
one-bed room</t>
    <phoneticPr fontId="45" type="noConversion"/>
  </si>
  <si>
    <t>公关公司工作人员
For PR ANGENCY STAFF
（需支持协调媒体接待工作，入住媒体同一酒店 Supporting staff need to stay in same hotel with media)</t>
    <phoneticPr fontId="45" type="noConversion"/>
  </si>
  <si>
    <t>工作人员标间
Two-bed room</t>
    <phoneticPr fontId="45" type="noConversion"/>
  </si>
  <si>
    <t>运营支持人员房间
one-bed room</t>
    <phoneticPr fontId="45" type="noConversion"/>
  </si>
  <si>
    <t>房内welcome package</t>
    <phoneticPr fontId="45" type="noConversion"/>
  </si>
  <si>
    <t>*按照外地媒体2天来算，外地媒体预计占总人数60%+</t>
    <phoneticPr fontId="45" type="noConversion"/>
  </si>
  <si>
    <t xml:space="preserve">媒体相关
Media Related
20位外地媒体房间
20 OOT media rooms
</t>
    <phoneticPr fontId="45" type="noConversion"/>
  </si>
  <si>
    <t>外地媒体抵达日晚餐</t>
    <phoneticPr fontId="45" type="noConversion"/>
  </si>
  <si>
    <t>媒体欢迎小食
welcome package</t>
    <phoneticPr fontId="10" type="noConversion"/>
  </si>
  <si>
    <t>踩点用餐
Meal</t>
    <phoneticPr fontId="45" type="noConversion"/>
  </si>
  <si>
    <t>考斯特</t>
    <phoneticPr fontId="10" type="noConversion"/>
  </si>
  <si>
    <t xml:space="preserve">车辆费用
</t>
    <phoneticPr fontId="10" type="noConversion"/>
  </si>
  <si>
    <t xml:space="preserve">外地媒体接机
机场-酒店
</t>
    <phoneticPr fontId="10" type="noConversion"/>
  </si>
  <si>
    <t>外地媒体接机（高铁）
高铁站至酒店</t>
    <phoneticPr fontId="10" type="noConversion"/>
  </si>
  <si>
    <t>考斯特</t>
    <phoneticPr fontId="10" type="noConversion"/>
  </si>
  <si>
    <t>GL8</t>
    <phoneticPr fontId="10" type="noConversion"/>
  </si>
  <si>
    <t>工作人员用车
(全天）</t>
    <phoneticPr fontId="10" type="noConversion"/>
  </si>
  <si>
    <t>次数 Time/天</t>
    <phoneticPr fontId="10" type="noConversion"/>
  </si>
  <si>
    <t>酒店自助餐/含公关公司支持人员餐费</t>
    <phoneticPr fontId="10" type="noConversion"/>
  </si>
  <si>
    <t>酒店workshop场地租赁</t>
    <phoneticPr fontId="45" type="noConversion"/>
  </si>
  <si>
    <t>支持人员打车费用</t>
    <phoneticPr fontId="10" type="noConversion"/>
  </si>
  <si>
    <t>打车费用</t>
    <phoneticPr fontId="10" type="noConversion"/>
  </si>
  <si>
    <t>推荐拍摄点场地费
Location fee</t>
    <phoneticPr fontId="10" type="noConversion"/>
  </si>
  <si>
    <t>酒店大门处道旗、门头租用费用
Location fee</t>
    <phoneticPr fontId="10" type="noConversion"/>
  </si>
  <si>
    <t xml:space="preserve">外地媒体送机
酒店-机场
</t>
    <phoneticPr fontId="10" type="noConversion"/>
  </si>
  <si>
    <t>外地媒体送机（高铁）
酒店-高铁站</t>
    <phoneticPr fontId="10" type="noConversion"/>
  </si>
  <si>
    <t>媒体试驾日午餐</t>
    <phoneticPr fontId="45" type="noConversion"/>
  </si>
  <si>
    <t>媒体试驾日晚餐</t>
    <phoneticPr fontId="45" type="noConversion"/>
  </si>
  <si>
    <t>工作人员抵达日午餐</t>
    <phoneticPr fontId="10" type="noConversion"/>
  </si>
  <si>
    <t>工作人员抵达日晚餐</t>
    <phoneticPr fontId="10" type="noConversion"/>
  </si>
  <si>
    <t>工作人员试驾日晚餐</t>
    <phoneticPr fontId="10" type="noConversion"/>
  </si>
  <si>
    <t>服务人员 part time（接机人员）</t>
    <phoneticPr fontId="45" type="noConversion"/>
  </si>
  <si>
    <t>服务费</t>
    <phoneticPr fontId="10" type="noConversion"/>
  </si>
  <si>
    <t>旅行社服务服务人员餐费、住宿等全费用</t>
    <phoneticPr fontId="10" type="noConversion"/>
  </si>
  <si>
    <t>备用金</t>
    <phoneticPr fontId="10" type="noConversion"/>
  </si>
  <si>
    <t>单站媒体费用</t>
    <phoneticPr fontId="10" type="noConversion"/>
  </si>
  <si>
    <t>项目 Item</t>
  </si>
  <si>
    <t>单位 Unit</t>
  </si>
  <si>
    <t>天 Day</t>
  </si>
  <si>
    <t xml:space="preserve">数量 Quantity </t>
  </si>
  <si>
    <t>描述 Description</t>
  </si>
  <si>
    <t>项 Item</t>
  </si>
  <si>
    <t>LED处理器 LED Processor</t>
    <phoneticPr fontId="53" type="noConversion"/>
  </si>
  <si>
    <t>切换器 Switcher</t>
    <phoneticPr fontId="10" type="noConversion"/>
  </si>
  <si>
    <t>分配器 Video  Distributor</t>
    <phoneticPr fontId="10" type="noConversion"/>
  </si>
  <si>
    <t>5BNC接地回路抑制器  5BNC ground loop suppressor</t>
    <phoneticPr fontId="53" type="noConversion"/>
  </si>
  <si>
    <t>监视器 Monitor</t>
    <phoneticPr fontId="53" type="noConversion"/>
  </si>
  <si>
    <t>过滤器 Filter</t>
    <phoneticPr fontId="53" type="noConversion"/>
  </si>
  <si>
    <t>项 Item</t>
    <phoneticPr fontId="53" type="noConversion"/>
  </si>
  <si>
    <t>笔记本 Laptop</t>
    <phoneticPr fontId="53" type="noConversion"/>
  </si>
  <si>
    <t>翻页器（一拖二） Laser Pointer （one-driven-two）</t>
    <phoneticPr fontId="53" type="noConversion"/>
  </si>
  <si>
    <t>Ipad min提词器</t>
    <phoneticPr fontId="53" type="noConversion"/>
  </si>
  <si>
    <t>主扩音箱  Main Amplifier</t>
    <phoneticPr fontId="53" type="noConversion"/>
  </si>
  <si>
    <t>调音台 Audio Mixer</t>
    <phoneticPr fontId="53" type="noConversion"/>
  </si>
  <si>
    <t>功放 Power Amplifier</t>
    <phoneticPr fontId="53" type="noConversion"/>
  </si>
  <si>
    <t>均衡器 EQ</t>
    <phoneticPr fontId="53" type="noConversion"/>
  </si>
  <si>
    <t>压限器 Gabbed Compress</t>
    <phoneticPr fontId="53" type="noConversion"/>
  </si>
  <si>
    <t>无线手持话筒 Wireless Mic.</t>
    <phoneticPr fontId="53" type="noConversion"/>
  </si>
  <si>
    <t>无线放大器 Wireless Amplifier</t>
    <phoneticPr fontId="53" type="noConversion"/>
  </si>
  <si>
    <t>数字硅箱 Digital Dimmer Rack</t>
    <phoneticPr fontId="53" type="noConversion"/>
  </si>
  <si>
    <t>电源箱 Power Supply</t>
    <phoneticPr fontId="53" type="noConversion"/>
  </si>
  <si>
    <t>AV运输 AV transport</t>
    <phoneticPr fontId="53" type="noConversion"/>
  </si>
  <si>
    <t>搭建 Construct</t>
    <phoneticPr fontId="53" type="noConversion"/>
  </si>
  <si>
    <r>
      <t>平米 Square Meter/</t>
    </r>
    <r>
      <rPr>
        <sz val="10"/>
        <color theme="1"/>
        <rFont val="宋体"/>
        <family val="3"/>
        <charset val="134"/>
      </rPr>
      <t>㎡</t>
    </r>
  </si>
  <si>
    <t>签到处 Reception</t>
    <phoneticPr fontId="10" type="noConversion"/>
  </si>
  <si>
    <t>木质结构绷刀刮布高清喷绘 （Wooden structure, bandage knife, HD inkjet) 5000mml*3000mmh*500mmw*2</t>
    <phoneticPr fontId="53" type="noConversion"/>
  </si>
  <si>
    <t>木质结构白色烤漆签到台 （Wooden white paint signboard04000mml*1000mmh*600mmw，底部发光（Bottom glowing）</t>
    <phoneticPr fontId="53" type="noConversion"/>
  </si>
  <si>
    <t>指示牌 Signboard/ Indicator</t>
    <phoneticPr fontId="53" type="noConversion"/>
  </si>
  <si>
    <t>个 Piece</t>
  </si>
  <si>
    <t>搭建运输 Set-up transportation</t>
    <phoneticPr fontId="53" type="noConversion"/>
  </si>
  <si>
    <t>Total</t>
  </si>
  <si>
    <t>第三方人员费用 Third-party staff fee</t>
    <phoneticPr fontId="53" type="noConversion"/>
  </si>
  <si>
    <t>AV项目经理 AV Project Manager</t>
    <phoneticPr fontId="53" type="noConversion"/>
  </si>
  <si>
    <t>现场AV团队管理人员，进场至撤场共7天 
Onsite managing sfaff，7 days（from the beginning to the end）</t>
    <phoneticPr fontId="53" type="noConversion"/>
  </si>
  <si>
    <t>视频工程师 Video Operator/Editor</t>
    <phoneticPr fontId="53" type="noConversion"/>
  </si>
  <si>
    <t>进场至撤场共7天 7 days（from the beginning to the end）</t>
    <phoneticPr fontId="53" type="noConversion"/>
  </si>
  <si>
    <t>音响师 SE</t>
    <phoneticPr fontId="53" type="noConversion"/>
  </si>
  <si>
    <t>AV劳务 AV set-up work staff</t>
    <phoneticPr fontId="53" type="noConversion"/>
  </si>
  <si>
    <t>搬运、拆卸  Handling, disassembly</t>
    <phoneticPr fontId="53" type="noConversion"/>
  </si>
  <si>
    <t>AV人员差旅 travel fee of AV staff</t>
    <phoneticPr fontId="53" type="noConversion"/>
  </si>
  <si>
    <t xml:space="preserve">AV团队管理人员及AV设备技术3人
3 AV team management staff&amp; equipment technicians </t>
    <phoneticPr fontId="53" type="noConversion"/>
  </si>
  <si>
    <t>AV人员交通 transportation for AV staff</t>
    <phoneticPr fontId="53" type="noConversion"/>
  </si>
  <si>
    <t>搭建项目经理 Set-up Project Manager</t>
    <phoneticPr fontId="53" type="noConversion"/>
  </si>
  <si>
    <t>驻场搭建人员交通  transportation of set up resident staff</t>
    <phoneticPr fontId="53" type="noConversion"/>
  </si>
  <si>
    <t>车辆整备团队  Vehicle maintenance team</t>
    <phoneticPr fontId="53" type="noConversion"/>
  </si>
  <si>
    <t>人 People</t>
  </si>
  <si>
    <t>三方物料费用 Third-party material fee</t>
    <phoneticPr fontId="53" type="noConversion"/>
  </si>
  <si>
    <t>束 Bunch</t>
  </si>
  <si>
    <t>车辆清洁-试驾车 Vehicle cleaning - test drive cars</t>
    <phoneticPr fontId="53" type="noConversion"/>
  </si>
  <si>
    <t>辆 MG</t>
  </si>
  <si>
    <t>高速过路费 Highway toll</t>
    <phoneticPr fontId="53" type="noConversion"/>
  </si>
  <si>
    <t>车辆过路费每天100元，12辆试驾车，3辆工作车</t>
    <phoneticPr fontId="53" type="noConversion"/>
  </si>
  <si>
    <t>每批都换   Change once a wave</t>
    <phoneticPr fontId="53" type="noConversion"/>
  </si>
  <si>
    <t>每批都换   Change once a wave</t>
    <phoneticPr fontId="53" type="noConversion"/>
  </si>
  <si>
    <t>车号贴 Numbers sticker</t>
    <phoneticPr fontId="53" type="noConversion"/>
  </si>
  <si>
    <t>车钥匙贴 Keys sticker</t>
    <phoneticPr fontId="53" type="noConversion"/>
  </si>
  <si>
    <t>随车及工作人员使用 Used by on-board staff</t>
  </si>
  <si>
    <t>零钱信封 Coin envelope</t>
  </si>
  <si>
    <t>150g双胶纸数码快印210*100mm 
150g Double-sided adhesive tape digital fast printing 210*100mm</t>
    <phoneticPr fontId="53" type="noConversion"/>
  </si>
  <si>
    <t>小食袋贴纸 Stickers</t>
    <phoneticPr fontId="53" type="noConversion"/>
  </si>
  <si>
    <t>透明不干胶 Transparent adhesive</t>
    <phoneticPr fontId="53" type="noConversion"/>
  </si>
  <si>
    <t>办公设备（打印机、纸张、纸板夹、笔等） Office equipment (printer, paper, cardboard clip, pen, etc.)</t>
    <phoneticPr fontId="53" type="noConversion"/>
  </si>
  <si>
    <t>纸质制作物-房卡套 Paper Craft - Room Card Set</t>
    <phoneticPr fontId="53" type="noConversion"/>
  </si>
  <si>
    <t>175g铜版纸 175gcoated free sheet paper</t>
    <phoneticPr fontId="53" type="noConversion"/>
  </si>
  <si>
    <t>纸质制作物-欢迎卡 Paper Craft - Welcome card</t>
    <phoneticPr fontId="53" type="noConversion"/>
  </si>
  <si>
    <t>250g铜版纸90mm*100mm 
250g coated free sheet paper 90mm*100mm</t>
    <phoneticPr fontId="53" type="noConversion"/>
  </si>
  <si>
    <t>纸质制作物-餐券 Paper Craft - Meal coupon</t>
    <phoneticPr fontId="53" type="noConversion"/>
  </si>
  <si>
    <t>250铜版纸85mm*45mm
250g coated free sheet paper 85mm*45mm</t>
    <phoneticPr fontId="53" type="noConversion"/>
  </si>
  <si>
    <t>话筒套 Microphone set</t>
    <phoneticPr fontId="53" type="noConversion"/>
  </si>
  <si>
    <t>雪弗板裱写真 80mm*50mm
Portrait of PVC board mounting  80mm*50mm</t>
    <phoneticPr fontId="53" type="noConversion"/>
  </si>
  <si>
    <t>水瓶贴 Water stickers</t>
    <phoneticPr fontId="53" type="noConversion"/>
  </si>
  <si>
    <t>个 Piece</t>
    <phoneticPr fontId="53" type="noConversion"/>
  </si>
  <si>
    <t>试驾安全协议手册 Test Drive Safety Agreement Manual</t>
    <phoneticPr fontId="53" type="noConversion"/>
  </si>
  <si>
    <t>白卡纸打印
print on the white boardcard</t>
    <phoneticPr fontId="53" type="noConversion"/>
  </si>
  <si>
    <t>媒体来宾试驾保险 Media guest test drive insurance</t>
    <phoneticPr fontId="53" type="noConversion"/>
  </si>
  <si>
    <t>人 people</t>
  </si>
  <si>
    <t>执行公司代理费&amp;人员差旅 Agency fee of the executive company&amp; straff travel expense</t>
    <phoneticPr fontId="53" type="noConversion"/>
  </si>
  <si>
    <t>费用明细 Details</t>
  </si>
  <si>
    <t>客户总监 （AD）</t>
  </si>
  <si>
    <t>高级客户经理 （SAM）</t>
  </si>
  <si>
    <t xml:space="preserve">活动现场管理人员 Administrtive Staff </t>
  </si>
  <si>
    <t>人people</t>
  </si>
  <si>
    <t>客户经理 （AM）</t>
    <phoneticPr fontId="53" type="noConversion"/>
  </si>
  <si>
    <t>客户主管 （AE）</t>
    <phoneticPr fontId="53" type="noConversion"/>
  </si>
  <si>
    <t>活动差旅 Travel expense</t>
    <phoneticPr fontId="53" type="noConversion"/>
  </si>
  <si>
    <t>用餐 Dining</t>
    <phoneticPr fontId="53" type="noConversion"/>
  </si>
  <si>
    <t>当地交通、通讯 Local transportation&amp;communication</t>
    <phoneticPr fontId="53" type="noConversion"/>
  </si>
  <si>
    <t xml:space="preserve">Grand Total </t>
    <phoneticPr fontId="53" type="noConversion"/>
  </si>
  <si>
    <t>（不含税 Tax　excluded）</t>
    <rPh sb="1" eb="2">
      <t>bu han</t>
    </rPh>
    <rPh sb="3" eb="4">
      <t>shui</t>
    </rPh>
    <phoneticPr fontId="10" type="noConversion"/>
  </si>
  <si>
    <t>AV设备-</t>
    <phoneticPr fontId="53" type="noConversion"/>
  </si>
  <si>
    <t>活动现场管理 （Onsite administrive）</t>
    <phoneticPr fontId="10" type="noConversion"/>
  </si>
  <si>
    <t>搭建与项目执行：</t>
    <phoneticPr fontId="45" type="noConversion"/>
  </si>
  <si>
    <t>*指PR房补（递交时候删掉）</t>
    <phoneticPr fontId="45" type="noConversion"/>
  </si>
  <si>
    <t>驻场搭建工人劳务 Set-up fee for resident staff</t>
    <phoneticPr fontId="53" type="noConversion"/>
  </si>
  <si>
    <t>当地搭建人员劳务 Set-up fee for resident staff</t>
    <phoneticPr fontId="53" type="noConversion"/>
  </si>
  <si>
    <t>现场搭建管理人员，进场至撤场共2天
Onsite set-up management staff，2 days（from the beginning to the end）</t>
    <phoneticPr fontId="53" type="noConversion"/>
  </si>
  <si>
    <t>搭建管理人员及驻场搭建共2人
2 Set-up administrive staff and set-up work staff</t>
    <phoneticPr fontId="53" type="noConversion"/>
  </si>
  <si>
    <t>当地临时劳务，进场和撤场两天（白班8小时为一个班，夜班4小时为一个班）
2 days（from the beginning to the end）</t>
    <phoneticPr fontId="53" type="noConversion"/>
  </si>
  <si>
    <t>含SGM工作人员</t>
    <phoneticPr fontId="10" type="noConversion"/>
  </si>
  <si>
    <t>（搭建一天，活动+撤场一天，合计2天），此部分费用包括工人进场、撤场费用，不允许额外予以追加</t>
    <phoneticPr fontId="10" type="noConversion"/>
  </si>
  <si>
    <t>此部分费用自行合理规划，不另行追加</t>
    <phoneticPr fontId="10" type="noConversion"/>
  </si>
  <si>
    <t>签到花 Reception flower 以及经销商展厅台花-台花包括：玻璃底白色绣球话、经销商展厅签到台花。</t>
    <phoneticPr fontId="53" type="noConversion"/>
  </si>
  <si>
    <t>试驾车车辆清洁 提前两天拍摄 Test drive vehicle cleaning, 2 days in advance for shooting 不得额外增加</t>
    <phoneticPr fontId="10" type="noConversion"/>
  </si>
  <si>
    <t>牛皮纸小食袋</t>
    <phoneticPr fontId="10" type="noConversion"/>
  </si>
  <si>
    <t>轮胎，衣服，雨伞 、搭建物料、部分重复使用的快印品，此部分不予追加Tires, clothes, umbrellas</t>
    <phoneticPr fontId="10" type="noConversion"/>
  </si>
  <si>
    <t>小食袋 bag</t>
    <phoneticPr fontId="10" type="noConversion"/>
  </si>
  <si>
    <t>杂物快递及物流费用  Express delivery</t>
    <phoneticPr fontId="53" type="noConversion"/>
  </si>
  <si>
    <t>搭建驻场工人差旅与交通 travel fee of set-up resident staff</t>
    <phoneticPr fontId="53" type="noConversion"/>
  </si>
  <si>
    <t>1.包括魔爪能量饮料6听 2.进口巧克力3块 3.进口润喉糖*2罐 4.干、湿纸巾各1份 5.当地特色小食2袋 6.依云水*4</t>
    <phoneticPr fontId="10" type="noConversion"/>
  </si>
  <si>
    <t>随车GPS</t>
    <phoneticPr fontId="53" type="noConversion"/>
  </si>
  <si>
    <t>单价 Unit Price</t>
  </si>
  <si>
    <t>小计 Sub-total</t>
  </si>
  <si>
    <t>free</t>
  </si>
  <si>
    <t>合计费用(不含税金额)</t>
    <phoneticPr fontId="45" type="noConversion"/>
  </si>
  <si>
    <t>车辆归还加油</t>
    <rPh sb="0" eb="1">
      <t>che liang</t>
    </rPh>
    <rPh sb="2" eb="3">
      <t>gui</t>
    </rPh>
    <rPh sb="3" eb="4">
      <t>hai</t>
    </rPh>
    <rPh sb="4" eb="5">
      <t>jia you</t>
    </rPh>
    <phoneticPr fontId="10" type="noConversion"/>
  </si>
  <si>
    <t>随车零食 food</t>
    <phoneticPr fontId="53" type="noConversion"/>
  </si>
  <si>
    <t>经销商车辆维修备用金</t>
    <phoneticPr fontId="10" type="noConversion"/>
  </si>
  <si>
    <t>鲜花服务 Flower service（签到桌花）</t>
    <phoneticPr fontId="53" type="noConversion"/>
  </si>
  <si>
    <t>车辆燃油费用 Fuel cost</t>
    <phoneticPr fontId="53" type="noConversion"/>
  </si>
  <si>
    <t>对讲机 Intercom</t>
    <phoneticPr fontId="53" type="noConversion"/>
  </si>
  <si>
    <t>经销商车辆取车、还车司机费用</t>
    <phoneticPr fontId="10" type="noConversion"/>
  </si>
  <si>
    <t>车辆整备相关</t>
    <phoneticPr fontId="10" type="noConversion"/>
  </si>
  <si>
    <t>随车物料及设备</t>
    <phoneticPr fontId="10" type="noConversion"/>
  </si>
  <si>
    <t>随车物料食与物料 On-board Material</t>
    <phoneticPr fontId="53" type="noConversion"/>
  </si>
  <si>
    <t>备用金Standby fee</t>
    <phoneticPr fontId="10" type="noConversion"/>
  </si>
  <si>
    <t>Including each station may be additional construction costs, AV personnel costs, car rental costs, vehicle transportation costs</t>
    <phoneticPr fontId="10" type="noConversion"/>
  </si>
  <si>
    <t>交通费用 transportation fee</t>
    <phoneticPr fontId="53" type="noConversion"/>
  </si>
  <si>
    <t>人 people</t>
    <phoneticPr fontId="53" type="noConversion"/>
  </si>
  <si>
    <t>住宿   Accommodation</t>
    <phoneticPr fontId="53" type="noConversion"/>
  </si>
  <si>
    <t>当地交通、通讯 Local transportation&amp;communication</t>
    <phoneticPr fontId="53" type="noConversion"/>
  </si>
  <si>
    <t xml:space="preserve">活动执行 (交通，住宿，用餐)  Activity execution (transportation, accommodation, dining) </t>
    <phoneticPr fontId="53" type="noConversion"/>
  </si>
  <si>
    <t>用餐 Dining</t>
    <phoneticPr fontId="53" type="noConversion"/>
  </si>
  <si>
    <t>合计</t>
    <phoneticPr fontId="53" type="noConversion"/>
  </si>
  <si>
    <t>Total</t>
    <phoneticPr fontId="53" type="noConversion"/>
  </si>
  <si>
    <t>项目费用(reuse)</t>
    <phoneticPr fontId="45" type="noConversion"/>
  </si>
  <si>
    <t>小计</t>
    <phoneticPr fontId="45" type="noConversion"/>
  </si>
  <si>
    <t>数量</t>
    <phoneticPr fontId="45" type="noConversion"/>
  </si>
  <si>
    <t>小计</t>
    <phoneticPr fontId="45" type="noConversion"/>
  </si>
  <si>
    <t>小物料制作</t>
    <phoneticPr fontId="10" type="noConversion"/>
  </si>
  <si>
    <r>
      <t xml:space="preserve"> type C数据线、苹果数据线、</t>
    </r>
    <r>
      <rPr>
        <b/>
        <sz val="10"/>
        <color rgb="FFFF0000"/>
        <rFont val="微软雅黑"/>
        <family val="2"/>
        <charset val="134"/>
      </rPr>
      <t>随车U盘</t>
    </r>
    <r>
      <rPr>
        <sz val="10"/>
        <rFont val="微软雅黑"/>
        <family val="2"/>
        <charset val="134"/>
      </rPr>
      <t>、Cue布 Cue cloth</t>
    </r>
    <phoneticPr fontId="10" type="noConversion"/>
  </si>
  <si>
    <t>人均成本：</t>
    <phoneticPr fontId="45" type="noConversion"/>
  </si>
  <si>
    <t>Hotel-酒店住宿 当地合适酒店</t>
    <phoneticPr fontId="10"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</si>
  <si>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8、酒店大堂门口媒体签到台，允许免费背板搭建，酒店提供签到桌、桌布座椅、鲜花，酒店大堂不允许有其他品牌的相关签到物品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
9.酒店应该</t>
    <phoneticPr fontId="10" type="noConversion"/>
  </si>
  <si>
    <t>工作人员用车
(全天）
Shuttle bus</t>
    <phoneticPr fontId="10" type="noConversion"/>
  </si>
  <si>
    <t>旅行社服务服务人员餐费、住宿等全费用
Travel agency meal&amp;holiday</t>
    <phoneticPr fontId="10" type="noConversion"/>
  </si>
  <si>
    <t>旅行社费用</t>
    <rPh sb="0" eb="1">
      <t>guang zhou</t>
    </rPh>
    <phoneticPr fontId="45" type="noConversion"/>
  </si>
  <si>
    <t>活动公司费用</t>
    <phoneticPr fontId="45" type="noConversion"/>
  </si>
  <si>
    <t>归还时加300元油费，实报实销，执行公司应记录还车时的油表，并提供加油发票（CT6 * 3台）</t>
    <rPh sb="0" eb="1">
      <t>gui</t>
    </rPh>
    <rPh sb="1" eb="2">
      <t>hai</t>
    </rPh>
    <rPh sb="2" eb="3">
      <t>shi</t>
    </rPh>
    <rPh sb="3" eb="4">
      <t>jia</t>
    </rPh>
    <rPh sb="7" eb="8">
      <t>yuan</t>
    </rPh>
    <rPh sb="8" eb="9">
      <t>you qian</t>
    </rPh>
    <rPh sb="9" eb="10">
      <t>fei</t>
    </rPh>
    <phoneticPr fontId="10" type="noConversion"/>
  </si>
  <si>
    <t>车辆整备团队差旅</t>
    <phoneticPr fontId="53" type="noConversion"/>
  </si>
  <si>
    <t>勘察路线 (交通, 住宿， 用餐)  Secondary route (transport, accommodation, dining)</t>
    <phoneticPr fontId="53" type="noConversion"/>
  </si>
  <si>
    <t>总计</t>
    <phoneticPr fontId="53" type="noConversion"/>
  </si>
  <si>
    <t>本报价文件共三页，包括Summary（本页）</t>
    <phoneticPr fontId="45" type="noConversion"/>
  </si>
  <si>
    <t>项目名称:凯迪拉克风范体验科技之旅活动报价</t>
    <phoneticPr fontId="45" type="noConversion"/>
  </si>
  <si>
    <t xml:space="preserve">VENUE:                  </t>
    <phoneticPr fontId="10" type="noConversion"/>
  </si>
  <si>
    <t xml:space="preserve">Project No:               </t>
    <phoneticPr fontId="10" type="noConversion"/>
  </si>
  <si>
    <t xml:space="preserve">Number of person:       </t>
    <phoneticPr fontId="10" type="noConversion"/>
  </si>
  <si>
    <t>房内welcome package：甜点、水果等Dessert, fruit, etc</t>
    <phoneticPr fontId="10" type="noConversion"/>
  </si>
  <si>
    <t>房内
welcome package</t>
    <phoneticPr fontId="10" type="noConversion"/>
  </si>
  <si>
    <t>公关公司工作人员
For PR ANGENCY STAFF（需支持协调媒体接待工作，入住媒体同一酒店 Supporting staff need to stay in same hotel with media)</t>
    <phoneticPr fontId="10" type="noConversion"/>
  </si>
  <si>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phoneticPr fontId="10" type="noConversion"/>
  </si>
  <si>
    <t>酒店自助晚餐
Hotel buffet dinner
第二批媒体 28人28餐</t>
    <phoneticPr fontId="10" type="noConversion"/>
  </si>
  <si>
    <t>Transportation/大巴需求（根据媒体具体航班调整需求）</t>
    <phoneticPr fontId="10" type="noConversion"/>
  </si>
  <si>
    <t>19座考斯特（仅送机）/19 seat bus</t>
    <phoneticPr fontId="10" type="noConversion"/>
  </si>
  <si>
    <t xml:space="preserve">项目名称:凯迪拉克风范体验科技之旅-活动报价
</t>
    <rPh sb="0" eb="18">
      <t>bao jiadi yi lunsan</t>
    </rPh>
    <phoneticPr fontId="10" type="noConversion"/>
  </si>
  <si>
    <t>LED PROCESSOR（搭建一天，活动+撤场五天，合计6天）</t>
    <phoneticPr fontId="10" type="noConversion"/>
  </si>
  <si>
    <t>EXTRON 506 SWITCHER （搭建一天，活动+撤场五天，合计6天）</t>
    <phoneticPr fontId="10" type="noConversion"/>
  </si>
  <si>
    <t>KRAMER VGA MPC3-415 DA（搭建一天，活动+撤场五天，合计6天）</t>
    <phoneticPr fontId="10" type="noConversion"/>
  </si>
  <si>
    <t>KRAMER VGA MPC（搭建一天，活动+撤场五天，合计6天）</t>
    <phoneticPr fontId="10" type="noConversion"/>
  </si>
  <si>
    <t>19”16:9  分辨率（Resolution ratio）1920*1080（搭建一天，活动+撤场五天，合计6天）</t>
    <phoneticPr fontId="53" type="noConversion"/>
  </si>
  <si>
    <t>Extron RGBHV isolator （搭建一天，活动+撤场五天，合计6天）</t>
    <phoneticPr fontId="10" type="noConversion"/>
  </si>
  <si>
    <t>MACBOOK PRO（搭建一天，活动+撤场五天，合计6天）</t>
    <phoneticPr fontId="53" type="noConversion"/>
  </si>
  <si>
    <t>MASTER CUE（搭建一天，活动+撤场五天，合计6天）</t>
    <phoneticPr fontId="10" type="noConversion"/>
  </si>
  <si>
    <t>Ipad min（搭建一天，活动+撤场五天，合计6天）</t>
    <phoneticPr fontId="53" type="noConversion"/>
  </si>
  <si>
    <t>NEXO PS15（搭建一天，活动+撤场五天，合计6天）</t>
    <phoneticPr fontId="10" type="noConversion"/>
  </si>
  <si>
    <t>YAMAHA LS9 32CH（搭建一天，活动+撤场五天，合计6天）</t>
    <phoneticPr fontId="10" type="noConversion"/>
  </si>
  <si>
    <t>CROWN MA-3600VZ（搭建一天，活动+撤场五天，合计6天）</t>
    <phoneticPr fontId="10" type="noConversion"/>
  </si>
  <si>
    <t>DBX 1231 EQ （搭建一天，活动+撤场五天，合计6天）</t>
    <phoneticPr fontId="10" type="noConversion"/>
  </si>
  <si>
    <t>DBX 266XL COMPROSSOR（搭建一天，活动+撤场五天，合计6天）</t>
    <phoneticPr fontId="10" type="noConversion"/>
  </si>
  <si>
    <t>SHURE U24D SM58 UHF  HANDHELD MIC（搭建一天，活动+撤场五天，合计6天）</t>
    <phoneticPr fontId="10" type="noConversion"/>
  </si>
  <si>
    <t>SHURE  UA845 UA830A（搭建一天，活动+撤场五天，合计6天）</t>
    <phoneticPr fontId="10" type="noConversion"/>
  </si>
  <si>
    <t>RGB-612CD（搭建一天，活动+撤场五天，合计6天）</t>
    <phoneticPr fontId="10" type="noConversion"/>
  </si>
  <si>
    <t>200A（搭建一天，活动+撤场五天，合计6天）</t>
    <phoneticPr fontId="10" type="noConversion"/>
  </si>
  <si>
    <t>木质烤漆裱写真（Wooden paint enamel photo）（餐厅、酒店QA场地）</t>
    <phoneticPr fontId="10" type="noConversion"/>
  </si>
  <si>
    <t>车辆展示台</t>
    <phoneticPr fontId="53" type="noConversion"/>
  </si>
  <si>
    <t>酒店</t>
    <phoneticPr fontId="10" type="noConversion"/>
  </si>
  <si>
    <t>House</t>
    <phoneticPr fontId="10" type="noConversion"/>
  </si>
  <si>
    <t>鲜花服务 Flower service（装饰花）</t>
    <phoneticPr fontId="53" type="noConversion"/>
  </si>
  <si>
    <t>盆</t>
    <phoneticPr fontId="53" type="noConversion"/>
  </si>
  <si>
    <t>车辆整备团队，6天试驾行程 Vehicle maintenance team, 6days for the test drive,全程支持。该费用为整备团队全部费用，包括食宿、服务、工具与耗材。该费用为全天费用。</t>
    <phoneticPr fontId="53" type="noConversion"/>
  </si>
  <si>
    <t>灯光light</t>
    <phoneticPr fontId="53" type="noConversion"/>
  </si>
  <si>
    <t>灯光驻场工人light staff</t>
    <phoneticPr fontId="53" type="noConversion"/>
  </si>
  <si>
    <t>酒店QA场地租赁-QA</t>
    <phoneticPr fontId="10" type="noConversion"/>
  </si>
  <si>
    <t>机票</t>
    <phoneticPr fontId="45" type="noConversion"/>
  </si>
  <si>
    <t>车辆燃油费用</t>
    <phoneticPr fontId="53" type="noConversion"/>
  </si>
  <si>
    <t>车辆临牌</t>
    <phoneticPr fontId="53" type="noConversion"/>
  </si>
  <si>
    <t xml:space="preserve">媒体相关
Media Related
54位外地媒体房间
54 OOT media rooms </t>
    <phoneticPr fontId="10" type="noConversion"/>
  </si>
  <si>
    <t>晚餐</t>
    <phoneticPr fontId="10" type="noConversion"/>
  </si>
  <si>
    <t>媒体大床房-红枫万豪-8/2（第一批媒体D1)
one-bed room</t>
    <phoneticPr fontId="10" type="noConversion"/>
  </si>
  <si>
    <t>媒体大床房-红枫万豪-8/3
(第一批媒体D2+第二批媒体D1)
one-bed room</t>
    <phoneticPr fontId="10" type="noConversion"/>
  </si>
  <si>
    <t>媒体大床房-红枫万豪-8/4
(第二批媒体D2+第三批媒体D1)
one-bed room</t>
    <phoneticPr fontId="10" type="noConversion"/>
  </si>
  <si>
    <t>媒体大床房-苏州W酒店-8/5
（第三批媒体D2)
one-bed room</t>
    <phoneticPr fontId="10" type="noConversion"/>
  </si>
  <si>
    <t>工作人员标间（红枫万豪）
8/2-8/5</t>
    <phoneticPr fontId="10" type="noConversion"/>
  </si>
  <si>
    <t>D2-工作人员标间-W酒店
8/5
Two-bed room</t>
    <phoneticPr fontId="10" type="noConversion"/>
  </si>
  <si>
    <t>场地租赁-红枫万豪QA场地（会议室休息区）
Site lease</t>
    <phoneticPr fontId="10" type="noConversion"/>
  </si>
  <si>
    <t xml:space="preserve">朱家角中信泰富 午餐围餐
需均含软饮畅饮
</t>
    <phoneticPr fontId="10" type="noConversion"/>
  </si>
  <si>
    <r>
      <t xml:space="preserve">8/2 红枫万豪晚餐
</t>
    </r>
    <r>
      <rPr>
        <b/>
        <sz val="9"/>
        <rFont val="微软雅黑"/>
        <family val="2"/>
        <charset val="134"/>
      </rPr>
      <t>意大利餐厅 套餐</t>
    </r>
    <phoneticPr fontId="10" type="noConversion"/>
  </si>
  <si>
    <t>场地租赁-朱家角中信泰富
8月3日中午12：00-14：00
8月4日中午12：00-14：00</t>
    <phoneticPr fontId="10" type="noConversion"/>
  </si>
  <si>
    <t>场地租赁-苏州W QA场地（多功能厅）
Site lease</t>
    <phoneticPr fontId="10" type="noConversion"/>
  </si>
  <si>
    <t>媒体接机
机场-红枫万豪
Shuttle bus</t>
    <phoneticPr fontId="10" type="noConversion"/>
  </si>
  <si>
    <t>媒体送机
红枫万豪-机场
Shuttle bus</t>
    <phoneticPr fontId="10" type="noConversion"/>
  </si>
  <si>
    <r>
      <rPr>
        <b/>
        <sz val="9"/>
        <rFont val="微软雅黑"/>
        <family val="2"/>
        <charset val="134"/>
      </rPr>
      <t xml:space="preserve">8月3日
</t>
    </r>
    <r>
      <rPr>
        <b/>
        <sz val="9"/>
        <color rgb="FFFF0000"/>
        <rFont val="微软雅黑"/>
        <family val="2"/>
        <charset val="134"/>
      </rPr>
      <t>第一批媒体</t>
    </r>
    <r>
      <rPr>
        <sz val="9"/>
        <rFont val="微软雅黑"/>
        <family val="2"/>
        <charset val="134"/>
      </rPr>
      <t xml:space="preserve">
</t>
    </r>
    <r>
      <rPr>
        <b/>
        <sz val="9"/>
        <rFont val="微软雅黑"/>
        <family val="2"/>
        <charset val="134"/>
      </rPr>
      <t>朱家角中信泰富 午餐围餐</t>
    </r>
    <r>
      <rPr>
        <sz val="9"/>
        <rFont val="微软雅黑"/>
        <family val="2"/>
        <charset val="134"/>
      </rPr>
      <t xml:space="preserve">
</t>
    </r>
    <r>
      <rPr>
        <b/>
        <sz val="9"/>
        <rFont val="微软雅黑"/>
        <family val="2"/>
        <charset val="134"/>
      </rPr>
      <t>需均含软饮畅饮</t>
    </r>
    <phoneticPr fontId="10" type="noConversion"/>
  </si>
  <si>
    <r>
      <t xml:space="preserve">8/3 
</t>
    </r>
    <r>
      <rPr>
        <b/>
        <sz val="9"/>
        <color rgb="FF00B050"/>
        <rFont val="微软雅黑"/>
        <family val="2"/>
        <charset val="134"/>
      </rPr>
      <t>第二批媒体-</t>
    </r>
    <r>
      <rPr>
        <sz val="9"/>
        <rFont val="微软雅黑"/>
        <family val="2"/>
        <charset val="134"/>
      </rPr>
      <t xml:space="preserve">
红枫万豪晚餐
</t>
    </r>
    <r>
      <rPr>
        <b/>
        <sz val="9"/>
        <rFont val="微软雅黑"/>
        <family val="2"/>
        <charset val="134"/>
      </rPr>
      <t>意大利餐厅 套餐</t>
    </r>
    <phoneticPr fontId="10" type="noConversion"/>
  </si>
  <si>
    <r>
      <rPr>
        <b/>
        <sz val="9"/>
        <rFont val="微软雅黑"/>
        <family val="2"/>
        <charset val="134"/>
      </rPr>
      <t xml:space="preserve">8/4
</t>
    </r>
    <r>
      <rPr>
        <b/>
        <sz val="9"/>
        <color rgb="FF00B050"/>
        <rFont val="微软雅黑"/>
        <family val="2"/>
        <charset val="134"/>
      </rPr>
      <t>第二批媒体-</t>
    </r>
    <r>
      <rPr>
        <sz val="9"/>
        <rFont val="微软雅黑"/>
        <family val="2"/>
        <charset val="134"/>
      </rPr>
      <t xml:space="preserve">
</t>
    </r>
    <r>
      <rPr>
        <b/>
        <sz val="9"/>
        <rFont val="微软雅黑"/>
        <family val="2"/>
        <charset val="134"/>
      </rPr>
      <t>朱家角中信泰富 午餐围餐</t>
    </r>
    <r>
      <rPr>
        <sz val="9"/>
        <rFont val="微软雅黑"/>
        <family val="2"/>
        <charset val="134"/>
      </rPr>
      <t xml:space="preserve">
需均含软饮畅饮</t>
    </r>
    <phoneticPr fontId="10" type="noConversion"/>
  </si>
  <si>
    <r>
      <t xml:space="preserve">8/4
</t>
    </r>
    <r>
      <rPr>
        <b/>
        <sz val="9"/>
        <color rgb="FF00B050"/>
        <rFont val="微软雅黑"/>
        <family val="2"/>
        <charset val="134"/>
      </rPr>
      <t>第二批媒体-</t>
    </r>
    <r>
      <rPr>
        <b/>
        <sz val="9"/>
        <rFont val="微软雅黑"/>
        <family val="2"/>
        <charset val="134"/>
      </rPr>
      <t xml:space="preserve">
红枫万豪附近晚餐自选</t>
    </r>
    <phoneticPr fontId="10" type="noConversion"/>
  </si>
  <si>
    <r>
      <t xml:space="preserve">8/4
</t>
    </r>
    <r>
      <rPr>
        <b/>
        <sz val="9"/>
        <color rgb="FF002060"/>
        <rFont val="微软雅黑"/>
        <family val="2"/>
        <charset val="134"/>
      </rPr>
      <t>第三批媒体</t>
    </r>
    <r>
      <rPr>
        <sz val="9"/>
        <rFont val="微软雅黑"/>
        <family val="2"/>
        <charset val="134"/>
      </rPr>
      <t xml:space="preserve">
 红枫万豪晚餐
</t>
    </r>
    <r>
      <rPr>
        <b/>
        <sz val="9"/>
        <rFont val="微软雅黑"/>
        <family val="2"/>
        <charset val="134"/>
      </rPr>
      <t>意大利餐厅 套餐</t>
    </r>
    <phoneticPr fontId="10" type="noConversion"/>
  </si>
  <si>
    <r>
      <t xml:space="preserve">8/5
</t>
    </r>
    <r>
      <rPr>
        <b/>
        <sz val="9"/>
        <color rgb="FF002060"/>
        <rFont val="微软雅黑"/>
        <family val="2"/>
        <charset val="134"/>
      </rPr>
      <t>第三批媒体</t>
    </r>
    <r>
      <rPr>
        <sz val="9"/>
        <rFont val="微软雅黑"/>
        <family val="2"/>
        <charset val="134"/>
      </rPr>
      <t xml:space="preserve">
 西塘良壤酒店中餐 位餐</t>
    </r>
    <phoneticPr fontId="10" type="noConversion"/>
  </si>
  <si>
    <r>
      <t xml:space="preserve">8/5
</t>
    </r>
    <r>
      <rPr>
        <b/>
        <sz val="9"/>
        <color rgb="FF002060"/>
        <rFont val="微软雅黑"/>
        <family val="2"/>
        <charset val="134"/>
      </rPr>
      <t>第三批媒体-</t>
    </r>
    <r>
      <rPr>
        <b/>
        <sz val="9"/>
        <rFont val="微软雅黑"/>
        <family val="2"/>
        <charset val="134"/>
      </rPr>
      <t xml:space="preserve">
苏州W酒店附近自选</t>
    </r>
    <phoneticPr fontId="10" type="noConversion"/>
  </si>
  <si>
    <r>
      <t xml:space="preserve">8/3 
</t>
    </r>
    <r>
      <rPr>
        <b/>
        <sz val="9"/>
        <color rgb="FFFF0000"/>
        <rFont val="微软雅黑"/>
        <family val="2"/>
        <charset val="134"/>
      </rPr>
      <t>第一批媒体-</t>
    </r>
    <r>
      <rPr>
        <b/>
        <sz val="9"/>
        <rFont val="微软雅黑"/>
        <family val="2"/>
        <charset val="134"/>
      </rPr>
      <t xml:space="preserve">
红枫万豪附近晚餐自选</t>
    </r>
    <phoneticPr fontId="10" type="noConversion"/>
  </si>
  <si>
    <r>
      <rPr>
        <b/>
        <sz val="9"/>
        <rFont val="微软雅黑"/>
        <family val="2"/>
        <charset val="134"/>
      </rPr>
      <t>含旅行社全部人员住宿、通讯、餐费、接送机、交通等全部费用，不得额外增加</t>
    </r>
    <r>
      <rPr>
        <sz val="9"/>
        <rFont val="微软雅黑"/>
        <family val="2"/>
        <charset val="134"/>
      </rPr>
      <t xml:space="preserve">
Accommodation including all personnel of travel agency is not allowed to increase</t>
    </r>
    <phoneticPr fontId="10" type="noConversion"/>
  </si>
  <si>
    <t>媒体相关
Media Related
 18位媒体与14位媒体组相关人员陪同
18 media and 2 media team member</t>
    <phoneticPr fontId="10" type="noConversion"/>
  </si>
  <si>
    <t>媒体相关
Media Related
 18位媒体与14位媒体组相关人员陪同
18 media and 14media team member</t>
    <phoneticPr fontId="10" type="noConversion"/>
  </si>
  <si>
    <t>媒体相关
Media Related
 18位媒体与14位媒体组相关人员陪同
18 media and14media team member</t>
    <phoneticPr fontId="10" type="noConversion"/>
  </si>
  <si>
    <t>媒体大巴</t>
    <phoneticPr fontId="10" type="noConversion"/>
  </si>
  <si>
    <t>35座</t>
    <phoneticPr fontId="10" type="noConversion"/>
  </si>
  <si>
    <t>中国康辉旅游集团有限公司</t>
    <phoneticPr fontId="10" type="noConversion"/>
  </si>
  <si>
    <t>凯迪拉克风范科技体验之旅</t>
    <phoneticPr fontId="10" type="noConversion"/>
  </si>
  <si>
    <t xml:space="preserve">
媒体相关
Media Related
18位媒体与7位公关公司相关人员陪同
18 media and 10 media team member</t>
    <phoneticPr fontId="10" type="noConversion"/>
  </si>
  <si>
    <t xml:space="preserve">
媒体相关
Media Related
18位媒体与12位公关公司相关人员陪同
18 media and 10 media team member</t>
    <phoneticPr fontId="10" type="noConversion"/>
  </si>
  <si>
    <t xml:space="preserve">
媒体相关
Media Related
18位媒体与12位公关公司相关人员陪同
18 media and 12media team member</t>
    <phoneticPr fontId="10" type="noConversion"/>
  </si>
  <si>
    <t>8月3号朱家角公关公司人员用餐</t>
    <phoneticPr fontId="10" type="noConversion"/>
  </si>
  <si>
    <t>8月4号朱家角公关公司人员用餐</t>
  </si>
  <si>
    <t>8月5号朱家角公关公司人员用餐</t>
  </si>
  <si>
    <t>8月3号媒体中餐厅点餐</t>
    <phoneticPr fontId="10" type="noConversion"/>
  </si>
  <si>
    <t>餐费&amp;交通</t>
    <phoneticPr fontId="10" type="noConversion"/>
  </si>
  <si>
    <t>通用中国大床-W酒店</t>
    <phoneticPr fontId="10" type="noConversion"/>
  </si>
  <si>
    <t>SGM大床-W酒店（补房差）</t>
    <phoneticPr fontId="10" type="noConversion"/>
  </si>
  <si>
    <t>8月7号媒体午餐</t>
    <phoneticPr fontId="10" type="noConversion"/>
  </si>
  <si>
    <t>8月4号媒体晚餐</t>
    <phoneticPr fontId="10" type="noConversion"/>
  </si>
  <si>
    <t>8月4号媒体朱家角咖啡</t>
    <phoneticPr fontId="10" type="noConversion"/>
  </si>
  <si>
    <t>安宇媒体用餐</t>
    <phoneticPr fontId="10" type="noConversion"/>
  </si>
  <si>
    <t>斯韵媒体用餐</t>
    <phoneticPr fontId="10" type="noConversion"/>
  </si>
  <si>
    <t>顺丰</t>
    <phoneticPr fontId="10" type="noConversion"/>
  </si>
  <si>
    <t>小V媒体用餐</t>
    <phoneticPr fontId="10" type="noConversion"/>
  </si>
  <si>
    <t>8月6号晚媒体用餐</t>
    <phoneticPr fontId="10" type="noConversion"/>
  </si>
  <si>
    <t>8月3日媒体朱家角咖啡</t>
    <phoneticPr fontId="10" type="noConversion"/>
  </si>
  <si>
    <t>媒体高铁票</t>
    <phoneticPr fontId="10" type="noConversion"/>
  </si>
  <si>
    <t>专车媒体接送机</t>
    <phoneticPr fontId="10" type="noConversion"/>
  </si>
  <si>
    <t>专车</t>
    <phoneticPr fontId="10" type="noConversion"/>
  </si>
  <si>
    <t>8月5号朱家角媒体咖啡</t>
    <phoneticPr fontId="10" type="noConversion"/>
  </si>
  <si>
    <t>公关公司报销</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</si>
</sst>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76" formatCode="_(* #,##0.00_);_(* \(#,##0.00\);_(* &quot;-&quot;??_);_(@_)"/>
    <numFmt numFmtId="177" formatCode="_ &quot;￥&quot;* #,##0.00_ ;_ &quot;￥&quot;* \-#,##0.00_ ;_ &quot;￥&quot;* &quot;-&quot;??_ ;_ @_ "/>
    <numFmt numFmtId="178" formatCode="#,##0_ "/>
    <numFmt numFmtId="179" formatCode="[$￥-804]#,##0;[Red][$￥-804]#,##0"/>
    <numFmt numFmtId="180" formatCode="0_);[Red]\(0\)"/>
    <numFmt numFmtId="181" formatCode="#,##0;[Red]#,##0"/>
    <numFmt numFmtId="182" formatCode="\¥#,##0.00_);[Red]\(\¥#,##0.00\)"/>
    <numFmt numFmtId="183" formatCode="[$¥-804]#,##0.00"/>
    <numFmt numFmtId="184" formatCode="#,##0.00\ &quot;€&quot;;[Red]\-#,##0.00\ &quot;€&quot;"/>
  </numFmts>
  <fonts count="71">
    <font>
      <sz val="12"/>
      <name val="宋体"/>
      <charset val="134"/>
    </font>
    <font>
      <sz val="11"/>
      <color theme="1"/>
      <name val="宋体"/>
      <family val="2"/>
      <scheme val="minor"/>
    </font>
    <font>
      <sz val="11"/>
      <color theme="1"/>
      <name val="宋体"/>
      <family val="2"/>
      <scheme val="minor"/>
    </font>
    <font>
      <sz val="9"/>
      <name val="微软雅黑"/>
      <family val="2"/>
      <charset val="134"/>
    </font>
    <font>
      <sz val="9"/>
      <name val="Arial"/>
      <family val="2"/>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b/>
      <sz val="9"/>
      <name val="Arial"/>
      <family val="2"/>
    </font>
    <font>
      <sz val="9"/>
      <name val="宋体"/>
      <family val="3"/>
      <charset val="134"/>
    </font>
    <font>
      <b/>
      <sz val="9"/>
      <color indexed="9"/>
      <name val="Arial"/>
      <family val="2"/>
    </font>
    <font>
      <b/>
      <sz val="9"/>
      <color indexed="9"/>
      <name val="宋体"/>
      <family val="3"/>
      <charset val="134"/>
    </font>
    <font>
      <sz val="12"/>
      <name val="Arial"/>
      <family val="2"/>
    </font>
    <font>
      <sz val="10"/>
      <name val="微软雅黑"/>
      <family val="2"/>
      <charset val="134"/>
    </font>
    <font>
      <b/>
      <sz val="9"/>
      <color theme="0"/>
      <name val="微软雅黑"/>
      <family val="2"/>
      <charset val="134"/>
    </font>
    <font>
      <sz val="9"/>
      <color theme="0"/>
      <name val="微软雅黑"/>
      <family val="2"/>
      <charset val="134"/>
    </font>
    <font>
      <b/>
      <sz val="16"/>
      <name val="微软雅黑"/>
      <family val="2"/>
      <charset val="134"/>
    </font>
    <font>
      <b/>
      <sz val="12"/>
      <name val="宋体"/>
      <family val="3"/>
      <charset val="134"/>
    </font>
    <font>
      <sz val="11"/>
      <color theme="1"/>
      <name val="宋体"/>
      <family val="3"/>
      <charset val="134"/>
      <scheme val="minor"/>
    </font>
    <font>
      <sz val="11"/>
      <color theme="0"/>
      <name val="宋体"/>
      <family val="3"/>
      <charset val="134"/>
      <scheme val="minor"/>
    </font>
    <font>
      <sz val="11"/>
      <color indexed="8"/>
      <name val="宋体"/>
      <family val="3"/>
      <charset val="134"/>
    </font>
    <font>
      <sz val="10"/>
      <name val="Arial"/>
      <family val="2"/>
    </font>
    <font>
      <sz val="11"/>
      <color indexed="17"/>
      <name val="宋体"/>
      <family val="3"/>
      <charset val="134"/>
    </font>
    <font>
      <b/>
      <sz val="11"/>
      <color indexed="52"/>
      <name val="宋体"/>
      <family val="3"/>
      <charset val="134"/>
    </font>
    <font>
      <sz val="11"/>
      <color indexed="9"/>
      <name val="宋体"/>
      <family val="3"/>
      <charset val="134"/>
    </font>
    <font>
      <i/>
      <sz val="11"/>
      <color indexed="23"/>
      <name val="宋体"/>
      <family val="3"/>
      <charset val="134"/>
    </font>
    <font>
      <sz val="10"/>
      <name val="宋体"/>
      <family val="3"/>
      <charset val="134"/>
    </font>
    <font>
      <b/>
      <sz val="11"/>
      <color indexed="9"/>
      <name val="宋体"/>
      <family val="3"/>
      <charset val="134"/>
    </font>
    <font>
      <b/>
      <sz val="18"/>
      <color indexed="56"/>
      <name val="宋体"/>
      <family val="3"/>
      <charset val="134"/>
    </font>
    <font>
      <sz val="11"/>
      <color indexed="20"/>
      <name val="宋体"/>
      <family val="3"/>
      <charset val="134"/>
    </font>
    <font>
      <sz val="12"/>
      <name val="Times New Roman"/>
      <family val="1"/>
    </font>
    <font>
      <b/>
      <sz val="15"/>
      <color indexed="56"/>
      <name val="宋体"/>
      <family val="3"/>
      <charset val="134"/>
    </font>
    <font>
      <sz val="11"/>
      <color indexed="62"/>
      <name val="宋体"/>
      <family val="3"/>
      <charset val="134"/>
    </font>
    <font>
      <b/>
      <sz val="11"/>
      <color indexed="63"/>
      <name val="宋体"/>
      <family val="3"/>
      <charset val="134"/>
    </font>
    <font>
      <b/>
      <sz val="11"/>
      <color indexed="8"/>
      <name val="宋体"/>
      <family val="3"/>
      <charset val="134"/>
    </font>
    <font>
      <b/>
      <sz val="13"/>
      <color indexed="56"/>
      <name val="宋体"/>
      <family val="3"/>
      <charset val="134"/>
    </font>
    <font>
      <sz val="11"/>
      <color indexed="10"/>
      <name val="宋体"/>
      <family val="3"/>
      <charset val="134"/>
    </font>
    <font>
      <b/>
      <sz val="11"/>
      <color indexed="56"/>
      <name val="宋体"/>
      <family val="3"/>
      <charset val="134"/>
    </font>
    <font>
      <sz val="11"/>
      <name val="明朝"/>
      <charset val="134"/>
    </font>
    <font>
      <sz val="11"/>
      <color indexed="52"/>
      <name val="宋体"/>
      <family val="3"/>
      <charset val="134"/>
    </font>
    <font>
      <sz val="11"/>
      <color indexed="60"/>
      <name val="宋体"/>
      <family val="3"/>
      <charset val="134"/>
    </font>
    <font>
      <sz val="10"/>
      <name val="Verdana"/>
      <family val="2"/>
    </font>
    <font>
      <b/>
      <sz val="9"/>
      <name val="宋体"/>
      <family val="3"/>
      <charset val="134"/>
    </font>
    <font>
      <sz val="12"/>
      <name val="宋体"/>
      <family val="3"/>
      <charset val="134"/>
    </font>
    <font>
      <sz val="9"/>
      <name val="宋体"/>
      <family val="3"/>
      <charset val="134"/>
    </font>
    <font>
      <sz val="9"/>
      <color rgb="FFFF0000"/>
      <name val="微软雅黑"/>
      <family val="2"/>
      <charset val="134"/>
    </font>
    <font>
      <sz val="12"/>
      <name val="微软雅黑"/>
      <family val="2"/>
      <charset val="134"/>
    </font>
    <font>
      <sz val="21"/>
      <name val="微软雅黑"/>
      <family val="2"/>
      <charset val="134"/>
    </font>
    <font>
      <b/>
      <sz val="15"/>
      <color indexed="9"/>
      <name val="微软雅黑"/>
      <family val="2"/>
      <charset val="134"/>
    </font>
    <font>
      <b/>
      <sz val="12"/>
      <color theme="1"/>
      <name val="微软雅黑"/>
      <family val="2"/>
      <charset val="134"/>
    </font>
    <font>
      <sz val="16"/>
      <name val="微软雅黑"/>
      <family val="2"/>
      <charset val="134"/>
    </font>
    <font>
      <b/>
      <sz val="16"/>
      <color indexed="9"/>
      <name val="微软雅黑"/>
      <family val="2"/>
      <charset val="134"/>
    </font>
    <font>
      <sz val="9"/>
      <name val="宋体"/>
      <family val="3"/>
      <charset val="134"/>
      <scheme val="minor"/>
    </font>
    <font>
      <b/>
      <sz val="12"/>
      <name val="微软雅黑"/>
      <family val="2"/>
      <charset val="134"/>
    </font>
    <font>
      <sz val="10"/>
      <color theme="1"/>
      <name val="微软雅黑"/>
      <family val="2"/>
      <charset val="134"/>
    </font>
    <font>
      <sz val="10"/>
      <color indexed="8"/>
      <name val="微软雅黑"/>
      <family val="2"/>
      <charset val="134"/>
    </font>
    <font>
      <sz val="10"/>
      <color theme="1"/>
      <name val="宋体"/>
      <family val="3"/>
      <charset val="134"/>
    </font>
    <font>
      <sz val="12"/>
      <color indexed="8"/>
      <name val="微软雅黑"/>
      <family val="2"/>
      <charset val="134"/>
    </font>
    <font>
      <b/>
      <sz val="12"/>
      <color indexed="8"/>
      <name val="微软雅黑"/>
      <family val="2"/>
      <charset val="134"/>
    </font>
    <font>
      <b/>
      <sz val="10"/>
      <name val="微软雅黑"/>
      <family val="2"/>
      <charset val="134"/>
    </font>
    <font>
      <b/>
      <sz val="10"/>
      <color indexed="8"/>
      <name val="微软雅黑"/>
      <family val="2"/>
      <charset val="134"/>
    </font>
    <font>
      <b/>
      <sz val="10"/>
      <color indexed="9"/>
      <name val="微软雅黑"/>
      <family val="2"/>
      <charset val="134"/>
    </font>
    <font>
      <sz val="8"/>
      <name val="微软雅黑"/>
      <family val="2"/>
      <charset val="134"/>
    </font>
    <font>
      <u/>
      <sz val="12"/>
      <color theme="10"/>
      <name val="宋体"/>
      <family val="3"/>
      <charset val="134"/>
    </font>
    <font>
      <u/>
      <sz val="12"/>
      <color theme="11"/>
      <name val="宋体"/>
      <family val="3"/>
      <charset val="134"/>
    </font>
    <font>
      <sz val="12"/>
      <name val="宋体"/>
      <family val="3"/>
      <charset val="134"/>
    </font>
    <font>
      <b/>
      <sz val="10"/>
      <color rgb="FFFF0000"/>
      <name val="微软雅黑"/>
      <family val="2"/>
      <charset val="134"/>
    </font>
    <font>
      <b/>
      <sz val="9"/>
      <color rgb="FFFF0000"/>
      <name val="微软雅黑"/>
      <family val="2"/>
      <charset val="134"/>
    </font>
    <font>
      <b/>
      <sz val="9"/>
      <color rgb="FF00B050"/>
      <name val="微软雅黑"/>
      <family val="2"/>
      <charset val="134"/>
    </font>
    <font>
      <b/>
      <sz val="9"/>
      <color rgb="FF002060"/>
      <name val="微软雅黑"/>
      <family val="2"/>
      <charset val="134"/>
    </font>
  </fonts>
  <fills count="4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rgb="FFFFCC99"/>
        <bgColor indexed="64"/>
      </patternFill>
    </fill>
    <fill>
      <patternFill patternType="solid">
        <fgColor theme="1"/>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5" tint="0.39994506668294322"/>
        <bgColor indexed="64"/>
      </patternFill>
    </fill>
    <fill>
      <patternFill patternType="solid">
        <fgColor theme="8" tint="0.79995117038483843"/>
        <bgColor indexed="64"/>
      </patternFill>
    </fill>
    <fill>
      <patternFill patternType="solid">
        <fgColor indexed="46"/>
        <bgColor indexed="64"/>
      </patternFill>
    </fill>
    <fill>
      <patternFill patternType="solid">
        <fgColor theme="8"/>
        <bgColor indexed="64"/>
      </patternFill>
    </fill>
    <fill>
      <patternFill patternType="solid">
        <fgColor theme="4"/>
        <bgColor indexed="64"/>
      </patternFill>
    </fill>
    <fill>
      <patternFill patternType="solid">
        <fgColor indexed="42"/>
        <bgColor indexed="64"/>
      </patternFill>
    </fill>
    <fill>
      <patternFill patternType="solid">
        <fgColor indexed="11"/>
        <bgColor indexed="64"/>
      </patternFill>
    </fill>
    <fill>
      <patternFill patternType="solid">
        <fgColor indexed="62"/>
        <bgColor indexed="64"/>
      </patternFill>
    </fill>
    <fill>
      <patternFill patternType="solid">
        <fgColor indexed="31"/>
        <bgColor indexed="64"/>
      </patternFill>
    </fill>
    <fill>
      <patternFill patternType="solid">
        <fgColor indexed="20"/>
        <bgColor indexed="64"/>
      </patternFill>
    </fill>
    <fill>
      <patternFill patternType="solid">
        <fgColor indexed="45"/>
        <bgColor indexed="64"/>
      </patternFill>
    </fill>
    <fill>
      <patternFill patternType="solid">
        <fgColor indexed="44"/>
        <bgColor indexed="64"/>
      </patternFill>
    </fill>
    <fill>
      <patternFill patternType="solid">
        <fgColor indexed="26"/>
        <bgColor indexed="64"/>
      </patternFill>
    </fill>
    <fill>
      <patternFill patternType="solid">
        <fgColor indexed="49"/>
        <bgColor indexed="64"/>
      </patternFill>
    </fill>
    <fill>
      <patternFill patternType="solid">
        <fgColor indexed="29"/>
        <bgColor indexed="64"/>
      </patternFill>
    </fill>
    <fill>
      <patternFill patternType="solid">
        <fgColor indexed="52"/>
        <bgColor indexed="64"/>
      </patternFill>
    </fill>
    <fill>
      <patternFill patternType="solid">
        <fgColor indexed="57"/>
        <bgColor indexed="64"/>
      </patternFill>
    </fill>
    <fill>
      <patternFill patternType="solid">
        <fgColor indexed="51"/>
        <bgColor indexed="64"/>
      </patternFill>
    </fill>
    <fill>
      <patternFill patternType="solid">
        <fgColor indexed="43"/>
        <bgColor indexed="64"/>
      </patternFill>
    </fill>
    <fill>
      <patternFill patternType="solid">
        <fgColor indexed="53"/>
        <bgColor indexed="64"/>
      </patternFill>
    </fill>
    <fill>
      <patternFill patternType="solid">
        <fgColor indexed="30"/>
        <bgColor indexed="64"/>
      </patternFill>
    </fill>
    <fill>
      <patternFill patternType="solid">
        <fgColor indexed="27"/>
        <bgColor indexed="64"/>
      </patternFill>
    </fill>
    <fill>
      <patternFill patternType="solid">
        <fgColor theme="0" tint="-0.499984740745262"/>
        <bgColor indexed="64"/>
      </patternFill>
    </fill>
    <fill>
      <patternFill patternType="solid">
        <fgColor indexed="18"/>
        <bgColor indexed="64"/>
      </patternFill>
    </fill>
    <fill>
      <patternFill patternType="solid">
        <fgColor rgb="FF808080"/>
        <bgColor indexed="64"/>
      </patternFill>
    </fill>
    <fill>
      <patternFill patternType="solid">
        <fgColor theme="0" tint="-4.9989318521683403E-2"/>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top style="hair">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auto="1"/>
      </left>
      <right style="thin">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thin">
        <color auto="1"/>
      </right>
      <top/>
      <bottom/>
      <diagonal/>
    </border>
    <border>
      <left/>
      <right/>
      <top style="hair">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84">
    <xf numFmtId="0" fontId="0" fillId="0" borderId="0">
      <alignment vertical="center"/>
    </xf>
    <xf numFmtId="0" fontId="21" fillId="17" borderId="0" applyNumberFormat="0" applyBorder="0" applyProtection="0">
      <alignment vertical="center"/>
    </xf>
    <xf numFmtId="0" fontId="20" fillId="15" borderId="0" applyNumberFormat="0" applyBorder="0" applyAlignment="0" applyProtection="0">
      <alignment vertical="center"/>
    </xf>
    <xf numFmtId="0" fontId="22" fillId="0" borderId="0" applyNumberFormat="0" applyBorder="0" applyAlignment="0" applyProtection="0">
      <alignment vertical="center"/>
    </xf>
    <xf numFmtId="0" fontId="31" fillId="0" borderId="0" applyNumberFormat="0" applyBorder="0" applyAlignment="0" applyProtection="0">
      <alignment vertical="center"/>
    </xf>
    <xf numFmtId="0" fontId="33" fillId="6" borderId="30" applyNumberFormat="0" applyProtection="0">
      <alignment vertical="center"/>
    </xf>
    <xf numFmtId="0" fontId="38" fillId="0" borderId="37" applyNumberFormat="0" applyProtection="0">
      <alignment vertical="center"/>
    </xf>
    <xf numFmtId="0" fontId="19" fillId="16" borderId="0" applyNumberFormat="0" applyBorder="0" applyAlignment="0" applyProtection="0">
      <alignment vertical="center"/>
    </xf>
    <xf numFmtId="0" fontId="20" fillId="19" borderId="0" applyNumberFormat="0" applyBorder="0" applyAlignment="0" applyProtection="0">
      <alignment vertical="center"/>
    </xf>
    <xf numFmtId="0" fontId="21" fillId="25" borderId="0" applyNumberFormat="0" applyBorder="0" applyProtection="0">
      <alignment vertical="center"/>
    </xf>
    <xf numFmtId="0" fontId="21" fillId="20" borderId="0" applyNumberFormat="0" applyBorder="0" applyProtection="0">
      <alignment vertical="center"/>
    </xf>
    <xf numFmtId="0" fontId="21" fillId="36" borderId="0" applyNumberFormat="0" applyBorder="0" applyProtection="0">
      <alignment vertical="center"/>
    </xf>
    <xf numFmtId="0" fontId="20" fillId="18" borderId="0" applyNumberFormat="0" applyBorder="0" applyAlignment="0" applyProtection="0">
      <alignment vertical="center"/>
    </xf>
    <xf numFmtId="0" fontId="21" fillId="6" borderId="0" applyNumberFormat="0" applyBorder="0" applyProtection="0">
      <alignment vertical="center"/>
    </xf>
    <xf numFmtId="0" fontId="21" fillId="21" borderId="0" applyNumberFormat="0" applyBorder="0" applyProtection="0">
      <alignment vertical="center"/>
    </xf>
    <xf numFmtId="0" fontId="4" fillId="0" borderId="0"/>
    <xf numFmtId="0" fontId="44" fillId="0" borderId="0"/>
    <xf numFmtId="0" fontId="21" fillId="23" borderId="0" applyNumberFormat="0" applyBorder="0" applyProtection="0">
      <alignment vertical="center"/>
    </xf>
    <xf numFmtId="0" fontId="21" fillId="26" borderId="0" applyNumberFormat="0" applyBorder="0" applyProtection="0">
      <alignment vertical="center"/>
    </xf>
    <xf numFmtId="0" fontId="21" fillId="29" borderId="0" applyNumberFormat="0" applyBorder="0" applyProtection="0">
      <alignment vertical="center"/>
    </xf>
    <xf numFmtId="0" fontId="21" fillId="17" borderId="0" applyNumberFormat="0" applyBorder="0" applyProtection="0">
      <alignment vertical="center"/>
    </xf>
    <xf numFmtId="0" fontId="21" fillId="26" borderId="0" applyNumberFormat="0" applyBorder="0" applyProtection="0">
      <alignment vertical="center"/>
    </xf>
    <xf numFmtId="0" fontId="21" fillId="32" borderId="0" applyNumberFormat="0" applyBorder="0" applyProtection="0">
      <alignment vertical="center"/>
    </xf>
    <xf numFmtId="0" fontId="25" fillId="35" borderId="0" applyNumberFormat="0" applyBorder="0" applyProtection="0">
      <alignment vertical="center"/>
    </xf>
    <xf numFmtId="0" fontId="25" fillId="29" borderId="0" applyNumberFormat="0" applyBorder="0" applyProtection="0">
      <alignment vertical="center"/>
    </xf>
    <xf numFmtId="0" fontId="25" fillId="21" borderId="0" applyNumberFormat="0" applyBorder="0" applyProtection="0">
      <alignment vertical="center"/>
    </xf>
    <xf numFmtId="0" fontId="25" fillId="24" borderId="0" applyNumberFormat="0" applyBorder="0" applyProtection="0">
      <alignment vertical="center"/>
    </xf>
    <xf numFmtId="0" fontId="25" fillId="28" borderId="0" applyNumberFormat="0" applyBorder="0" applyProtection="0">
      <alignment vertical="center"/>
    </xf>
    <xf numFmtId="0" fontId="25" fillId="30" borderId="0" applyNumberFormat="0" applyBorder="0" applyProtection="0">
      <alignment vertical="center"/>
    </xf>
    <xf numFmtId="0" fontId="30" fillId="25" borderId="0" applyNumberFormat="0" applyBorder="0" applyAlignment="0" applyProtection="0">
      <alignment vertical="center"/>
    </xf>
    <xf numFmtId="0" fontId="25" fillId="22" borderId="0" applyNumberFormat="0" applyBorder="0" applyProtection="0">
      <alignment vertical="center"/>
    </xf>
    <xf numFmtId="0" fontId="25" fillId="7" borderId="0" applyNumberFormat="0" applyBorder="0" applyProtection="0">
      <alignment vertical="center"/>
    </xf>
    <xf numFmtId="0" fontId="25" fillId="31" borderId="0" applyNumberFormat="0" applyBorder="0" applyProtection="0">
      <alignment vertical="center"/>
    </xf>
    <xf numFmtId="0" fontId="25" fillId="24" borderId="0" applyNumberFormat="0" applyBorder="0" applyProtection="0">
      <alignment vertical="center"/>
    </xf>
    <xf numFmtId="0" fontId="25" fillId="28" borderId="0" applyNumberFormat="0" applyBorder="0" applyProtection="0">
      <alignment vertical="center"/>
    </xf>
    <xf numFmtId="0" fontId="25" fillId="34" borderId="0" applyNumberFormat="0" applyBorder="0" applyProtection="0">
      <alignment vertical="center"/>
    </xf>
    <xf numFmtId="0" fontId="30" fillId="25" borderId="0" applyNumberFormat="0" applyBorder="0" applyProtection="0">
      <alignment vertical="center"/>
    </xf>
    <xf numFmtId="0" fontId="24" fillId="4" borderId="30" applyNumberFormat="0" applyProtection="0">
      <alignment vertical="center"/>
    </xf>
    <xf numFmtId="0" fontId="28" fillId="5" borderId="31" applyNumberFormat="0" applyProtection="0">
      <alignment vertical="center"/>
    </xf>
    <xf numFmtId="0" fontId="30" fillId="25" borderId="0" applyNumberFormat="0" applyBorder="0" applyAlignment="0" applyProtection="0">
      <alignment vertical="center"/>
    </xf>
    <xf numFmtId="177" fontId="44" fillId="0" borderId="0" applyFont="0" applyFill="0" applyBorder="0" applyAlignment="0" applyProtection="0"/>
    <xf numFmtId="0" fontId="26" fillId="0" borderId="0" applyNumberFormat="0" applyBorder="0" applyProtection="0">
      <alignment vertical="center"/>
    </xf>
    <xf numFmtId="0" fontId="23" fillId="20" borderId="0" applyNumberFormat="0" applyBorder="0" applyProtection="0">
      <alignment vertical="center"/>
    </xf>
    <xf numFmtId="0" fontId="32" fillId="0" borderId="33" applyNumberFormat="0" applyProtection="0">
      <alignment vertical="center"/>
    </xf>
    <xf numFmtId="0" fontId="36" fillId="0" borderId="36" applyNumberFormat="0" applyProtection="0">
      <alignment vertical="center"/>
    </xf>
    <xf numFmtId="0" fontId="38" fillId="0" borderId="0" applyNumberFormat="0" applyBorder="0" applyProtection="0">
      <alignment vertical="center"/>
    </xf>
    <xf numFmtId="0" fontId="40" fillId="0" borderId="38" applyNumberFormat="0" applyProtection="0">
      <alignment vertical="center"/>
    </xf>
    <xf numFmtId="0" fontId="41" fillId="33" borderId="0" applyNumberFormat="0" applyBorder="0" applyProtection="0">
      <alignment vertical="center"/>
    </xf>
    <xf numFmtId="0" fontId="42" fillId="0" borderId="0"/>
    <xf numFmtId="0" fontId="44" fillId="0" borderId="0">
      <alignment vertical="center"/>
    </xf>
    <xf numFmtId="179" fontId="27" fillId="0" borderId="0"/>
    <xf numFmtId="0" fontId="44" fillId="27" borderId="32" applyNumberFormat="0" applyProtection="0">
      <alignment vertical="center"/>
    </xf>
    <xf numFmtId="0" fontId="34" fillId="4" borderId="34" applyNumberFormat="0" applyProtection="0">
      <alignment vertical="center"/>
    </xf>
    <xf numFmtId="0" fontId="22" fillId="0" borderId="0"/>
    <xf numFmtId="0" fontId="44" fillId="0" borderId="0">
      <alignment vertical="center"/>
    </xf>
    <xf numFmtId="0" fontId="29" fillId="0" borderId="0" applyNumberFormat="0" applyBorder="0" applyProtection="0">
      <alignment vertical="center"/>
    </xf>
    <xf numFmtId="0" fontId="35" fillId="0" borderId="35" applyNumberFormat="0" applyProtection="0">
      <alignment vertical="center"/>
    </xf>
    <xf numFmtId="0" fontId="37" fillId="0" borderId="0" applyNumberFormat="0" applyBorder="0" applyProtection="0">
      <alignment vertical="center"/>
    </xf>
    <xf numFmtId="0" fontId="39" fillId="0" borderId="0"/>
    <xf numFmtId="0" fontId="44" fillId="0" borderId="0"/>
    <xf numFmtId="0" fontId="23" fillId="20" borderId="0" applyNumberFormat="0" applyBorder="0" applyAlignment="0" applyProtection="0">
      <alignment vertical="center"/>
    </xf>
    <xf numFmtId="0" fontId="23" fillId="20" borderId="0" applyNumberFormat="0" applyBorder="0" applyAlignment="0" applyProtection="0">
      <alignment vertical="center"/>
    </xf>
    <xf numFmtId="43" fontId="44" fillId="0" borderId="0" applyFont="0" applyFill="0" applyBorder="0" applyAlignment="0" applyProtection="0">
      <alignment vertical="center"/>
    </xf>
    <xf numFmtId="0" fontId="31" fillId="0" borderId="0" applyNumberFormat="0" applyBorder="0" applyAlignment="0" applyProtection="0">
      <alignment vertical="center"/>
    </xf>
    <xf numFmtId="0" fontId="31" fillId="0" borderId="0"/>
    <xf numFmtId="0" fontId="22" fillId="0" borderId="0" applyNumberFormat="0" applyBorder="0" applyAlignment="0" applyProtection="0">
      <alignment vertical="center"/>
    </xf>
    <xf numFmtId="0" fontId="2" fillId="0" borderId="0"/>
    <xf numFmtId="0" fontId="44" fillId="0" borderId="0"/>
    <xf numFmtId="0" fontId="42" fillId="0" borderId="0"/>
    <xf numFmtId="0" fontId="31" fillId="0" borderId="0"/>
    <xf numFmtId="0" fontId="22" fillId="0" borderId="0"/>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176" fontId="66" fillId="0" borderId="0" applyFont="0" applyFill="0" applyBorder="0" applyAlignment="0" applyProtection="0">
      <alignment vertical="center"/>
    </xf>
  </cellStyleXfs>
  <cellXfs count="497">
    <xf numFmtId="0" fontId="0" fillId="0" borderId="0" xfId="0">
      <alignment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4" fillId="2" borderId="0" xfId="0" applyFont="1" applyFill="1">
      <alignment vertical="center"/>
    </xf>
    <xf numFmtId="0" fontId="3" fillId="2" borderId="0" xfId="0" applyFont="1" applyFill="1">
      <alignment vertical="center"/>
    </xf>
    <xf numFmtId="0" fontId="3" fillId="2" borderId="0" xfId="0" applyFont="1" applyFill="1" applyAlignment="1">
      <alignment horizontal="left" vertical="center"/>
    </xf>
    <xf numFmtId="178" fontId="3" fillId="2" borderId="0" xfId="0" applyNumberFormat="1" applyFont="1" applyFill="1" applyAlignment="1">
      <alignment horizontal="center" vertical="center"/>
    </xf>
    <xf numFmtId="0" fontId="3" fillId="2" borderId="0" xfId="0" applyFont="1" applyFill="1" applyAlignment="1">
      <alignment vertical="center" wrapText="1"/>
    </xf>
    <xf numFmtId="14" fontId="3" fillId="2" borderId="0" xfId="0" applyNumberFormat="1" applyFont="1" applyFill="1" applyAlignment="1">
      <alignment horizontal="left" vertical="center"/>
    </xf>
    <xf numFmtId="0" fontId="5" fillId="2" borderId="1" xfId="0" applyFont="1" applyFill="1" applyBorder="1" applyAlignment="1">
      <alignment horizontal="center" vertical="center" wrapText="1"/>
    </xf>
    <xf numFmtId="178" fontId="5"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14" fontId="3" fillId="0" borderId="1" xfId="0" applyNumberFormat="1" applyFont="1" applyBorder="1" applyAlignment="1">
      <alignment horizontal="left" vertical="center" wrapText="1"/>
    </xf>
    <xf numFmtId="178"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178" fontId="7" fillId="0" borderId="1" xfId="0" applyNumberFormat="1" applyFont="1" applyBorder="1" applyAlignment="1">
      <alignment horizontal="center" vertical="center"/>
    </xf>
    <xf numFmtId="0" fontId="3" fillId="5" borderId="1" xfId="0" applyFont="1" applyFill="1" applyBorder="1" applyAlignment="1">
      <alignment horizontal="left" vertical="center" wrapText="1"/>
    </xf>
    <xf numFmtId="0" fontId="3" fillId="0" borderId="1" xfId="0" applyFont="1" applyBorder="1" applyAlignment="1">
      <alignment horizontal="left" vertical="center" wrapText="1" readingOrder="1"/>
    </xf>
    <xf numFmtId="178" fontId="3" fillId="0" borderId="9" xfId="0" applyNumberFormat="1" applyFont="1" applyBorder="1" applyAlignment="1">
      <alignment horizontal="center" vertical="center"/>
    </xf>
    <xf numFmtId="0" fontId="8" fillId="6" borderId="1" xfId="0" applyFont="1" applyFill="1" applyBorder="1" applyAlignment="1">
      <alignment horizontal="center" vertical="center"/>
    </xf>
    <xf numFmtId="178" fontId="8" fillId="6" borderId="1" xfId="0" applyNumberFormat="1" applyFont="1" applyFill="1" applyBorder="1" applyAlignment="1">
      <alignment horizontal="center" vertical="center"/>
    </xf>
    <xf numFmtId="178" fontId="9" fillId="7" borderId="1" xfId="0" applyNumberFormat="1" applyFont="1" applyFill="1" applyBorder="1" applyAlignment="1">
      <alignment horizontal="center" vertical="center"/>
    </xf>
    <xf numFmtId="0" fontId="4" fillId="0" borderId="0" xfId="15"/>
    <xf numFmtId="0" fontId="9" fillId="0" borderId="0" xfId="15" applyFont="1" applyAlignment="1">
      <alignment vertical="center"/>
    </xf>
    <xf numFmtId="0" fontId="4" fillId="0" borderId="0" xfId="15" applyAlignment="1">
      <alignment vertical="center"/>
    </xf>
    <xf numFmtId="40" fontId="4" fillId="0" borderId="0" xfId="15" applyNumberFormat="1" applyAlignment="1">
      <alignment horizontal="right" vertical="center"/>
    </xf>
    <xf numFmtId="0" fontId="4" fillId="0" borderId="0" xfId="15" applyAlignment="1">
      <alignment horizontal="center" vertical="center"/>
    </xf>
    <xf numFmtId="49" fontId="4" fillId="0" borderId="12" xfId="15" applyNumberFormat="1" applyBorder="1" applyAlignment="1">
      <alignment horizontal="left" vertical="top"/>
    </xf>
    <xf numFmtId="0" fontId="4" fillId="2" borderId="12" xfId="15" applyFill="1" applyBorder="1" applyAlignment="1">
      <alignment horizontal="left" vertical="top"/>
    </xf>
    <xf numFmtId="0" fontId="4" fillId="2" borderId="12" xfId="15" applyFill="1" applyBorder="1" applyAlignment="1">
      <alignment horizontal="left" vertical="top" wrapText="1"/>
    </xf>
    <xf numFmtId="49" fontId="4" fillId="0" borderId="13" xfId="15" applyNumberFormat="1" applyBorder="1" applyAlignment="1">
      <alignment horizontal="left" vertical="top"/>
    </xf>
    <xf numFmtId="0" fontId="10" fillId="2" borderId="12" xfId="15" applyFont="1" applyFill="1" applyBorder="1" applyAlignment="1">
      <alignment horizontal="left" vertical="top"/>
    </xf>
    <xf numFmtId="0" fontId="11" fillId="8" borderId="14" xfId="54" applyFont="1" applyFill="1" applyBorder="1">
      <alignment vertical="center"/>
    </xf>
    <xf numFmtId="0" fontId="11" fillId="8" borderId="15" xfId="54" applyFont="1" applyFill="1" applyBorder="1">
      <alignment vertical="center"/>
    </xf>
    <xf numFmtId="40" fontId="11" fillId="8" borderId="15" xfId="62" applyNumberFormat="1" applyFont="1" applyFill="1" applyBorder="1" applyAlignment="1">
      <alignment horizontal="right" vertical="center"/>
    </xf>
    <xf numFmtId="40" fontId="12" fillId="8" borderId="15" xfId="62" applyNumberFormat="1" applyFont="1" applyFill="1" applyBorder="1" applyAlignment="1">
      <alignment horizontal="right" vertical="center"/>
    </xf>
    <xf numFmtId="0" fontId="9" fillId="5" borderId="16" xfId="54" applyFont="1" applyFill="1" applyBorder="1" applyAlignment="1">
      <alignment horizontal="left" vertical="center"/>
    </xf>
    <xf numFmtId="0" fontId="9" fillId="5" borderId="12" xfId="54" applyFont="1" applyFill="1" applyBorder="1">
      <alignment vertical="center"/>
    </xf>
    <xf numFmtId="0" fontId="4" fillId="0" borderId="16" xfId="54" applyFont="1" applyBorder="1" applyAlignment="1">
      <alignment horizontal="center" vertical="center"/>
    </xf>
    <xf numFmtId="0" fontId="13" fillId="0" borderId="17" xfId="54" applyFont="1" applyBorder="1" applyAlignment="1" applyProtection="1">
      <alignment horizontal="left" vertical="center" wrapText="1"/>
      <protection hidden="1"/>
    </xf>
    <xf numFmtId="0" fontId="4" fillId="0" borderId="17" xfId="59" applyFont="1" applyBorder="1" applyAlignment="1" applyProtection="1">
      <alignment horizontal="left" vertical="center" wrapText="1"/>
      <protection locked="0"/>
    </xf>
    <xf numFmtId="40" fontId="4" fillId="0" borderId="17" xfId="62" applyNumberFormat="1" applyFont="1" applyBorder="1" applyAlignment="1">
      <alignment horizontal="right" vertical="center"/>
    </xf>
    <xf numFmtId="0" fontId="4" fillId="0" borderId="17" xfId="54" applyFont="1" applyBorder="1">
      <alignment vertical="center"/>
    </xf>
    <xf numFmtId="0" fontId="4" fillId="0" borderId="18" xfId="54" applyFont="1" applyBorder="1" applyAlignment="1">
      <alignment horizontal="center" vertical="center"/>
    </xf>
    <xf numFmtId="0" fontId="4" fillId="0" borderId="17" xfId="54" applyFont="1" applyBorder="1" applyAlignment="1" applyProtection="1">
      <alignment horizontal="left" vertical="center" wrapText="1"/>
      <protection hidden="1"/>
    </xf>
    <xf numFmtId="40" fontId="4" fillId="2" borderId="12" xfId="15" applyNumberFormat="1" applyFill="1" applyBorder="1" applyAlignment="1">
      <alignment horizontal="right"/>
    </xf>
    <xf numFmtId="40" fontId="4" fillId="2" borderId="13" xfId="15" applyNumberFormat="1" applyFill="1" applyBorder="1" applyAlignment="1">
      <alignment horizontal="right"/>
    </xf>
    <xf numFmtId="40" fontId="11" fillId="8" borderId="21" xfId="62" applyNumberFormat="1" applyFont="1" applyFill="1" applyBorder="1" applyAlignment="1">
      <alignment horizontal="right" vertical="center"/>
    </xf>
    <xf numFmtId="0" fontId="9" fillId="0" borderId="0" xfId="15" applyFont="1" applyAlignment="1">
      <alignment horizontal="center" vertical="center"/>
    </xf>
    <xf numFmtId="40" fontId="9" fillId="5" borderId="20" xfId="54" applyNumberFormat="1" applyFont="1" applyFill="1" applyBorder="1" applyAlignment="1">
      <alignment horizontal="right" vertical="center"/>
    </xf>
    <xf numFmtId="40" fontId="4" fillId="0" borderId="20" xfId="54" applyNumberFormat="1" applyFont="1" applyBorder="1" applyAlignment="1">
      <alignment horizontal="right" vertical="center"/>
    </xf>
    <xf numFmtId="40" fontId="11" fillId="9" borderId="20" xfId="62" applyNumberFormat="1" applyFont="1" applyFill="1" applyBorder="1" applyAlignment="1">
      <alignment horizontal="right" vertical="center"/>
    </xf>
    <xf numFmtId="0" fontId="3" fillId="2" borderId="0" xfId="49" applyFont="1" applyFill="1" applyAlignment="1">
      <alignment horizontal="center" vertical="center"/>
    </xf>
    <xf numFmtId="0" fontId="3" fillId="0" borderId="0" xfId="49" applyFont="1" applyAlignment="1">
      <alignment horizontal="center" vertical="center"/>
    </xf>
    <xf numFmtId="0" fontId="3" fillId="10" borderId="0" xfId="49" applyFont="1" applyFill="1">
      <alignment vertical="center"/>
    </xf>
    <xf numFmtId="0" fontId="3" fillId="2" borderId="0" xfId="49" applyFont="1" applyFill="1">
      <alignment vertical="center"/>
    </xf>
    <xf numFmtId="0" fontId="3" fillId="2" borderId="0" xfId="49" applyFont="1" applyFill="1" applyAlignment="1">
      <alignment horizontal="left" vertical="center"/>
    </xf>
    <xf numFmtId="178" fontId="3" fillId="2" borderId="0" xfId="49" applyNumberFormat="1" applyFont="1" applyFill="1" applyAlignment="1">
      <alignment horizontal="center" vertical="center"/>
    </xf>
    <xf numFmtId="0" fontId="3" fillId="2" borderId="0" xfId="49" applyFont="1" applyFill="1" applyAlignment="1">
      <alignment vertical="center" wrapText="1"/>
    </xf>
    <xf numFmtId="0" fontId="3" fillId="2" borderId="22" xfId="49" applyFont="1" applyFill="1" applyBorder="1" applyAlignment="1">
      <alignment horizontal="left" vertical="center"/>
    </xf>
    <xf numFmtId="0" fontId="3" fillId="2" borderId="18" xfId="49" applyFont="1" applyFill="1" applyBorder="1" applyAlignment="1">
      <alignment horizontal="left" vertical="center"/>
    </xf>
    <xf numFmtId="14" fontId="3" fillId="2" borderId="20" xfId="49" applyNumberFormat="1" applyFont="1" applyFill="1" applyBorder="1" applyAlignment="1">
      <alignment vertical="center"/>
    </xf>
    <xf numFmtId="14" fontId="3" fillId="2" borderId="17" xfId="49" applyNumberFormat="1" applyFont="1" applyFill="1" applyBorder="1" applyAlignment="1">
      <alignment vertical="center"/>
    </xf>
    <xf numFmtId="0" fontId="14" fillId="0" borderId="0" xfId="0" applyFont="1" applyFill="1" applyBorder="1" applyAlignment="1">
      <alignment horizontal="left" vertical="center"/>
    </xf>
    <xf numFmtId="0" fontId="3" fillId="2" borderId="20" xfId="49" applyFont="1" applyFill="1" applyBorder="1" applyAlignment="1">
      <alignment vertical="center"/>
    </xf>
    <xf numFmtId="0" fontId="3" fillId="2" borderId="17" xfId="49" applyFont="1" applyFill="1" applyBorder="1" applyAlignment="1">
      <alignment vertical="center"/>
    </xf>
    <xf numFmtId="31" fontId="14" fillId="0" borderId="0" xfId="0" applyNumberFormat="1" applyFont="1" applyFill="1" applyBorder="1" applyAlignment="1">
      <alignment horizontal="left" vertical="center"/>
    </xf>
    <xf numFmtId="178" fontId="15" fillId="11" borderId="1" xfId="49" applyNumberFormat="1" applyFont="1" applyFill="1" applyBorder="1" applyAlignment="1">
      <alignment horizontal="center" vertical="center"/>
    </xf>
    <xf numFmtId="0" fontId="16" fillId="11" borderId="1" xfId="49" applyFont="1" applyFill="1" applyBorder="1" applyAlignment="1">
      <alignment horizontal="center" vertical="center" wrapText="1"/>
    </xf>
    <xf numFmtId="0" fontId="3" fillId="0" borderId="1" xfId="49" applyFont="1" applyBorder="1" applyAlignment="1">
      <alignment horizontal="left" vertical="center" wrapText="1"/>
    </xf>
    <xf numFmtId="0" fontId="3" fillId="0" borderId="1" xfId="49" applyFont="1" applyBorder="1" applyAlignment="1">
      <alignment horizontal="center" vertical="center" wrapText="1"/>
    </xf>
    <xf numFmtId="14" fontId="3" fillId="0" borderId="1" xfId="49" applyNumberFormat="1" applyFont="1" applyBorder="1" applyAlignment="1">
      <alignment horizontal="left" vertical="center" wrapText="1"/>
    </xf>
    <xf numFmtId="178" fontId="3" fillId="0" borderId="1" xfId="49" applyNumberFormat="1" applyFont="1" applyBorder="1" applyAlignment="1">
      <alignment horizontal="center" vertical="center"/>
    </xf>
    <xf numFmtId="0" fontId="3" fillId="0" borderId="1" xfId="49" applyFont="1" applyBorder="1" applyAlignment="1">
      <alignment horizontal="center" vertical="center"/>
    </xf>
    <xf numFmtId="0" fontId="6" fillId="12" borderId="27" xfId="49" applyFont="1" applyFill="1" applyBorder="1" applyAlignment="1">
      <alignment vertical="center" wrapText="1"/>
    </xf>
    <xf numFmtId="0" fontId="6" fillId="12" borderId="10" xfId="49" applyFont="1" applyFill="1" applyBorder="1" applyAlignment="1">
      <alignment vertical="center" wrapText="1"/>
    </xf>
    <xf numFmtId="0" fontId="6" fillId="12" borderId="11" xfId="49" applyFont="1" applyFill="1" applyBorder="1" applyAlignment="1">
      <alignment vertical="center" wrapText="1"/>
    </xf>
    <xf numFmtId="0" fontId="3" fillId="0" borderId="1" xfId="49" applyFont="1" applyBorder="1" applyAlignment="1">
      <alignment horizontal="left" vertical="center" wrapText="1" readingOrder="1"/>
    </xf>
    <xf numFmtId="178" fontId="8" fillId="6" borderId="1" xfId="49" applyNumberFormat="1" applyFont="1" applyFill="1" applyBorder="1" applyAlignment="1">
      <alignment horizontal="center" vertical="center"/>
    </xf>
    <xf numFmtId="181" fontId="8" fillId="6" borderId="1" xfId="49" applyNumberFormat="1" applyFont="1" applyFill="1" applyBorder="1" applyAlignment="1">
      <alignment horizontal="center" vertical="center"/>
    </xf>
    <xf numFmtId="178" fontId="5" fillId="13" borderId="1" xfId="49" applyNumberFormat="1" applyFont="1" applyFill="1" applyBorder="1" applyAlignment="1">
      <alignment horizontal="center" vertical="center"/>
    </xf>
    <xf numFmtId="40" fontId="6" fillId="3" borderId="1" xfId="50" applyNumberFormat="1" applyFont="1" applyFill="1" applyBorder="1" applyAlignment="1">
      <alignment horizontal="center" vertical="center"/>
    </xf>
    <xf numFmtId="14" fontId="3" fillId="0" borderId="1" xfId="49" applyNumberFormat="1" applyFont="1" applyFill="1" applyBorder="1" applyAlignment="1">
      <alignment horizontal="left" vertical="center" wrapText="1"/>
    </xf>
    <xf numFmtId="178" fontId="3" fillId="0" borderId="1" xfId="49" applyNumberFormat="1" applyFont="1" applyFill="1" applyBorder="1" applyAlignment="1">
      <alignment horizontal="center" vertical="center"/>
    </xf>
    <xf numFmtId="0" fontId="3" fillId="0" borderId="0" xfId="49" applyFont="1" applyFill="1" applyAlignment="1">
      <alignment horizontal="center" vertical="center"/>
    </xf>
    <xf numFmtId="0" fontId="3" fillId="0" borderId="1" xfId="49" applyFont="1" applyFill="1" applyBorder="1" applyAlignment="1">
      <alignment horizontal="center" vertical="center"/>
    </xf>
    <xf numFmtId="14" fontId="3" fillId="0" borderId="39" xfId="49" applyNumberFormat="1" applyFont="1" applyFill="1" applyBorder="1" applyAlignment="1">
      <alignment horizontal="left" vertical="center" wrapText="1"/>
    </xf>
    <xf numFmtId="178" fontId="3" fillId="0" borderId="39" xfId="49" applyNumberFormat="1" applyFont="1" applyFill="1" applyBorder="1" applyAlignment="1">
      <alignment horizontal="center" vertical="center"/>
    </xf>
    <xf numFmtId="0" fontId="3" fillId="0" borderId="39" xfId="0" applyFont="1" applyFill="1" applyBorder="1" applyAlignment="1">
      <alignment horizontal="left" vertical="center" wrapText="1"/>
    </xf>
    <xf numFmtId="178" fontId="3" fillId="0" borderId="39" xfId="0" applyNumberFormat="1" applyFont="1" applyFill="1" applyBorder="1" applyAlignment="1">
      <alignment horizontal="center" vertical="center"/>
    </xf>
    <xf numFmtId="0" fontId="3" fillId="0" borderId="29" xfId="49" applyFont="1" applyBorder="1" applyAlignment="1">
      <alignment horizontal="left" vertical="center" wrapText="1"/>
    </xf>
    <xf numFmtId="0" fontId="3" fillId="0" borderId="3" xfId="49" applyFont="1" applyBorder="1" applyAlignment="1">
      <alignment horizontal="left" vertical="center" wrapText="1"/>
    </xf>
    <xf numFmtId="0" fontId="15" fillId="11" borderId="1" xfId="49"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39" xfId="49" applyFont="1" applyFill="1" applyBorder="1" applyAlignment="1">
      <alignment horizontal="center" vertical="center" wrapText="1"/>
    </xf>
    <xf numFmtId="0" fontId="3" fillId="0" borderId="8" xfId="49" applyFont="1" applyFill="1" applyBorder="1" applyAlignment="1">
      <alignment horizontal="center" vertical="center" wrapText="1"/>
    </xf>
    <xf numFmtId="0" fontId="3" fillId="0" borderId="8" xfId="49" applyFont="1" applyFill="1" applyBorder="1" applyAlignment="1">
      <alignment horizontal="left" vertical="center" wrapText="1"/>
    </xf>
    <xf numFmtId="0" fontId="46" fillId="0" borderId="39" xfId="49" applyFont="1" applyFill="1" applyBorder="1" applyAlignment="1">
      <alignment horizontal="center" vertical="center" wrapText="1"/>
    </xf>
    <xf numFmtId="0" fontId="3" fillId="0" borderId="39" xfId="49" applyFont="1" applyBorder="1" applyAlignment="1">
      <alignment horizontal="left" vertical="center" wrapText="1" readingOrder="1"/>
    </xf>
    <xf numFmtId="178" fontId="3" fillId="0" borderId="39" xfId="49" applyNumberFormat="1" applyFont="1" applyBorder="1" applyAlignment="1">
      <alignment horizontal="center" vertical="center"/>
    </xf>
    <xf numFmtId="0" fontId="3" fillId="0" borderId="8" xfId="49" applyFont="1" applyBorder="1" applyAlignment="1">
      <alignment horizontal="center" vertical="center" wrapText="1"/>
    </xf>
    <xf numFmtId="0" fontId="48" fillId="0" borderId="0" xfId="48" applyFont="1"/>
    <xf numFmtId="0" fontId="2" fillId="0" borderId="0" xfId="66"/>
    <xf numFmtId="0" fontId="51" fillId="0" borderId="0" xfId="48" applyFont="1" applyAlignment="1">
      <alignment vertical="center"/>
    </xf>
    <xf numFmtId="0" fontId="14" fillId="3" borderId="0" xfId="48" applyFont="1" applyFill="1" applyAlignment="1">
      <alignment vertical="center"/>
    </xf>
    <xf numFmtId="0" fontId="3" fillId="0" borderId="0" xfId="48" applyFont="1" applyAlignment="1">
      <alignment vertical="center"/>
    </xf>
    <xf numFmtId="0" fontId="5" fillId="4" borderId="39" xfId="48" applyFont="1" applyFill="1" applyBorder="1"/>
    <xf numFmtId="0" fontId="5" fillId="4" borderId="39" xfId="48" applyFont="1" applyFill="1" applyBorder="1" applyAlignment="1">
      <alignment horizontal="center" vertical="center"/>
    </xf>
    <xf numFmtId="0" fontId="5" fillId="4" borderId="39" xfId="48" applyFont="1" applyFill="1" applyBorder="1" applyAlignment="1">
      <alignment horizontal="center" vertical="center" wrapText="1"/>
    </xf>
    <xf numFmtId="0" fontId="5" fillId="4" borderId="39" xfId="48" applyFont="1" applyFill="1" applyBorder="1" applyAlignment="1">
      <alignment horizontal="left" vertical="center" wrapText="1"/>
    </xf>
    <xf numFmtId="0" fontId="14" fillId="0" borderId="0" xfId="48" applyFont="1" applyFill="1" applyAlignment="1">
      <alignment vertical="center"/>
    </xf>
    <xf numFmtId="0" fontId="14" fillId="0" borderId="39" xfId="48" applyFont="1" applyFill="1" applyBorder="1"/>
    <xf numFmtId="0" fontId="55" fillId="3" borderId="39" xfId="68" applyFont="1" applyFill="1" applyBorder="1" applyAlignment="1">
      <alignment horizontal="center" vertical="center" wrapText="1"/>
    </xf>
    <xf numFmtId="0" fontId="55" fillId="3" borderId="39" xfId="67" applyFont="1" applyFill="1" applyBorder="1" applyAlignment="1">
      <alignment horizontal="center" vertical="center" wrapText="1"/>
    </xf>
    <xf numFmtId="0" fontId="14" fillId="0" borderId="39" xfId="67" applyFont="1" applyBorder="1" applyAlignment="1">
      <alignment horizontal="left" vertical="center"/>
    </xf>
    <xf numFmtId="0" fontId="14" fillId="0" borderId="39" xfId="67" applyFont="1" applyBorder="1" applyAlignment="1">
      <alignment horizontal="center" vertical="center" wrapText="1"/>
    </xf>
    <xf numFmtId="0" fontId="14" fillId="0" borderId="39" xfId="67" applyFont="1" applyFill="1" applyBorder="1" applyAlignment="1">
      <alignment horizontal="left" vertical="center" wrapText="1"/>
    </xf>
    <xf numFmtId="0" fontId="14" fillId="3" borderId="39" xfId="67" applyFont="1" applyFill="1" applyBorder="1" applyAlignment="1">
      <alignment horizontal="left" vertical="center"/>
    </xf>
    <xf numFmtId="0" fontId="14" fillId="0" borderId="39" xfId="68" applyFont="1" applyBorder="1" applyAlignment="1">
      <alignment horizontal="left" vertical="center" wrapText="1"/>
    </xf>
    <xf numFmtId="0" fontId="55" fillId="0" borderId="39" xfId="68" applyFont="1" applyFill="1" applyBorder="1" applyAlignment="1">
      <alignment horizontal="center" vertical="center" wrapText="1"/>
    </xf>
    <xf numFmtId="0" fontId="14" fillId="0" borderId="39" xfId="67" applyFont="1" applyFill="1" applyBorder="1" applyAlignment="1">
      <alignment horizontal="center" vertical="center" wrapText="1"/>
    </xf>
    <xf numFmtId="0" fontId="14" fillId="0" borderId="39" xfId="69" applyFont="1" applyFill="1" applyBorder="1" applyAlignment="1">
      <alignment horizontal="left" vertical="center" wrapText="1"/>
    </xf>
    <xf numFmtId="0" fontId="14" fillId="0" borderId="39" xfId="67" applyFont="1" applyFill="1" applyBorder="1" applyAlignment="1">
      <alignment horizontal="center" vertical="top" wrapText="1"/>
    </xf>
    <xf numFmtId="0" fontId="14" fillId="0" borderId="39" xfId="67" applyFont="1" applyFill="1" applyBorder="1" applyAlignment="1">
      <alignment horizontal="left" vertical="center"/>
    </xf>
    <xf numFmtId="0" fontId="14" fillId="0" borderId="39" xfId="68" applyFont="1" applyFill="1" applyBorder="1" applyAlignment="1">
      <alignment horizontal="left" vertical="center" wrapText="1"/>
    </xf>
    <xf numFmtId="0" fontId="55" fillId="0" borderId="39" xfId="48" applyFont="1" applyFill="1" applyBorder="1"/>
    <xf numFmtId="0" fontId="55" fillId="0" borderId="39" xfId="68" applyFont="1" applyFill="1" applyBorder="1" applyAlignment="1" applyProtection="1">
      <alignment horizontal="left" vertical="center" wrapText="1"/>
    </xf>
    <xf numFmtId="0" fontId="55" fillId="0" borderId="39" xfId="67" applyFont="1" applyFill="1" applyBorder="1" applyAlignment="1">
      <alignment horizontal="center" vertical="center" wrapText="1"/>
    </xf>
    <xf numFmtId="0" fontId="14" fillId="3" borderId="39" xfId="68" applyFont="1" applyFill="1" applyBorder="1" applyAlignment="1">
      <alignment horizontal="left" vertical="center"/>
    </xf>
    <xf numFmtId="0" fontId="56" fillId="3" borderId="39" xfId="68" applyFont="1" applyFill="1" applyBorder="1" applyAlignment="1">
      <alignment horizontal="center" vertical="center" wrapText="1"/>
    </xf>
    <xf numFmtId="0" fontId="56" fillId="3" borderId="39" xfId="64" applyFont="1" applyFill="1" applyBorder="1" applyAlignment="1">
      <alignment horizontal="center" vertical="center"/>
    </xf>
    <xf numFmtId="0" fontId="14" fillId="3" borderId="39" xfId="68" applyFont="1" applyFill="1" applyBorder="1" applyAlignment="1">
      <alignment horizontal="center" vertical="center" wrapText="1"/>
    </xf>
    <xf numFmtId="0" fontId="14" fillId="3" borderId="39" xfId="68" applyFont="1" applyFill="1" applyBorder="1" applyAlignment="1">
      <alignment horizontal="left" vertical="center" wrapText="1"/>
    </xf>
    <xf numFmtId="0" fontId="55" fillId="0" borderId="39" xfId="64" applyFont="1" applyFill="1" applyBorder="1" applyAlignment="1">
      <alignment horizontal="center" vertical="center"/>
    </xf>
    <xf numFmtId="0" fontId="56" fillId="0" borderId="39" xfId="68" applyFont="1" applyFill="1" applyBorder="1" applyAlignment="1">
      <alignment horizontal="left" vertical="center" wrapText="1"/>
    </xf>
    <xf numFmtId="0" fontId="56" fillId="0" borderId="39" xfId="68" applyFont="1" applyFill="1" applyBorder="1" applyAlignment="1">
      <alignment horizontal="center" vertical="center" wrapText="1"/>
    </xf>
    <xf numFmtId="0" fontId="56" fillId="0" borderId="39" xfId="64" applyFont="1" applyFill="1" applyBorder="1" applyAlignment="1">
      <alignment horizontal="center" vertical="center"/>
    </xf>
    <xf numFmtId="0" fontId="14" fillId="0" borderId="39" xfId="68" applyFont="1" applyFill="1" applyBorder="1" applyAlignment="1">
      <alignment horizontal="left" vertical="center"/>
    </xf>
    <xf numFmtId="0" fontId="14" fillId="0" borderId="39" xfId="68" applyFont="1" applyFill="1" applyBorder="1" applyAlignment="1">
      <alignment horizontal="center" vertical="center" wrapText="1"/>
    </xf>
    <xf numFmtId="0" fontId="14" fillId="0" borderId="39" xfId="68" applyFont="1" applyBorder="1" applyAlignment="1">
      <alignment horizontal="left" vertical="center"/>
    </xf>
    <xf numFmtId="0" fontId="14" fillId="0" borderId="39" xfId="68" applyFont="1" applyBorder="1" applyAlignment="1">
      <alignment horizontal="center" vertical="center" wrapText="1"/>
    </xf>
    <xf numFmtId="0" fontId="47" fillId="0" borderId="0" xfId="48" applyFont="1" applyFill="1" applyBorder="1"/>
    <xf numFmtId="0" fontId="47" fillId="0" borderId="0" xfId="68" applyFont="1" applyBorder="1" applyAlignment="1">
      <alignment horizontal="left" vertical="center"/>
    </xf>
    <xf numFmtId="0" fontId="58" fillId="3" borderId="0" xfId="68" applyFont="1" applyFill="1" applyBorder="1" applyAlignment="1">
      <alignment horizontal="center" vertical="center" wrapText="1"/>
    </xf>
    <xf numFmtId="0" fontId="59" fillId="0" borderId="0" xfId="64" applyFont="1" applyFill="1" applyBorder="1" applyAlignment="1">
      <alignment horizontal="right" vertical="center"/>
    </xf>
    <xf numFmtId="0" fontId="54" fillId="0" borderId="0" xfId="68" applyFont="1" applyBorder="1" applyAlignment="1">
      <alignment horizontal="center" vertical="center" wrapText="1"/>
    </xf>
    <xf numFmtId="0" fontId="47" fillId="0" borderId="0" xfId="68" applyFont="1" applyBorder="1" applyAlignment="1">
      <alignment horizontal="left" vertical="center" wrapText="1"/>
    </xf>
    <xf numFmtId="0" fontId="14" fillId="3" borderId="0" xfId="48" applyFont="1" applyFill="1" applyBorder="1" applyAlignment="1">
      <alignment vertical="center"/>
    </xf>
    <xf numFmtId="0" fontId="14" fillId="0" borderId="39" xfId="68" applyFont="1" applyFill="1" applyBorder="1" applyAlignment="1">
      <alignment horizontal="center" vertical="center"/>
    </xf>
    <xf numFmtId="0" fontId="14" fillId="0" borderId="9" xfId="48" applyFont="1" applyFill="1" applyBorder="1"/>
    <xf numFmtId="0" fontId="14" fillId="0" borderId="9" xfId="68" applyFont="1" applyFill="1" applyBorder="1" applyAlignment="1">
      <alignment horizontal="left" vertical="center"/>
    </xf>
    <xf numFmtId="0" fontId="56" fillId="0" borderId="9" xfId="68" applyFont="1" applyFill="1" applyBorder="1" applyAlignment="1">
      <alignment horizontal="center" vertical="center" wrapText="1"/>
    </xf>
    <xf numFmtId="0" fontId="14" fillId="0" borderId="9" xfId="68" applyFont="1" applyFill="1" applyBorder="1" applyAlignment="1">
      <alignment horizontal="center" vertical="center" wrapText="1"/>
    </xf>
    <xf numFmtId="0" fontId="14" fillId="0" borderId="9" xfId="68" applyFont="1" applyFill="1" applyBorder="1" applyAlignment="1">
      <alignment horizontal="left" vertical="center" wrapText="1"/>
    </xf>
    <xf numFmtId="0" fontId="60" fillId="0" borderId="39" xfId="48" applyFont="1" applyFill="1" applyBorder="1"/>
    <xf numFmtId="0" fontId="56" fillId="0" borderId="39" xfId="64" applyFont="1" applyFill="1" applyBorder="1" applyAlignment="1">
      <alignment vertical="center"/>
    </xf>
    <xf numFmtId="0" fontId="14" fillId="0" borderId="39" xfId="48" applyNumberFormat="1" applyFont="1" applyFill="1" applyBorder="1" applyAlignment="1">
      <alignment horizontal="center" vertical="center" wrapText="1"/>
    </xf>
    <xf numFmtId="183" fontId="14" fillId="0" borderId="39" xfId="48" applyNumberFormat="1" applyFont="1" applyFill="1" applyBorder="1" applyAlignment="1">
      <alignment horizontal="left" vertical="center" wrapText="1"/>
    </xf>
    <xf numFmtId="0" fontId="60" fillId="0" borderId="40" xfId="48" applyFont="1" applyFill="1" applyBorder="1"/>
    <xf numFmtId="0" fontId="61" fillId="0" borderId="41" xfId="64" applyFont="1" applyFill="1" applyBorder="1" applyAlignment="1">
      <alignment vertical="center"/>
    </xf>
    <xf numFmtId="0" fontId="60" fillId="0" borderId="41" xfId="48" applyNumberFormat="1" applyFont="1" applyFill="1" applyBorder="1" applyAlignment="1">
      <alignment horizontal="center" vertical="center" wrapText="1"/>
    </xf>
    <xf numFmtId="0" fontId="54" fillId="0" borderId="41" xfId="48" applyNumberFormat="1" applyFont="1" applyFill="1" applyBorder="1" applyAlignment="1">
      <alignment horizontal="center" vertical="center" wrapText="1"/>
    </xf>
    <xf numFmtId="183" fontId="54" fillId="0" borderId="42" xfId="48" applyNumberFormat="1" applyFont="1" applyFill="1" applyBorder="1" applyAlignment="1">
      <alignment horizontal="left" vertical="center" wrapText="1"/>
    </xf>
    <xf numFmtId="183" fontId="55" fillId="0" borderId="39" xfId="48" applyNumberFormat="1" applyFont="1" applyFill="1" applyBorder="1" applyAlignment="1">
      <alignment horizontal="left" vertical="center" wrapText="1"/>
    </xf>
    <xf numFmtId="183" fontId="14" fillId="3" borderId="39" xfId="48" applyNumberFormat="1" applyFont="1" applyFill="1" applyBorder="1" applyAlignment="1">
      <alignment horizontal="left" vertical="center" wrapText="1"/>
    </xf>
    <xf numFmtId="0" fontId="14" fillId="3" borderId="39" xfId="48" applyNumberFormat="1" applyFont="1" applyFill="1" applyBorder="1" applyAlignment="1">
      <alignment horizontal="center" vertical="center" wrapText="1"/>
    </xf>
    <xf numFmtId="0" fontId="56" fillId="3" borderId="39" xfId="64" applyFont="1" applyFill="1" applyBorder="1" applyAlignment="1">
      <alignment vertical="center"/>
    </xf>
    <xf numFmtId="0" fontId="14" fillId="0" borderId="39" xfId="48" applyNumberFormat="1" applyFont="1" applyFill="1" applyBorder="1" applyAlignment="1">
      <alignment horizontal="left" vertical="center" wrapText="1"/>
    </xf>
    <xf numFmtId="0" fontId="14" fillId="3" borderId="39" xfId="48" applyNumberFormat="1" applyFont="1" applyFill="1" applyBorder="1" applyAlignment="1">
      <alignment horizontal="left" vertical="center" wrapText="1"/>
    </xf>
    <xf numFmtId="0" fontId="56" fillId="0" borderId="39" xfId="64" applyFont="1" applyFill="1" applyBorder="1" applyAlignment="1">
      <alignment horizontal="left" vertical="center" wrapText="1"/>
    </xf>
    <xf numFmtId="0" fontId="52" fillId="38" borderId="42" xfId="48" applyFont="1" applyFill="1" applyBorder="1" applyAlignment="1">
      <alignment horizontal="left" vertical="center"/>
    </xf>
    <xf numFmtId="0" fontId="54" fillId="0" borderId="0" xfId="70" applyFont="1" applyFill="1" applyBorder="1"/>
    <xf numFmtId="183" fontId="54" fillId="4" borderId="18" xfId="70" applyNumberFormat="1" applyFont="1" applyFill="1" applyBorder="1" applyAlignment="1">
      <alignment horizontal="left" vertical="center" wrapText="1"/>
    </xf>
    <xf numFmtId="183" fontId="54" fillId="4" borderId="12" xfId="70" applyNumberFormat="1" applyFont="1" applyFill="1" applyBorder="1" applyAlignment="1">
      <alignment horizontal="left" vertical="center" wrapText="1"/>
    </xf>
    <xf numFmtId="183" fontId="54" fillId="4" borderId="43" xfId="70" applyNumberFormat="1" applyFont="1" applyFill="1" applyBorder="1" applyAlignment="1">
      <alignment horizontal="left" vertical="center" wrapText="1"/>
    </xf>
    <xf numFmtId="0" fontId="14" fillId="0" borderId="0" xfId="70" applyFont="1" applyBorder="1"/>
    <xf numFmtId="0" fontId="62" fillId="38" borderId="45" xfId="70" applyFont="1" applyFill="1" applyBorder="1" applyAlignment="1">
      <alignment vertical="center" wrapText="1"/>
    </xf>
    <xf numFmtId="0" fontId="60" fillId="0" borderId="0" xfId="70" applyFont="1" applyBorder="1"/>
    <xf numFmtId="0" fontId="60" fillId="4" borderId="47" xfId="70" applyFont="1" applyFill="1" applyBorder="1" applyAlignment="1">
      <alignment horizontal="left" vertical="center"/>
    </xf>
    <xf numFmtId="0" fontId="60" fillId="4" borderId="48" xfId="70" applyFont="1" applyFill="1" applyBorder="1" applyAlignment="1">
      <alignment horizontal="center" vertical="center"/>
    </xf>
    <xf numFmtId="0" fontId="60" fillId="4" borderId="48" xfId="70" applyFont="1" applyFill="1" applyBorder="1" applyAlignment="1">
      <alignment horizontal="center" vertical="center" wrapText="1"/>
    </xf>
    <xf numFmtId="0" fontId="60" fillId="4" borderId="49" xfId="70" applyFont="1" applyFill="1" applyBorder="1" applyAlignment="1">
      <alignment horizontal="center" vertical="center" wrapText="1"/>
    </xf>
    <xf numFmtId="183" fontId="14" fillId="0" borderId="39" xfId="70" applyNumberFormat="1" applyFont="1" applyBorder="1" applyAlignment="1">
      <alignment vertical="center" wrapText="1"/>
    </xf>
    <xf numFmtId="183" fontId="14" fillId="0" borderId="39" xfId="70" applyNumberFormat="1" applyFont="1" applyBorder="1" applyAlignment="1">
      <alignment horizontal="center" vertical="center" wrapText="1"/>
    </xf>
    <xf numFmtId="0" fontId="14" fillId="0" borderId="0" xfId="70" applyFont="1" applyBorder="1" applyAlignment="1">
      <alignment vertical="center"/>
    </xf>
    <xf numFmtId="0" fontId="14" fillId="0" borderId="0" xfId="70" applyFont="1" applyBorder="1" applyAlignment="1">
      <alignment horizontal="center"/>
    </xf>
    <xf numFmtId="0" fontId="54" fillId="0" borderId="0" xfId="70" applyFont="1" applyBorder="1" applyAlignment="1">
      <alignment horizontal="right"/>
    </xf>
    <xf numFmtId="0" fontId="54" fillId="0" borderId="0" xfId="70" applyFont="1" applyBorder="1"/>
    <xf numFmtId="0" fontId="54" fillId="4" borderId="16" xfId="70" applyNumberFormat="1" applyFont="1" applyFill="1" applyBorder="1" applyAlignment="1">
      <alignment horizontal="center" vertical="center"/>
    </xf>
    <xf numFmtId="0" fontId="62" fillId="38" borderId="44" xfId="70" applyFont="1" applyFill="1" applyBorder="1" applyAlignment="1">
      <alignment horizontal="center" vertical="center"/>
    </xf>
    <xf numFmtId="0" fontId="62" fillId="4" borderId="44" xfId="70" applyFont="1" applyFill="1" applyBorder="1" applyAlignment="1">
      <alignment vertical="top"/>
    </xf>
    <xf numFmtId="0" fontId="14" fillId="0" borderId="19" xfId="70" applyFont="1" applyBorder="1" applyAlignment="1">
      <alignment vertical="top"/>
    </xf>
    <xf numFmtId="0" fontId="14" fillId="0" borderId="39" xfId="70" applyNumberFormat="1" applyFont="1" applyFill="1" applyBorder="1" applyAlignment="1">
      <alignment horizontal="center" vertical="center" wrapText="1"/>
    </xf>
    <xf numFmtId="184" fontId="63" fillId="0" borderId="0" xfId="70" applyNumberFormat="1" applyFont="1" applyFill="1" applyBorder="1" applyAlignment="1">
      <alignment horizontal="center" vertical="center" wrapText="1"/>
    </xf>
    <xf numFmtId="0" fontId="14" fillId="0" borderId="0" xfId="68" applyFont="1" applyBorder="1" applyAlignment="1">
      <alignment vertical="center"/>
    </xf>
    <xf numFmtId="0" fontId="14" fillId="0" borderId="0" xfId="68" applyFont="1" applyBorder="1" applyAlignment="1"/>
    <xf numFmtId="182" fontId="54" fillId="0" borderId="0" xfId="70" applyNumberFormat="1" applyFont="1" applyBorder="1" applyAlignment="1">
      <alignment horizontal="left"/>
    </xf>
    <xf numFmtId="0" fontId="2" fillId="0" borderId="0" xfId="66" applyAlignment="1">
      <alignment vertical="center"/>
    </xf>
    <xf numFmtId="0" fontId="60" fillId="0" borderId="27" xfId="48" applyFont="1" applyFill="1" applyBorder="1"/>
    <xf numFmtId="0" fontId="56" fillId="0" borderId="10" xfId="64" applyFont="1" applyFill="1" applyBorder="1" applyAlignment="1">
      <alignment vertical="center"/>
    </xf>
    <xf numFmtId="0" fontId="14" fillId="0" borderId="10" xfId="48" applyNumberFormat="1" applyFont="1" applyFill="1" applyBorder="1" applyAlignment="1">
      <alignment horizontal="center" vertical="center" wrapText="1"/>
    </xf>
    <xf numFmtId="183" fontId="14" fillId="0" borderId="10" xfId="48" applyNumberFormat="1" applyFont="1" applyFill="1" applyBorder="1" applyAlignment="1">
      <alignment horizontal="left" vertical="center" wrapText="1"/>
    </xf>
    <xf numFmtId="0" fontId="54" fillId="0" borderId="0" xfId="70" applyFont="1" applyBorder="1" applyAlignment="1">
      <alignment horizontal="left" wrapText="1"/>
    </xf>
    <xf numFmtId="0" fontId="54" fillId="0" borderId="0" xfId="70" applyFont="1" applyBorder="1" applyAlignment="1">
      <alignment horizontal="left"/>
    </xf>
    <xf numFmtId="0" fontId="3" fillId="2" borderId="39" xfId="49" applyFont="1" applyFill="1" applyBorder="1" applyAlignment="1">
      <alignment horizontal="left" vertical="center"/>
    </xf>
    <xf numFmtId="0" fontId="54" fillId="0" borderId="29" xfId="70" applyFont="1" applyBorder="1" applyAlignment="1">
      <alignment horizontal="left"/>
    </xf>
    <xf numFmtId="0" fontId="52" fillId="38" borderId="41" xfId="48" applyFont="1" applyFill="1" applyBorder="1" applyAlignment="1">
      <alignment vertical="center"/>
    </xf>
    <xf numFmtId="182" fontId="5" fillId="4" borderId="39" xfId="48" applyNumberFormat="1" applyFont="1" applyFill="1" applyBorder="1" applyAlignment="1">
      <alignment horizontal="right" vertical="center" wrapText="1"/>
    </xf>
    <xf numFmtId="182" fontId="5" fillId="4" borderId="39" xfId="48" applyNumberFormat="1" applyFont="1" applyFill="1" applyBorder="1" applyAlignment="1">
      <alignment horizontal="center" vertical="center" wrapText="1"/>
    </xf>
    <xf numFmtId="0" fontId="50" fillId="0" borderId="56" xfId="68" applyFont="1" applyFill="1" applyBorder="1" applyAlignment="1" applyProtection="1">
      <alignment vertical="center" wrapText="1"/>
    </xf>
    <xf numFmtId="0" fontId="50" fillId="0" borderId="52" xfId="68" applyFont="1" applyFill="1" applyBorder="1" applyAlignment="1" applyProtection="1">
      <alignment vertical="center" wrapText="1"/>
    </xf>
    <xf numFmtId="182" fontId="14" fillId="0" borderId="39" xfId="70" applyNumberFormat="1" applyFont="1" applyBorder="1" applyAlignment="1">
      <alignment horizontal="right" vertical="center" wrapText="1"/>
    </xf>
    <xf numFmtId="0" fontId="62" fillId="38" borderId="13" xfId="70" applyFont="1" applyFill="1" applyBorder="1" applyAlignment="1">
      <alignment vertical="center" wrapText="1"/>
    </xf>
    <xf numFmtId="0" fontId="62" fillId="38" borderId="46" xfId="70" applyFont="1" applyFill="1" applyBorder="1" applyAlignment="1">
      <alignment vertical="center" wrapText="1"/>
    </xf>
    <xf numFmtId="0" fontId="55" fillId="0" borderId="39" xfId="48" applyNumberFormat="1" applyFont="1" applyFill="1" applyBorder="1" applyAlignment="1">
      <alignment horizontal="center" vertical="center" wrapText="1"/>
    </xf>
    <xf numFmtId="0" fontId="2" fillId="0" borderId="0" xfId="66" applyFont="1"/>
    <xf numFmtId="0" fontId="55" fillId="0" borderId="39" xfId="64" applyFont="1" applyFill="1" applyBorder="1" applyAlignment="1">
      <alignment vertical="center"/>
    </xf>
    <xf numFmtId="0" fontId="55" fillId="0" borderId="39" xfId="68" applyFont="1" applyFill="1" applyBorder="1" applyAlignment="1">
      <alignment horizontal="left" vertical="center" wrapText="1"/>
    </xf>
    <xf numFmtId="0" fontId="3" fillId="3" borderId="39" xfId="49" applyFont="1" applyFill="1" applyBorder="1" applyAlignment="1">
      <alignment horizontal="left" vertical="center" wrapText="1"/>
    </xf>
    <xf numFmtId="0" fontId="60" fillId="3" borderId="39" xfId="48" applyFont="1" applyFill="1" applyBorder="1"/>
    <xf numFmtId="0" fontId="60" fillId="4" borderId="44" xfId="70" applyFont="1" applyFill="1" applyBorder="1"/>
    <xf numFmtId="182" fontId="5" fillId="4" borderId="51" xfId="48" applyNumberFormat="1" applyFont="1" applyFill="1" applyBorder="1" applyAlignment="1">
      <alignment horizontal="center" vertical="center" wrapText="1"/>
    </xf>
    <xf numFmtId="0" fontId="60" fillId="0" borderId="59" xfId="48" applyFont="1" applyFill="1" applyBorder="1"/>
    <xf numFmtId="0" fontId="50" fillId="0" borderId="59" xfId="64" applyFont="1" applyFill="1" applyBorder="1" applyAlignment="1">
      <alignment vertical="center"/>
    </xf>
    <xf numFmtId="183" fontId="14" fillId="0" borderId="59" xfId="70" applyNumberFormat="1" applyFont="1" applyBorder="1" applyAlignment="1">
      <alignment horizontal="center" vertical="center" wrapText="1"/>
    </xf>
    <xf numFmtId="0" fontId="47" fillId="0" borderId="59" xfId="48" applyNumberFormat="1" applyFont="1" applyFill="1" applyBorder="1" applyAlignment="1">
      <alignment horizontal="center" vertical="center" wrapText="1"/>
    </xf>
    <xf numFmtId="183" fontId="54" fillId="0" borderId="59" xfId="48" applyNumberFormat="1" applyFont="1" applyFill="1" applyBorder="1" applyAlignment="1">
      <alignment horizontal="center" vertical="center" wrapText="1"/>
    </xf>
    <xf numFmtId="0" fontId="56" fillId="3" borderId="59" xfId="64" applyFont="1" applyFill="1" applyBorder="1" applyAlignment="1">
      <alignment vertical="center"/>
    </xf>
    <xf numFmtId="0" fontId="14" fillId="0" borderId="59" xfId="48" applyNumberFormat="1" applyFont="1" applyFill="1" applyBorder="1" applyAlignment="1">
      <alignment horizontal="center" vertical="center" wrapText="1"/>
    </xf>
    <xf numFmtId="182" fontId="14" fillId="3" borderId="59" xfId="48" applyNumberFormat="1" applyFont="1" applyFill="1" applyBorder="1" applyAlignment="1">
      <alignment horizontal="right" vertical="center" wrapText="1"/>
    </xf>
    <xf numFmtId="0" fontId="14" fillId="3" borderId="59" xfId="48" applyNumberFormat="1" applyFont="1" applyFill="1" applyBorder="1" applyAlignment="1">
      <alignment horizontal="center" vertical="center" wrapText="1"/>
    </xf>
    <xf numFmtId="0" fontId="56" fillId="3" borderId="59" xfId="64" applyFont="1" applyFill="1" applyBorder="1" applyAlignment="1">
      <alignment vertical="center" wrapText="1"/>
    </xf>
    <xf numFmtId="0" fontId="54" fillId="0" borderId="59" xfId="48" applyFont="1" applyFill="1" applyBorder="1"/>
    <xf numFmtId="0" fontId="59" fillId="0" borderId="59" xfId="64" applyFont="1" applyFill="1" applyBorder="1" applyAlignment="1">
      <alignment vertical="center"/>
    </xf>
    <xf numFmtId="0" fontId="59" fillId="0" borderId="59" xfId="64" applyFont="1" applyFill="1" applyBorder="1" applyAlignment="1">
      <alignment horizontal="center" vertical="center"/>
    </xf>
    <xf numFmtId="0" fontId="60" fillId="0" borderId="59" xfId="48" applyFont="1" applyFill="1" applyBorder="1" applyAlignment="1">
      <alignment vertical="center" wrapText="1"/>
    </xf>
    <xf numFmtId="0" fontId="2" fillId="0" borderId="59" xfId="66" applyBorder="1"/>
    <xf numFmtId="0" fontId="55" fillId="3" borderId="39" xfId="64" applyFont="1" applyFill="1" applyBorder="1" applyAlignment="1">
      <alignment vertical="center"/>
    </xf>
    <xf numFmtId="0" fontId="55" fillId="3" borderId="39" xfId="48" applyNumberFormat="1" applyFont="1" applyFill="1" applyBorder="1" applyAlignment="1">
      <alignment horizontal="center" vertical="center" wrapText="1"/>
    </xf>
    <xf numFmtId="183" fontId="55" fillId="3" borderId="39" xfId="48" applyNumberFormat="1" applyFont="1" applyFill="1" applyBorder="1" applyAlignment="1">
      <alignment horizontal="left" vertical="center" wrapText="1"/>
    </xf>
    <xf numFmtId="0" fontId="55" fillId="0" borderId="39" xfId="67" applyFont="1" applyFill="1" applyBorder="1" applyAlignment="1">
      <alignment horizontal="left" vertical="center" wrapText="1"/>
    </xf>
    <xf numFmtId="0" fontId="55" fillId="0" borderId="59" xfId="48" applyNumberFormat="1" applyFont="1" applyFill="1" applyBorder="1" applyAlignment="1">
      <alignment horizontal="center" vertical="center" wrapText="1"/>
    </xf>
    <xf numFmtId="183" fontId="14" fillId="3" borderId="59" xfId="70" applyNumberFormat="1" applyFont="1" applyFill="1" applyBorder="1" applyAlignment="1">
      <alignment horizontal="center" vertical="center" wrapText="1"/>
    </xf>
    <xf numFmtId="0" fontId="1" fillId="3" borderId="59" xfId="66" applyFont="1" applyFill="1" applyBorder="1" applyAlignment="1">
      <alignment vertical="center"/>
    </xf>
    <xf numFmtId="0" fontId="2" fillId="3" borderId="59" xfId="66" applyFill="1" applyBorder="1" applyAlignment="1">
      <alignment vertical="center"/>
    </xf>
    <xf numFmtId="0" fontId="52" fillId="38" borderId="53" xfId="48" applyFont="1" applyFill="1" applyBorder="1" applyAlignment="1">
      <alignment vertical="center"/>
    </xf>
    <xf numFmtId="0" fontId="52" fillId="38" borderId="54" xfId="48" applyFont="1" applyFill="1" applyBorder="1" applyAlignment="1">
      <alignment vertical="center"/>
    </xf>
    <xf numFmtId="0" fontId="50" fillId="0" borderId="55" xfId="68" applyFont="1" applyFill="1" applyBorder="1" applyAlignment="1" applyProtection="1">
      <alignment horizontal="left" vertical="center" wrapText="1"/>
    </xf>
    <xf numFmtId="0" fontId="14" fillId="0" borderId="59" xfId="67" applyFont="1" applyFill="1" applyBorder="1" applyAlignment="1">
      <alignment horizontal="center" vertical="center" wrapText="1"/>
    </xf>
    <xf numFmtId="0" fontId="55" fillId="0" borderId="59" xfId="67" applyFont="1" applyFill="1" applyBorder="1" applyAlignment="1">
      <alignment horizontal="center" vertical="center" wrapText="1"/>
    </xf>
    <xf numFmtId="0" fontId="55" fillId="3" borderId="59" xfId="64" applyFont="1" applyFill="1" applyBorder="1" applyAlignment="1">
      <alignment vertical="center"/>
    </xf>
    <xf numFmtId="0" fontId="55" fillId="3" borderId="59" xfId="48" applyNumberFormat="1" applyFont="1" applyFill="1" applyBorder="1" applyAlignment="1">
      <alignment horizontal="center" vertical="center" wrapText="1"/>
    </xf>
    <xf numFmtId="183" fontId="55" fillId="3" borderId="59" xfId="48" applyNumberFormat="1" applyFont="1" applyFill="1" applyBorder="1" applyAlignment="1">
      <alignment horizontal="left" vertical="center" wrapText="1"/>
    </xf>
    <xf numFmtId="0" fontId="52" fillId="3" borderId="57" xfId="48" applyFont="1" applyFill="1" applyBorder="1" applyAlignment="1">
      <alignment vertical="center"/>
    </xf>
    <xf numFmtId="0" fontId="55" fillId="3" borderId="59" xfId="68" applyFont="1" applyFill="1" applyBorder="1" applyAlignment="1">
      <alignment horizontal="center" vertical="center" wrapText="1"/>
    </xf>
    <xf numFmtId="0" fontId="14" fillId="0" borderId="59" xfId="70" applyFont="1" applyBorder="1" applyAlignment="1">
      <alignment vertical="center"/>
    </xf>
    <xf numFmtId="0" fontId="14" fillId="0" borderId="59" xfId="48" applyFont="1" applyFill="1" applyBorder="1" applyAlignment="1">
      <alignment vertical="center" wrapText="1"/>
    </xf>
    <xf numFmtId="0" fontId="3" fillId="2" borderId="39" xfId="49" applyFont="1" applyFill="1" applyBorder="1" applyAlignment="1">
      <alignment vertical="center"/>
    </xf>
    <xf numFmtId="0" fontId="3" fillId="3" borderId="59" xfId="49" applyFont="1" applyFill="1" applyBorder="1" applyAlignment="1">
      <alignment horizontal="right" vertical="center"/>
    </xf>
    <xf numFmtId="0" fontId="3" fillId="2" borderId="59" xfId="49" applyFont="1" applyFill="1" applyBorder="1" applyAlignment="1">
      <alignment horizontal="right" vertical="center"/>
    </xf>
    <xf numFmtId="176" fontId="3" fillId="3" borderId="39" xfId="83" applyFont="1" applyFill="1" applyBorder="1" applyAlignment="1">
      <alignment horizontal="right" vertical="center"/>
    </xf>
    <xf numFmtId="176" fontId="3" fillId="2" borderId="39" xfId="83" applyFont="1" applyFill="1" applyBorder="1" applyAlignment="1">
      <alignment horizontal="right" vertical="center"/>
    </xf>
    <xf numFmtId="176" fontId="3" fillId="3" borderId="39" xfId="83" applyFont="1" applyFill="1" applyBorder="1" applyAlignment="1">
      <alignment horizontal="center" vertical="center"/>
    </xf>
    <xf numFmtId="176" fontId="3" fillId="2" borderId="39" xfId="83" applyFont="1" applyFill="1" applyBorder="1" applyAlignment="1">
      <alignment horizontal="center" vertical="center"/>
    </xf>
    <xf numFmtId="0" fontId="5" fillId="2" borderId="0" xfId="49" applyFont="1" applyFill="1" applyAlignment="1">
      <alignment horizontal="left" vertical="center"/>
    </xf>
    <xf numFmtId="0" fontId="15" fillId="11" borderId="59" xfId="49" applyFont="1" applyFill="1" applyBorder="1" applyAlignment="1">
      <alignment horizontal="center" vertical="center" wrapText="1"/>
    </xf>
    <xf numFmtId="0" fontId="16" fillId="11" borderId="59" xfId="49" applyFont="1" applyFill="1" applyBorder="1" applyAlignment="1">
      <alignment horizontal="center" vertical="center" wrapText="1"/>
    </xf>
    <xf numFmtId="0" fontId="6" fillId="12" borderId="55" xfId="49" applyFont="1" applyFill="1" applyBorder="1" applyAlignment="1">
      <alignment vertical="center" wrapText="1"/>
    </xf>
    <xf numFmtId="0" fontId="6" fillId="12" borderId="56" xfId="49" applyFont="1" applyFill="1" applyBorder="1" applyAlignment="1">
      <alignment vertical="center" wrapText="1"/>
    </xf>
    <xf numFmtId="0" fontId="6" fillId="12" borderId="52" xfId="49" applyFont="1" applyFill="1" applyBorder="1" applyAlignment="1">
      <alignment vertical="center" wrapText="1"/>
    </xf>
    <xf numFmtId="0" fontId="16" fillId="39" borderId="39" xfId="49" applyFont="1" applyFill="1" applyBorder="1" applyAlignment="1">
      <alignment horizontal="center" vertical="center" wrapText="1"/>
    </xf>
    <xf numFmtId="0" fontId="16" fillId="39" borderId="39" xfId="49" applyFont="1" applyFill="1" applyBorder="1" applyAlignment="1">
      <alignment horizontal="center" vertical="center"/>
    </xf>
    <xf numFmtId="0" fontId="16" fillId="39" borderId="59" xfId="49" applyFont="1" applyFill="1" applyBorder="1" applyAlignment="1">
      <alignment horizontal="center" vertical="center"/>
    </xf>
    <xf numFmtId="178" fontId="16" fillId="39" borderId="39" xfId="49" applyNumberFormat="1" applyFont="1" applyFill="1" applyBorder="1" applyAlignment="1">
      <alignment horizontal="center" vertical="center"/>
    </xf>
    <xf numFmtId="176" fontId="54" fillId="0" borderId="41" xfId="83" applyFont="1" applyFill="1" applyBorder="1" applyAlignment="1">
      <alignment horizontal="center" vertical="center" wrapText="1"/>
    </xf>
    <xf numFmtId="176" fontId="54" fillId="0" borderId="0" xfId="83" applyFont="1" applyBorder="1" applyAlignment="1">
      <alignment horizontal="center" vertical="center" wrapText="1"/>
    </xf>
    <xf numFmtId="183" fontId="14" fillId="0" borderId="59" xfId="48" applyNumberFormat="1" applyFont="1" applyFill="1" applyBorder="1" applyAlignment="1">
      <alignment horizontal="left" vertical="center" wrapText="1"/>
    </xf>
    <xf numFmtId="182" fontId="14" fillId="0" borderId="39" xfId="70" applyNumberFormat="1" applyFont="1" applyFill="1" applyBorder="1" applyAlignment="1">
      <alignment horizontal="right" vertical="center" wrapText="1"/>
    </xf>
    <xf numFmtId="182" fontId="14" fillId="0" borderId="59" xfId="48" applyNumberFormat="1" applyFont="1" applyFill="1" applyBorder="1" applyAlignment="1">
      <alignment horizontal="right" vertical="center" wrapText="1"/>
    </xf>
    <xf numFmtId="183" fontId="54" fillId="0" borderId="41" xfId="83" applyNumberFormat="1" applyFont="1" applyFill="1" applyBorder="1" applyAlignment="1">
      <alignment horizontal="center" vertical="center" wrapText="1"/>
    </xf>
    <xf numFmtId="176" fontId="54" fillId="0" borderId="0" xfId="70" applyNumberFormat="1" applyFont="1" applyBorder="1" applyAlignment="1">
      <alignment horizontal="right" wrapText="1"/>
    </xf>
    <xf numFmtId="176" fontId="54" fillId="0" borderId="0" xfId="83" applyFont="1" applyBorder="1" applyAlignment="1">
      <alignment horizontal="right"/>
    </xf>
    <xf numFmtId="0" fontId="50" fillId="0" borderId="55" xfId="68" applyFont="1" applyFill="1" applyBorder="1" applyAlignment="1" applyProtection="1">
      <alignment horizontal="left" vertical="center" wrapText="1"/>
    </xf>
    <xf numFmtId="0" fontId="3" fillId="2" borderId="22" xfId="0" applyFont="1" applyFill="1" applyBorder="1" applyAlignment="1">
      <alignment horizontal="left" vertical="center"/>
    </xf>
    <xf numFmtId="0" fontId="3" fillId="2" borderId="18" xfId="0" applyFont="1" applyFill="1" applyBorder="1" applyAlignment="1">
      <alignment horizontal="lef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46" fillId="0" borderId="60" xfId="49" applyFont="1" applyBorder="1" applyAlignment="1">
      <alignment horizontal="center" vertical="center" wrapText="1"/>
    </xf>
    <xf numFmtId="0" fontId="3" fillId="5" borderId="60" xfId="0" applyFont="1" applyFill="1" applyBorder="1" applyAlignment="1">
      <alignment horizontal="left" vertical="center" wrapText="1"/>
    </xf>
    <xf numFmtId="178" fontId="3" fillId="0" borderId="60" xfId="49" applyNumberFormat="1" applyFont="1" applyFill="1" applyBorder="1" applyAlignment="1">
      <alignment horizontal="center" vertical="center"/>
    </xf>
    <xf numFmtId="0" fontId="3" fillId="0" borderId="60" xfId="0" applyFont="1" applyBorder="1" applyAlignment="1">
      <alignment horizontal="left" vertical="center"/>
    </xf>
    <xf numFmtId="0" fontId="14" fillId="0" borderId="60" xfId="48" applyFont="1" applyBorder="1"/>
    <xf numFmtId="0" fontId="14" fillId="0" borderId="55" xfId="48" applyFont="1" applyBorder="1"/>
    <xf numFmtId="0" fontId="56" fillId="0" borderId="60" xfId="68" applyFont="1" applyFill="1" applyBorder="1" applyAlignment="1">
      <alignment horizontal="center" vertical="center" wrapText="1"/>
    </xf>
    <xf numFmtId="0" fontId="14" fillId="0" borderId="60" xfId="68" applyFont="1" applyFill="1" applyBorder="1" applyAlignment="1">
      <alignment horizontal="left" vertical="center"/>
    </xf>
    <xf numFmtId="0" fontId="56" fillId="0" borderId="60" xfId="64" applyFont="1" applyFill="1" applyBorder="1" applyAlignment="1">
      <alignment horizontal="center" vertical="center"/>
    </xf>
    <xf numFmtId="0" fontId="56" fillId="0" borderId="60" xfId="68" applyFont="1" applyFill="1" applyBorder="1" applyAlignment="1">
      <alignment horizontal="left" vertical="center" wrapText="1"/>
    </xf>
    <xf numFmtId="0" fontId="56" fillId="0" borderId="60" xfId="68" applyFont="1" applyFill="1" applyBorder="1" applyAlignment="1">
      <alignment vertical="center" wrapText="1"/>
    </xf>
    <xf numFmtId="0" fontId="55" fillId="0" borderId="60" xfId="68" applyFont="1" applyFill="1" applyBorder="1" applyAlignment="1">
      <alignment horizontal="center" vertical="center" wrapText="1"/>
    </xf>
    <xf numFmtId="0" fontId="14" fillId="0" borderId="55" xfId="68" applyFont="1" applyFill="1" applyBorder="1" applyAlignment="1">
      <alignment horizontal="left" vertical="center"/>
    </xf>
    <xf numFmtId="0" fontId="60" fillId="0" borderId="60" xfId="48" applyFont="1" applyFill="1" applyBorder="1"/>
    <xf numFmtId="0" fontId="14" fillId="0" borderId="60" xfId="48" applyNumberFormat="1" applyFont="1" applyFill="1" applyBorder="1" applyAlignment="1">
      <alignment horizontal="center" vertical="center" wrapText="1"/>
    </xf>
    <xf numFmtId="183" fontId="14" fillId="0" borderId="60" xfId="48" applyNumberFormat="1" applyFont="1" applyFill="1" applyBorder="1" applyAlignment="1">
      <alignment horizontal="left" vertical="center" wrapText="1"/>
    </xf>
    <xf numFmtId="182" fontId="56" fillId="0" borderId="60" xfId="68" applyNumberFormat="1" applyFont="1" applyFill="1" applyBorder="1" applyAlignment="1">
      <alignment horizontal="center" vertical="center" wrapText="1"/>
    </xf>
    <xf numFmtId="182" fontId="14" fillId="0" borderId="60" xfId="67" applyNumberFormat="1" applyFont="1" applyFill="1" applyBorder="1" applyAlignment="1">
      <alignment horizontal="center" vertical="center" wrapText="1"/>
    </xf>
    <xf numFmtId="0" fontId="3" fillId="2" borderId="60" xfId="49" applyFont="1" applyFill="1" applyBorder="1" applyAlignment="1">
      <alignment horizontal="left" vertical="center"/>
    </xf>
    <xf numFmtId="176" fontId="3" fillId="2" borderId="60" xfId="83" applyFont="1" applyFill="1" applyBorder="1" applyAlignment="1">
      <alignment horizontal="right" vertical="center"/>
    </xf>
    <xf numFmtId="0" fontId="3" fillId="2" borderId="60" xfId="49" applyFont="1" applyFill="1" applyBorder="1" applyAlignment="1">
      <alignment horizontal="right" vertical="center"/>
    </xf>
    <xf numFmtId="0" fontId="55" fillId="3" borderId="60" xfId="64" applyFont="1" applyFill="1" applyBorder="1" applyAlignment="1">
      <alignment vertical="center"/>
    </xf>
    <xf numFmtId="0" fontId="55" fillId="3" borderId="60" xfId="68" applyFont="1" applyFill="1" applyBorder="1" applyAlignment="1">
      <alignment horizontal="center" vertical="center" wrapText="1"/>
    </xf>
    <xf numFmtId="0" fontId="55" fillId="3" borderId="60" xfId="48" applyNumberFormat="1" applyFont="1" applyFill="1" applyBorder="1" applyAlignment="1">
      <alignment horizontal="center" vertical="center" wrapText="1"/>
    </xf>
    <xf numFmtId="183" fontId="55" fillId="3" borderId="60" xfId="48" applyNumberFormat="1" applyFont="1" applyFill="1" applyBorder="1" applyAlignment="1">
      <alignment horizontal="left" vertical="center" wrapText="1"/>
    </xf>
    <xf numFmtId="0" fontId="3" fillId="0" borderId="58" xfId="49" applyFont="1" applyBorder="1" applyAlignment="1">
      <alignment horizontal="left" vertical="center" wrapText="1"/>
    </xf>
    <xf numFmtId="0" fontId="3" fillId="0" borderId="3" xfId="49" applyFont="1" applyBorder="1" applyAlignment="1">
      <alignment horizontal="left" vertical="center" wrapText="1"/>
    </xf>
    <xf numFmtId="0" fontId="3" fillId="2" borderId="23" xfId="0" applyFont="1" applyFill="1" applyBorder="1" applyAlignment="1">
      <alignment vertical="center" wrapText="1"/>
    </xf>
    <xf numFmtId="0" fontId="3" fillId="2" borderId="24" xfId="0" applyFont="1" applyFill="1" applyBorder="1" applyAlignment="1">
      <alignment vertical="center" wrapText="1"/>
    </xf>
    <xf numFmtId="0" fontId="3" fillId="2" borderId="22" xfId="0" applyFont="1" applyFill="1" applyBorder="1" applyAlignment="1">
      <alignment vertical="center" wrapText="1"/>
    </xf>
    <xf numFmtId="0" fontId="3" fillId="0" borderId="62" xfId="49" applyFont="1" applyBorder="1" applyAlignment="1">
      <alignment horizontal="left" vertical="center" wrapText="1" readingOrder="1"/>
    </xf>
    <xf numFmtId="0" fontId="3" fillId="0" borderId="65" xfId="49" applyFont="1" applyBorder="1" applyAlignment="1">
      <alignment horizontal="center" vertical="center" wrapText="1"/>
    </xf>
    <xf numFmtId="0" fontId="3" fillId="2" borderId="22" xfId="0" applyFont="1" applyFill="1" applyBorder="1" applyAlignment="1">
      <alignment horizontal="left" vertical="center" wrapText="1" indent="1"/>
    </xf>
    <xf numFmtId="31" fontId="3" fillId="2" borderId="22" xfId="0" applyNumberFormat="1" applyFont="1" applyFill="1" applyBorder="1" applyAlignment="1">
      <alignment horizontal="left" vertical="center" wrapText="1" indent="1"/>
    </xf>
    <xf numFmtId="0" fontId="44" fillId="0" borderId="0" xfId="0" applyFont="1">
      <alignment vertical="center"/>
    </xf>
    <xf numFmtId="14" fontId="3" fillId="0" borderId="59" xfId="49" applyNumberFormat="1" applyFont="1" applyFill="1" applyBorder="1" applyAlignment="1">
      <alignment horizontal="left" vertical="center" wrapText="1"/>
    </xf>
    <xf numFmtId="178" fontId="3" fillId="0" borderId="59" xfId="49" applyNumberFormat="1" applyFont="1" applyFill="1" applyBorder="1" applyAlignment="1">
      <alignment horizontal="center" vertical="center"/>
    </xf>
    <xf numFmtId="0" fontId="46" fillId="0" borderId="59" xfId="49" applyFont="1" applyFill="1" applyBorder="1" applyAlignment="1">
      <alignment horizontal="center" vertical="center" wrapText="1"/>
    </xf>
    <xf numFmtId="0" fontId="46" fillId="0" borderId="60" xfId="49" applyFont="1" applyFill="1" applyBorder="1" applyAlignment="1">
      <alignment horizontal="center" vertical="center" wrapText="1"/>
    </xf>
    <xf numFmtId="14" fontId="3" fillId="0" borderId="60" xfId="49" applyNumberFormat="1" applyFont="1" applyFill="1" applyBorder="1" applyAlignment="1">
      <alignment horizontal="left" vertical="center" wrapText="1"/>
    </xf>
    <xf numFmtId="14" fontId="3" fillId="0" borderId="67" xfId="49" applyNumberFormat="1" applyFont="1" applyFill="1" applyBorder="1" applyAlignment="1">
      <alignment horizontal="left" vertical="center" wrapText="1"/>
    </xf>
    <xf numFmtId="178" fontId="3" fillId="0" borderId="67" xfId="49" applyNumberFormat="1" applyFont="1" applyFill="1" applyBorder="1" applyAlignment="1">
      <alignment horizontal="center" vertical="center"/>
    </xf>
    <xf numFmtId="0" fontId="46" fillId="0" borderId="67" xfId="49" applyFont="1" applyFill="1" applyBorder="1" applyAlignment="1">
      <alignment horizontal="center" vertical="center" wrapText="1"/>
    </xf>
    <xf numFmtId="0" fontId="3" fillId="0" borderId="59" xfId="49" applyFont="1" applyFill="1" applyBorder="1" applyAlignment="1">
      <alignment horizontal="center" vertical="center" wrapText="1"/>
    </xf>
    <xf numFmtId="0" fontId="3" fillId="0" borderId="60" xfId="0" applyFont="1" applyFill="1" applyBorder="1" applyAlignment="1">
      <alignment vertical="center" wrapText="1"/>
    </xf>
    <xf numFmtId="0" fontId="3" fillId="0" borderId="60" xfId="0" applyFont="1" applyFill="1" applyBorder="1" applyAlignment="1">
      <alignment horizontal="center" vertical="center" wrapText="1"/>
    </xf>
    <xf numFmtId="58" fontId="3" fillId="0" borderId="60" xfId="0" applyNumberFormat="1" applyFont="1" applyFill="1" applyBorder="1" applyAlignment="1">
      <alignment horizontal="left" vertical="center" wrapText="1"/>
    </xf>
    <xf numFmtId="0" fontId="3" fillId="0" borderId="61" xfId="0" applyFont="1" applyFill="1" applyBorder="1" applyAlignment="1">
      <alignment vertical="center" wrapText="1"/>
    </xf>
    <xf numFmtId="178" fontId="3" fillId="0" borderId="60" xfId="0" applyNumberFormat="1" applyFont="1" applyFill="1" applyBorder="1" applyAlignment="1">
      <alignment horizontal="center" vertical="center"/>
    </xf>
    <xf numFmtId="0" fontId="3" fillId="0" borderId="60" xfId="0" applyFont="1" applyFill="1" applyBorder="1" applyAlignment="1">
      <alignment horizontal="center" vertical="center"/>
    </xf>
    <xf numFmtId="0" fontId="3" fillId="0" borderId="0" xfId="0" applyFont="1" applyFill="1" applyAlignment="1">
      <alignment horizontal="center" vertical="center"/>
    </xf>
    <xf numFmtId="0" fontId="5" fillId="0" borderId="60" xfId="0" applyFont="1" applyFill="1" applyBorder="1" applyAlignment="1">
      <alignment horizontal="center" vertical="center" wrapText="1"/>
    </xf>
    <xf numFmtId="0" fontId="3" fillId="0" borderId="60" xfId="0" applyFont="1" applyFill="1" applyBorder="1" applyAlignment="1">
      <alignment horizontal="left" vertical="center"/>
    </xf>
    <xf numFmtId="0" fontId="3" fillId="0" borderId="62" xfId="0" applyFont="1" applyFill="1" applyBorder="1" applyAlignment="1">
      <alignment horizontal="left" vertical="center"/>
    </xf>
    <xf numFmtId="178" fontId="3" fillId="0" borderId="62" xfId="0" applyNumberFormat="1" applyFont="1" applyFill="1" applyBorder="1" applyAlignment="1">
      <alignment horizontal="center" vertical="center"/>
    </xf>
    <xf numFmtId="0" fontId="3" fillId="0" borderId="62" xfId="0" applyFont="1" applyFill="1" applyBorder="1" applyAlignment="1">
      <alignment horizontal="center" vertical="center"/>
    </xf>
    <xf numFmtId="0" fontId="46" fillId="0" borderId="62" xfId="49" applyFont="1" applyFill="1" applyBorder="1" applyAlignment="1">
      <alignment horizontal="center" vertical="center" wrapText="1"/>
    </xf>
    <xf numFmtId="0" fontId="3" fillId="0" borderId="68" xfId="49" applyFont="1" applyFill="1" applyBorder="1" applyAlignment="1">
      <alignment horizontal="left" vertical="center" wrapText="1"/>
    </xf>
    <xf numFmtId="0" fontId="3" fillId="0" borderId="69" xfId="49" applyFont="1" applyFill="1" applyBorder="1" applyAlignment="1">
      <alignment horizontal="left" vertical="center" wrapText="1"/>
    </xf>
    <xf numFmtId="0" fontId="3" fillId="0" borderId="70" xfId="0" applyFont="1" applyFill="1" applyBorder="1" applyAlignment="1">
      <alignment horizontal="left" vertical="center"/>
    </xf>
    <xf numFmtId="178" fontId="3" fillId="0" borderId="70" xfId="0" applyNumberFormat="1" applyFont="1" applyFill="1" applyBorder="1" applyAlignment="1">
      <alignment horizontal="center" vertical="center"/>
    </xf>
    <xf numFmtId="0" fontId="3" fillId="0" borderId="70" xfId="0" applyFont="1" applyFill="1" applyBorder="1" applyAlignment="1">
      <alignment horizontal="center" vertical="center"/>
    </xf>
    <xf numFmtId="0" fontId="46" fillId="0" borderId="70" xfId="49" applyFont="1" applyFill="1" applyBorder="1" applyAlignment="1">
      <alignment horizontal="center" vertical="center" wrapText="1"/>
    </xf>
    <xf numFmtId="0" fontId="3" fillId="0" borderId="59" xfId="49" applyFont="1" applyFill="1" applyBorder="1" applyAlignment="1">
      <alignment horizontal="center" vertical="center"/>
    </xf>
    <xf numFmtId="0" fontId="3" fillId="0" borderId="60" xfId="49" applyFont="1" applyFill="1" applyBorder="1" applyAlignment="1">
      <alignment horizontal="center" vertical="center"/>
    </xf>
    <xf numFmtId="0" fontId="3" fillId="0" borderId="51" xfId="49" applyFont="1" applyFill="1" applyBorder="1" applyAlignment="1">
      <alignment horizontal="center" vertical="center" wrapText="1"/>
    </xf>
    <xf numFmtId="0" fontId="3" fillId="0" borderId="59" xfId="49" applyFont="1" applyFill="1" applyBorder="1" applyAlignment="1">
      <alignment horizontal="left" vertical="center" wrapText="1" readingOrder="1"/>
    </xf>
    <xf numFmtId="0" fontId="17" fillId="14" borderId="2" xfId="50" applyNumberFormat="1" applyFont="1" applyFill="1" applyBorder="1" applyAlignment="1">
      <alignment horizontal="center" vertical="center" wrapText="1"/>
    </xf>
    <xf numFmtId="0" fontId="17" fillId="14" borderId="29" xfId="50" applyNumberFormat="1" applyFont="1" applyFill="1" applyBorder="1" applyAlignment="1">
      <alignment horizontal="center" vertical="center"/>
    </xf>
    <xf numFmtId="0" fontId="17" fillId="14" borderId="3" xfId="50" applyNumberFormat="1" applyFont="1" applyFill="1" applyBorder="1" applyAlignment="1">
      <alignment horizontal="center" vertical="center"/>
    </xf>
    <xf numFmtId="0" fontId="6" fillId="3" borderId="27" xfId="50" applyNumberFormat="1" applyFont="1" applyFill="1" applyBorder="1" applyAlignment="1">
      <alignment horizontal="center" vertical="center" wrapText="1"/>
    </xf>
    <xf numFmtId="0" fontId="6" fillId="3" borderId="11" xfId="50" applyNumberFormat="1" applyFont="1" applyFill="1" applyBorder="1" applyAlignment="1">
      <alignment horizontal="center" vertical="center"/>
    </xf>
    <xf numFmtId="0" fontId="6" fillId="3" borderId="11" xfId="50" applyNumberFormat="1" applyFont="1" applyFill="1" applyBorder="1" applyAlignment="1">
      <alignment horizontal="center" vertical="center" wrapText="1"/>
    </xf>
    <xf numFmtId="40" fontId="6" fillId="3" borderId="27" xfId="50" applyNumberFormat="1" applyFont="1" applyFill="1" applyBorder="1" applyAlignment="1">
      <alignment horizontal="center" vertical="center"/>
    </xf>
    <xf numFmtId="0" fontId="6" fillId="3" borderId="10" xfId="50" applyNumberFormat="1" applyFont="1" applyFill="1" applyBorder="1" applyAlignment="1">
      <alignment horizontal="center" vertical="center"/>
    </xf>
    <xf numFmtId="0" fontId="18" fillId="0" borderId="27"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7" fillId="14" borderId="4" xfId="50" applyNumberFormat="1" applyFont="1" applyFill="1" applyBorder="1" applyAlignment="1">
      <alignment horizontal="center" vertical="center" wrapText="1"/>
    </xf>
    <xf numFmtId="0" fontId="17" fillId="14" borderId="0" xfId="50" applyNumberFormat="1" applyFont="1" applyFill="1" applyBorder="1" applyAlignment="1">
      <alignment horizontal="center" vertical="center"/>
    </xf>
    <xf numFmtId="40" fontId="6" fillId="3" borderId="10" xfId="50" applyNumberFormat="1" applyFont="1" applyFill="1" applyBorder="1" applyAlignment="1">
      <alignment horizontal="center" vertical="center"/>
    </xf>
    <xf numFmtId="40" fontId="6" fillId="3" borderId="11" xfId="50" applyNumberFormat="1" applyFont="1" applyFill="1" applyBorder="1" applyAlignment="1">
      <alignment horizontal="center" vertical="center"/>
    </xf>
    <xf numFmtId="0" fontId="47" fillId="2" borderId="39" xfId="49" applyFont="1" applyFill="1" applyBorder="1" applyAlignment="1">
      <alignment horizontal="center" vertical="center"/>
    </xf>
    <xf numFmtId="0" fontId="47" fillId="2" borderId="59" xfId="49" applyFont="1" applyFill="1" applyBorder="1" applyAlignment="1">
      <alignment horizontal="center" vertical="center"/>
    </xf>
    <xf numFmtId="0" fontId="49" fillId="38" borderId="39" xfId="48" applyFont="1" applyFill="1" applyBorder="1" applyAlignment="1">
      <alignment horizontal="center" vertical="center" wrapText="1"/>
    </xf>
    <xf numFmtId="0" fontId="49" fillId="38" borderId="59" xfId="48" applyFont="1" applyFill="1" applyBorder="1" applyAlignment="1">
      <alignment horizontal="center" vertical="center" wrapText="1"/>
    </xf>
    <xf numFmtId="178" fontId="3" fillId="2" borderId="39" xfId="49" applyNumberFormat="1" applyFont="1" applyFill="1" applyBorder="1" applyAlignment="1">
      <alignment horizontal="left" vertical="center"/>
    </xf>
    <xf numFmtId="178" fontId="3" fillId="2" borderId="60" xfId="49" applyNumberFormat="1" applyFont="1" applyFill="1" applyBorder="1" applyAlignment="1">
      <alignment horizontal="left" vertical="center"/>
    </xf>
    <xf numFmtId="0" fontId="3" fillId="2" borderId="39" xfId="49" applyFont="1" applyFill="1" applyBorder="1" applyAlignment="1">
      <alignment horizontal="center" vertical="center"/>
    </xf>
    <xf numFmtId="0" fontId="3" fillId="2" borderId="60" xfId="49" applyFont="1" applyFill="1" applyBorder="1" applyAlignment="1">
      <alignment horizontal="center" vertical="center"/>
    </xf>
    <xf numFmtId="0" fontId="3" fillId="2" borderId="55" xfId="49" applyFont="1" applyFill="1" applyBorder="1" applyAlignment="1">
      <alignment horizontal="center" vertical="center"/>
    </xf>
    <xf numFmtId="0" fontId="3" fillId="2" borderId="52" xfId="49" applyFont="1" applyFill="1" applyBorder="1" applyAlignment="1">
      <alignment horizontal="center" vertical="center"/>
    </xf>
    <xf numFmtId="0" fontId="3" fillId="2" borderId="20"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60" xfId="49" applyFont="1" applyFill="1" applyBorder="1" applyAlignment="1">
      <alignment horizontal="left" vertical="center" wrapText="1"/>
    </xf>
    <xf numFmtId="0" fontId="3" fillId="0" borderId="55" xfId="49" applyFont="1" applyFill="1" applyBorder="1" applyAlignment="1">
      <alignment horizontal="left" vertical="center" wrapText="1"/>
    </xf>
    <xf numFmtId="0" fontId="3" fillId="0" borderId="52" xfId="49" applyFont="1" applyFill="1" applyBorder="1" applyAlignment="1">
      <alignment horizontal="left" vertical="center" wrapText="1"/>
    </xf>
    <xf numFmtId="0" fontId="15" fillId="11" borderId="59" xfId="49" applyFont="1" applyFill="1" applyBorder="1" applyAlignment="1">
      <alignment horizontal="center" vertical="center" wrapText="1"/>
    </xf>
    <xf numFmtId="0" fontId="6" fillId="12" borderId="55" xfId="49" applyFont="1" applyFill="1" applyBorder="1" applyAlignment="1">
      <alignment horizontal="left" vertical="center" wrapText="1"/>
    </xf>
    <xf numFmtId="0" fontId="6" fillId="12" borderId="56" xfId="49" applyFont="1" applyFill="1" applyBorder="1" applyAlignment="1">
      <alignment horizontal="left" vertical="center" wrapText="1"/>
    </xf>
    <xf numFmtId="0" fontId="6" fillId="12" borderId="52" xfId="49" applyFont="1" applyFill="1" applyBorder="1" applyAlignment="1">
      <alignment horizontal="left" vertical="center" wrapText="1"/>
    </xf>
    <xf numFmtId="0" fontId="3" fillId="0" borderId="59" xfId="49" applyFont="1" applyFill="1" applyBorder="1" applyAlignment="1">
      <alignment horizontal="left" vertical="center" wrapText="1"/>
    </xf>
    <xf numFmtId="0" fontId="3" fillId="0" borderId="67" xfId="49" applyFont="1" applyFill="1" applyBorder="1" applyAlignment="1">
      <alignment horizontal="left" vertical="center" wrapText="1"/>
    </xf>
    <xf numFmtId="0" fontId="3" fillId="0" borderId="59" xfId="49" applyFont="1" applyFill="1" applyBorder="1" applyAlignment="1">
      <alignment horizontal="center" vertical="center" wrapText="1"/>
    </xf>
    <xf numFmtId="0" fontId="3" fillId="0" borderId="60" xfId="49" applyFont="1" applyFill="1" applyBorder="1" applyAlignment="1">
      <alignment horizontal="center" vertical="center" wrapText="1"/>
    </xf>
    <xf numFmtId="0" fontId="3" fillId="0" borderId="67" xfId="49" applyFont="1" applyFill="1" applyBorder="1" applyAlignment="1">
      <alignment horizontal="center" vertical="center" wrapText="1"/>
    </xf>
    <xf numFmtId="0" fontId="3" fillId="0" borderId="60" xfId="49" applyFont="1" applyBorder="1" applyAlignment="1">
      <alignment horizontal="left" vertical="center" wrapText="1"/>
    </xf>
    <xf numFmtId="0" fontId="3" fillId="0" borderId="6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6" fillId="5" borderId="60" xfId="0" applyFont="1" applyFill="1" applyBorder="1" applyAlignment="1">
      <alignment horizontal="left" vertical="center" wrapText="1"/>
    </xf>
    <xf numFmtId="0" fontId="3" fillId="0" borderId="63" xfId="49" applyFont="1" applyFill="1" applyBorder="1" applyAlignment="1">
      <alignment horizontal="left" vertical="center" wrapText="1"/>
    </xf>
    <xf numFmtId="0" fontId="3" fillId="0" borderId="64" xfId="49" applyFont="1" applyFill="1" applyBorder="1" applyAlignment="1">
      <alignment horizontal="left" vertical="center" wrapText="1"/>
    </xf>
    <xf numFmtId="0" fontId="3" fillId="0" borderId="58" xfId="49" applyFont="1" applyFill="1" applyBorder="1" applyAlignment="1">
      <alignment horizontal="left" vertical="center" wrapText="1"/>
    </xf>
    <xf numFmtId="0" fontId="3" fillId="0" borderId="3" xfId="49" applyFont="1" applyFill="1" applyBorder="1" applyAlignment="1">
      <alignment horizontal="left" vertical="center" wrapText="1"/>
    </xf>
    <xf numFmtId="0" fontId="8" fillId="6" borderId="59" xfId="49" applyFont="1" applyFill="1" applyBorder="1" applyAlignment="1">
      <alignment horizontal="center" vertical="center"/>
    </xf>
    <xf numFmtId="0" fontId="3" fillId="2" borderId="51" xfId="49" applyFont="1" applyFill="1" applyBorder="1" applyAlignment="1">
      <alignment horizontal="center" vertical="center"/>
    </xf>
    <xf numFmtId="0" fontId="3" fillId="2" borderId="28" xfId="49" applyFont="1" applyFill="1" applyBorder="1" applyAlignment="1">
      <alignment horizontal="center" vertical="center"/>
    </xf>
    <xf numFmtId="0" fontId="3" fillId="2" borderId="9" xfId="49" applyFont="1" applyFill="1" applyBorder="1" applyAlignment="1">
      <alignment horizontal="center" vertical="center"/>
    </xf>
    <xf numFmtId="0" fontId="8" fillId="6" borderId="59" xfId="0" applyFont="1" applyFill="1" applyBorder="1" applyAlignment="1">
      <alignment horizontal="center" vertical="center"/>
    </xf>
    <xf numFmtId="0" fontId="5" fillId="13" borderId="59" xfId="0" applyFont="1" applyFill="1" applyBorder="1" applyAlignment="1">
      <alignment horizontal="center" vertical="center"/>
    </xf>
    <xf numFmtId="0" fontId="3" fillId="2" borderId="23" xfId="49" applyFont="1" applyFill="1" applyBorder="1" applyAlignment="1">
      <alignment vertical="center" wrapText="1"/>
    </xf>
    <xf numFmtId="0" fontId="3" fillId="2" borderId="24" xfId="49" applyFont="1" applyFill="1" applyBorder="1" applyAlignment="1">
      <alignment vertical="center" wrapText="1"/>
    </xf>
    <xf numFmtId="0" fontId="3" fillId="2" borderId="22" xfId="49" applyFont="1" applyFill="1" applyBorder="1" applyAlignment="1">
      <alignment vertical="center" wrapText="1"/>
    </xf>
    <xf numFmtId="0" fontId="15" fillId="11" borderId="1" xfId="49" applyFont="1" applyFill="1" applyBorder="1" applyAlignment="1">
      <alignment horizontal="center" vertical="center" wrapText="1"/>
    </xf>
    <xf numFmtId="0" fontId="6" fillId="12" borderId="27" xfId="49" applyFont="1" applyFill="1" applyBorder="1" applyAlignment="1">
      <alignment horizontal="left" vertical="center" wrapText="1"/>
    </xf>
    <xf numFmtId="0" fontId="6" fillId="12" borderId="10" xfId="49" applyFont="1" applyFill="1" applyBorder="1" applyAlignment="1">
      <alignment horizontal="left" vertical="center" wrapText="1"/>
    </xf>
    <xf numFmtId="0" fontId="6" fillId="12" borderId="11" xfId="49" applyFont="1" applyFill="1" applyBorder="1" applyAlignment="1">
      <alignment horizontal="left" vertical="center" wrapText="1"/>
    </xf>
    <xf numFmtId="0" fontId="3" fillId="0" borderId="1" xfId="49" applyFont="1" applyFill="1" applyBorder="1" applyAlignment="1">
      <alignment horizontal="left" vertical="center" wrapText="1"/>
    </xf>
    <xf numFmtId="0" fontId="3" fillId="0" borderId="39" xfId="49"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0" borderId="39" xfId="49" applyFont="1" applyFill="1" applyBorder="1" applyAlignment="1">
      <alignment horizontal="center" vertical="center" wrapText="1"/>
    </xf>
    <xf numFmtId="0" fontId="15" fillId="37" borderId="4" xfId="49" applyFont="1" applyFill="1" applyBorder="1" applyAlignment="1">
      <alignment horizontal="center" vertical="center"/>
    </xf>
    <xf numFmtId="0" fontId="15" fillId="37" borderId="0" xfId="49" applyFont="1" applyFill="1" applyBorder="1" applyAlignment="1">
      <alignment horizontal="center" vertical="center"/>
    </xf>
    <xf numFmtId="0" fontId="15" fillId="37" borderId="6" xfId="49" applyFont="1" applyFill="1" applyBorder="1" applyAlignment="1">
      <alignment horizontal="center" vertical="center"/>
    </xf>
    <xf numFmtId="0" fontId="15" fillId="37" borderId="26" xfId="49" applyFont="1" applyFill="1" applyBorder="1" applyAlignment="1">
      <alignment horizontal="center" vertical="center"/>
    </xf>
    <xf numFmtId="0" fontId="8" fillId="6" borderId="1" xfId="49" applyFont="1" applyFill="1" applyBorder="1" applyAlignment="1">
      <alignment horizontal="center" vertical="center"/>
    </xf>
    <xf numFmtId="0" fontId="3" fillId="2" borderId="8" xfId="49" applyFont="1" applyFill="1" applyBorder="1" applyAlignment="1">
      <alignment horizontal="center" vertical="center"/>
    </xf>
    <xf numFmtId="0" fontId="8" fillId="6" borderId="1" xfId="0" applyFont="1" applyFill="1" applyBorder="1" applyAlignment="1">
      <alignment horizontal="center" vertical="center"/>
    </xf>
    <xf numFmtId="0" fontId="5" fillId="13" borderId="1" xfId="0" applyFont="1" applyFill="1" applyBorder="1" applyAlignment="1">
      <alignment horizontal="center" vertical="center"/>
    </xf>
    <xf numFmtId="0" fontId="3" fillId="0" borderId="8" xfId="49" applyFont="1" applyFill="1" applyBorder="1" applyAlignment="1">
      <alignment horizontal="center" vertical="center" wrapText="1"/>
    </xf>
    <xf numFmtId="0" fontId="3" fillId="0" borderId="28" xfId="49" applyFont="1" applyFill="1" applyBorder="1" applyAlignment="1">
      <alignment horizontal="center" vertical="center" wrapText="1"/>
    </xf>
    <xf numFmtId="0" fontId="3" fillId="0" borderId="9" xfId="49" applyFont="1" applyFill="1" applyBorder="1" applyAlignment="1">
      <alignment horizontal="center" vertical="center" wrapText="1"/>
    </xf>
    <xf numFmtId="0" fontId="3" fillId="0" borderId="29" xfId="49" applyFont="1" applyBorder="1" applyAlignment="1">
      <alignment horizontal="left" vertical="center" wrapText="1"/>
    </xf>
    <xf numFmtId="0" fontId="3" fillId="0" borderId="3" xfId="49" applyFont="1" applyBorder="1" applyAlignment="1">
      <alignment horizontal="left" vertical="center" wrapText="1"/>
    </xf>
    <xf numFmtId="0" fontId="6" fillId="0" borderId="8" xfId="49" applyFont="1" applyFill="1" applyBorder="1" applyAlignment="1">
      <alignment horizontal="center" vertical="center" wrapText="1"/>
    </xf>
    <xf numFmtId="0" fontId="6" fillId="0" borderId="9" xfId="49" applyFont="1" applyFill="1" applyBorder="1" applyAlignment="1">
      <alignment horizontal="center" vertical="center" wrapText="1"/>
    </xf>
    <xf numFmtId="0" fontId="52" fillId="38" borderId="25" xfId="48" applyFont="1" applyFill="1" applyBorder="1" applyAlignment="1">
      <alignment horizontal="left" vertical="center"/>
    </xf>
    <xf numFmtId="0" fontId="52" fillId="38" borderId="50" xfId="48" applyFont="1" applyFill="1" applyBorder="1" applyAlignment="1">
      <alignment horizontal="left" vertical="center"/>
    </xf>
    <xf numFmtId="0" fontId="62" fillId="38" borderId="13" xfId="70" applyFont="1" applyFill="1" applyBorder="1" applyAlignment="1">
      <alignment horizontal="center" vertical="center" wrapText="1"/>
    </xf>
    <xf numFmtId="0" fontId="62" fillId="38" borderId="46" xfId="70" applyFont="1" applyFill="1" applyBorder="1" applyAlignment="1">
      <alignment horizontal="center" vertical="center" wrapText="1"/>
    </xf>
    <xf numFmtId="183" fontId="14" fillId="0" borderId="59" xfId="48" applyNumberFormat="1" applyFont="1" applyFill="1" applyBorder="1" applyAlignment="1">
      <alignment horizontal="center" vertical="center" wrapText="1"/>
    </xf>
    <xf numFmtId="0" fontId="49" fillId="38" borderId="4" xfId="48" applyFont="1" applyFill="1" applyBorder="1" applyAlignment="1">
      <alignment horizontal="center" wrapText="1"/>
    </xf>
    <xf numFmtId="0" fontId="49" fillId="38" borderId="0" xfId="48" applyFont="1" applyFill="1" applyBorder="1" applyAlignment="1">
      <alignment horizontal="center" wrapText="1"/>
    </xf>
    <xf numFmtId="0" fontId="54" fillId="3" borderId="55" xfId="48" applyFont="1" applyFill="1" applyBorder="1" applyAlignment="1">
      <alignment horizontal="left" vertical="center"/>
    </xf>
    <xf numFmtId="0" fontId="54" fillId="3" borderId="56" xfId="48" applyFont="1" applyFill="1" applyBorder="1" applyAlignment="1">
      <alignment horizontal="left" vertical="center"/>
    </xf>
    <xf numFmtId="0" fontId="54" fillId="3" borderId="52" xfId="48" applyFont="1" applyFill="1" applyBorder="1" applyAlignment="1">
      <alignment horizontal="left" vertical="center"/>
    </xf>
    <xf numFmtId="0" fontId="50" fillId="0" borderId="55" xfId="68" applyFont="1" applyFill="1" applyBorder="1" applyAlignment="1" applyProtection="1">
      <alignment horizontal="left" vertical="center" wrapText="1"/>
    </xf>
    <xf numFmtId="0" fontId="50" fillId="0" borderId="56" xfId="68" applyFont="1" applyFill="1" applyBorder="1" applyAlignment="1" applyProtection="1">
      <alignment horizontal="left" vertical="center" wrapText="1"/>
    </xf>
    <xf numFmtId="0" fontId="55" fillId="0" borderId="39" xfId="68" applyFont="1" applyFill="1" applyBorder="1" applyAlignment="1">
      <alignment horizontal="left" vertical="center" wrapText="1"/>
    </xf>
    <xf numFmtId="0" fontId="52" fillId="38" borderId="6" xfId="48" applyFont="1" applyFill="1" applyBorder="1" applyAlignment="1">
      <alignment horizontal="left" vertical="center"/>
    </xf>
    <xf numFmtId="0" fontId="52" fillId="38" borderId="26" xfId="48" applyFont="1" applyFill="1" applyBorder="1" applyAlignment="1">
      <alignment horizontal="left" vertical="center"/>
    </xf>
    <xf numFmtId="0" fontId="50" fillId="40" borderId="55" xfId="64" applyFont="1" applyFill="1" applyBorder="1" applyAlignment="1">
      <alignment horizontal="left" vertical="center"/>
    </xf>
    <xf numFmtId="0" fontId="55" fillId="40" borderId="56" xfId="64" applyFont="1" applyFill="1" applyBorder="1" applyAlignment="1">
      <alignment horizontal="left" vertical="center"/>
    </xf>
    <xf numFmtId="0" fontId="55" fillId="40" borderId="52" xfId="64" applyFont="1" applyFill="1" applyBorder="1" applyAlignment="1">
      <alignment horizontal="left" vertical="center"/>
    </xf>
    <xf numFmtId="0" fontId="4" fillId="2" borderId="12" xfId="15" applyFill="1" applyBorder="1" applyAlignment="1">
      <alignment horizontal="center" vertical="top"/>
    </xf>
    <xf numFmtId="180" fontId="11" fillId="8" borderId="15" xfId="54" applyNumberFormat="1" applyFont="1" applyFill="1" applyBorder="1">
      <alignment vertical="center"/>
    </xf>
    <xf numFmtId="0" fontId="11" fillId="8" borderId="15" xfId="54" applyFont="1" applyFill="1" applyBorder="1">
      <alignment vertical="center"/>
    </xf>
    <xf numFmtId="0" fontId="11" fillId="9" borderId="19" xfId="54" applyFont="1" applyFill="1" applyBorder="1" applyAlignment="1">
      <alignment horizontal="right" vertical="center" wrapText="1"/>
    </xf>
    <xf numFmtId="0" fontId="11" fillId="9" borderId="12" xfId="54" applyFont="1" applyFill="1" applyBorder="1" applyAlignment="1">
      <alignment horizontal="right" vertical="center" wrapText="1"/>
    </xf>
    <xf numFmtId="0" fontId="11" fillId="9" borderId="20" xfId="54" applyFont="1" applyFill="1" applyBorder="1" applyAlignment="1">
      <alignment horizontal="right" vertical="center" wrapText="1"/>
    </xf>
    <xf numFmtId="0" fontId="3" fillId="3" borderId="0" xfId="0" applyFont="1" applyFill="1" applyAlignment="1">
      <alignment horizontal="center" vertical="center"/>
    </xf>
    <xf numFmtId="0" fontId="3" fillId="2" borderId="0" xfId="0" applyFont="1" applyFill="1" applyAlignment="1">
      <alignment horizontal="left" vertical="center" wrapText="1"/>
    </xf>
    <xf numFmtId="0" fontId="5" fillId="2"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9" fillId="7" borderId="1"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4" xfId="0" applyFont="1" applyFill="1" applyBorder="1" applyAlignment="1">
      <alignment vertical="center" wrapText="1"/>
    </xf>
    <xf numFmtId="0" fontId="3" fillId="0" borderId="22" xfId="0" applyFont="1" applyFill="1" applyBorder="1" applyAlignment="1">
      <alignment vertical="center" wrapText="1"/>
    </xf>
    <xf numFmtId="178" fontId="3" fillId="0" borderId="0" xfId="0" applyNumberFormat="1" applyFont="1" applyFill="1" applyAlignment="1">
      <alignment horizontal="center" vertical="center"/>
    </xf>
    <xf numFmtId="178" fontId="15" fillId="0" borderId="59" xfId="49" applyNumberFormat="1" applyFont="1" applyFill="1" applyBorder="1" applyAlignment="1">
      <alignment horizontal="center" vertical="center"/>
    </xf>
    <xf numFmtId="0" fontId="3" fillId="0" borderId="60" xfId="0" applyFont="1" applyFill="1" applyBorder="1" applyAlignment="1">
      <alignment horizontal="left" vertical="center" wrapText="1"/>
    </xf>
    <xf numFmtId="0" fontId="6" fillId="0" borderId="56" xfId="49" applyFont="1" applyFill="1" applyBorder="1" applyAlignment="1">
      <alignment vertical="center" wrapText="1"/>
    </xf>
    <xf numFmtId="178" fontId="3" fillId="0" borderId="62" xfId="49" applyNumberFormat="1" applyFont="1" applyFill="1" applyBorder="1" applyAlignment="1">
      <alignment horizontal="center" vertical="center"/>
    </xf>
    <xf numFmtId="178" fontId="8" fillId="0" borderId="66" xfId="49" applyNumberFormat="1" applyFont="1" applyFill="1" applyBorder="1" applyAlignment="1">
      <alignment horizontal="center" vertical="center"/>
    </xf>
    <xf numFmtId="178" fontId="8" fillId="0" borderId="59" xfId="49" applyNumberFormat="1" applyFont="1" applyFill="1" applyBorder="1" applyAlignment="1">
      <alignment horizontal="center" vertical="center"/>
    </xf>
    <xf numFmtId="181" fontId="8" fillId="0" borderId="28" xfId="49" applyNumberFormat="1" applyFont="1" applyFill="1" applyBorder="1" applyAlignment="1">
      <alignment horizontal="center" vertical="center"/>
    </xf>
    <xf numFmtId="181" fontId="8" fillId="0" borderId="59" xfId="49" applyNumberFormat="1" applyFont="1" applyFill="1" applyBorder="1" applyAlignment="1">
      <alignment horizontal="center" vertical="center"/>
    </xf>
    <xf numFmtId="178" fontId="5" fillId="0" borderId="9" xfId="49" applyNumberFormat="1" applyFont="1" applyFill="1" applyBorder="1" applyAlignment="1">
      <alignment horizontal="center" vertical="center"/>
    </xf>
    <xf numFmtId="178" fontId="5" fillId="0" borderId="59" xfId="49" applyNumberFormat="1" applyFont="1" applyFill="1" applyBorder="1" applyAlignment="1">
      <alignment horizontal="center" vertical="center"/>
    </xf>
    <xf numFmtId="178" fontId="3" fillId="0" borderId="0" xfId="49" applyNumberFormat="1" applyFont="1" applyFill="1" applyAlignment="1">
      <alignment horizontal="center" vertical="center"/>
    </xf>
  </cellXfs>
  <cellStyles count="84">
    <cellStyle name="_ET_STYLE_NoName_00_" xfId="3" xr:uid="{00000000-0005-0000-0000-000000000000}"/>
    <cellStyle name="0,0_x000a__x000a_NA_x000a__x000a_" xfId="15" xr:uid="{00000000-0005-0000-0000-000001000000}"/>
    <cellStyle name="0,0_x000d__x000a_NA_x000d__x000a_" xfId="4" xr:uid="{00000000-0005-0000-0000-000002000000}"/>
    <cellStyle name="0,0_x000d__x000a_NA_x000d__x000a_ 2" xfId="16" xr:uid="{00000000-0005-0000-0000-000003000000}"/>
    <cellStyle name="0,0_x000d__x000d_NA_x000d__x000d_" xfId="67" xr:uid="{00000000-0005-0000-0000-000004000000}"/>
    <cellStyle name="20% - Accent1" xfId="17" xr:uid="{00000000-0005-0000-0000-000005000000}"/>
    <cellStyle name="20% - Accent2" xfId="9" xr:uid="{00000000-0005-0000-0000-000006000000}"/>
    <cellStyle name="20% - Accent3" xfId="10" xr:uid="{00000000-0005-0000-0000-000007000000}"/>
    <cellStyle name="20% - Accent4" xfId="1" xr:uid="{00000000-0005-0000-0000-000008000000}"/>
    <cellStyle name="20% - Accent5" xfId="11" xr:uid="{00000000-0005-0000-0000-000009000000}"/>
    <cellStyle name="20% - Accent6" xfId="13" xr:uid="{00000000-0005-0000-0000-00000A000000}"/>
    <cellStyle name="20% - 着色 5" xfId="7" xr:uid="{00000000-0005-0000-0000-00000B000000}"/>
    <cellStyle name="40% - Accent1" xfId="18" xr:uid="{00000000-0005-0000-0000-00000C000000}"/>
    <cellStyle name="40% - Accent2" xfId="19" xr:uid="{00000000-0005-0000-0000-00000D000000}"/>
    <cellStyle name="40% - Accent3" xfId="14" xr:uid="{00000000-0005-0000-0000-00000E000000}"/>
    <cellStyle name="40% - Accent4" xfId="20" xr:uid="{00000000-0005-0000-0000-00000F000000}"/>
    <cellStyle name="40% - Accent5" xfId="21" xr:uid="{00000000-0005-0000-0000-000010000000}"/>
    <cellStyle name="40% - Accent6" xfId="22" xr:uid="{00000000-0005-0000-0000-000011000000}"/>
    <cellStyle name="60% - Accent1" xfId="23" xr:uid="{00000000-0005-0000-0000-000012000000}"/>
    <cellStyle name="60% - Accent2" xfId="24" xr:uid="{00000000-0005-0000-0000-000013000000}"/>
    <cellStyle name="60% - Accent3" xfId="25" xr:uid="{00000000-0005-0000-0000-000014000000}"/>
    <cellStyle name="60% - Accent4" xfId="26" xr:uid="{00000000-0005-0000-0000-000015000000}"/>
    <cellStyle name="60% - Accent5" xfId="27" xr:uid="{00000000-0005-0000-0000-000016000000}"/>
    <cellStyle name="60% - Accent6" xfId="28" xr:uid="{00000000-0005-0000-0000-000017000000}"/>
    <cellStyle name="60% - 着色 2" xfId="2" xr:uid="{00000000-0005-0000-0000-000018000000}"/>
    <cellStyle name="Accent1" xfId="30" xr:uid="{00000000-0005-0000-0000-000019000000}"/>
    <cellStyle name="Accent2" xfId="31" xr:uid="{00000000-0005-0000-0000-00001A000000}"/>
    <cellStyle name="Accent3" xfId="32" xr:uid="{00000000-0005-0000-0000-00001B000000}"/>
    <cellStyle name="Accent4" xfId="33" xr:uid="{00000000-0005-0000-0000-00001C000000}"/>
    <cellStyle name="Accent5" xfId="34" xr:uid="{00000000-0005-0000-0000-00001D000000}"/>
    <cellStyle name="Accent6" xfId="35" xr:uid="{00000000-0005-0000-0000-00001E000000}"/>
    <cellStyle name="Bad" xfId="36" xr:uid="{00000000-0005-0000-0000-00001F000000}"/>
    <cellStyle name="Calculation" xfId="37" xr:uid="{00000000-0005-0000-0000-000020000000}"/>
    <cellStyle name="Check Cell" xfId="38" xr:uid="{00000000-0005-0000-0000-000021000000}"/>
    <cellStyle name="Currency 2" xfId="40" xr:uid="{00000000-0005-0000-0000-000023000000}"/>
    <cellStyle name="Explanatory Text" xfId="41" xr:uid="{00000000-0005-0000-0000-000024000000}"/>
    <cellStyle name="Good" xfId="42" xr:uid="{00000000-0005-0000-0000-00002B000000}"/>
    <cellStyle name="Heading 1" xfId="43" xr:uid="{00000000-0005-0000-0000-00002C000000}"/>
    <cellStyle name="Heading 2" xfId="44" xr:uid="{00000000-0005-0000-0000-00002D000000}"/>
    <cellStyle name="Heading 3" xfId="6" xr:uid="{00000000-0005-0000-0000-00002E000000}"/>
    <cellStyle name="Heading 4" xfId="45" xr:uid="{00000000-0005-0000-0000-00002F000000}"/>
    <cellStyle name="Input" xfId="5" xr:uid="{00000000-0005-0000-0000-000036000000}"/>
    <cellStyle name="Linked Cell" xfId="46" xr:uid="{00000000-0005-0000-0000-000037000000}"/>
    <cellStyle name="Neutral" xfId="47" xr:uid="{00000000-0005-0000-0000-000038000000}"/>
    <cellStyle name="Normal 2" xfId="48" xr:uid="{00000000-0005-0000-0000-00003A000000}"/>
    <cellStyle name="Normal 3" xfId="49" xr:uid="{00000000-0005-0000-0000-00003B000000}"/>
    <cellStyle name="Normal 4" xfId="50" xr:uid="{00000000-0005-0000-0000-00003C000000}"/>
    <cellStyle name="Normal 5" xfId="66" xr:uid="{00000000-0005-0000-0000-00003D000000}"/>
    <cellStyle name="Normal_mck_ceocircle_20060228" xfId="70" xr:uid="{00000000-0005-0000-0000-00003E000000}"/>
    <cellStyle name="Note" xfId="51" xr:uid="{00000000-0005-0000-0000-00003F000000}"/>
    <cellStyle name="Output" xfId="52" xr:uid="{00000000-0005-0000-0000-000040000000}"/>
    <cellStyle name="Standard_budget BMW Deal…ng 20070530.xls" xfId="53" xr:uid="{00000000-0005-0000-0000-000041000000}"/>
    <cellStyle name="Title" xfId="55" xr:uid="{00000000-0005-0000-0000-000042000000}"/>
    <cellStyle name="Total" xfId="56" xr:uid="{00000000-0005-0000-0000-000043000000}"/>
    <cellStyle name="Warning Text" xfId="57" xr:uid="{00000000-0005-0000-0000-000044000000}"/>
    <cellStyle name="標準_見積例" xfId="58" xr:uid="{00000000-0005-0000-0000-000045000000}"/>
    <cellStyle name="差_ATSL试驾活动" xfId="29" xr:uid="{00000000-0005-0000-0000-000046000000}"/>
    <cellStyle name="差_Copy of Copy of ATSL上市发布会+试驾 旅行社SOW (第三轮）" xfId="39" xr:uid="{00000000-0005-0000-0000-000047000000}"/>
    <cellStyle name="常规" xfId="0" builtinId="0"/>
    <cellStyle name="常规 2" xfId="54" xr:uid="{00000000-0005-0000-0000-000048000000}"/>
    <cellStyle name="常规 3" xfId="68" xr:uid="{00000000-0005-0000-0000-000049000000}"/>
    <cellStyle name="常规_AV FY07" xfId="69" xr:uid="{00000000-0005-0000-0000-00004A000000}"/>
    <cellStyle name="常规_Sheet1" xfId="59" xr:uid="{00000000-0005-0000-0000-00004B000000}"/>
    <cellStyle name="超链接" xfId="71" builtinId="8" hidden="1"/>
    <cellStyle name="超链接" xfId="73" builtinId="8" hidden="1"/>
    <cellStyle name="超链接" xfId="75" builtinId="8" hidden="1"/>
    <cellStyle name="超链接" xfId="77" builtinId="8" hidden="1"/>
    <cellStyle name="超链接" xfId="79" builtinId="8" hidden="1"/>
    <cellStyle name="超链接" xfId="81" builtinId="8" hidden="1"/>
    <cellStyle name="好_ATSL试驾活动" xfId="60" xr:uid="{00000000-0005-0000-0000-00004C000000}"/>
    <cellStyle name="好_Copy of Copy of ATSL上市发布会+试驾 旅行社SOW (第三轮）" xfId="61" xr:uid="{00000000-0005-0000-0000-00004D000000}"/>
    <cellStyle name="千位分隔" xfId="83" builtinId="3"/>
    <cellStyle name="千位分隔 2" xfId="62" xr:uid="{00000000-0005-0000-0000-00004E000000}"/>
    <cellStyle name="样式 1" xfId="63" xr:uid="{00000000-0005-0000-0000-00004F000000}"/>
    <cellStyle name="样式 1 2" xfId="64" xr:uid="{00000000-0005-0000-0000-000050000000}"/>
    <cellStyle name="一般_Sheet1" xfId="65" xr:uid="{00000000-0005-0000-0000-000051000000}"/>
    <cellStyle name="已访问的超链接" xfId="72" builtinId="9" hidden="1"/>
    <cellStyle name="已访问的超链接" xfId="74" builtinId="9" hidden="1"/>
    <cellStyle name="已访问的超链接" xfId="76" builtinId="9" hidden="1"/>
    <cellStyle name="已访问的超链接" xfId="78" builtinId="9" hidden="1"/>
    <cellStyle name="已访问的超链接" xfId="80" builtinId="9" hidden="1"/>
    <cellStyle name="已访问的超链接" xfId="82" builtinId="9" hidden="1"/>
    <cellStyle name="着色 1" xfId="8" xr:uid="{00000000-0005-0000-0000-000052000000}"/>
    <cellStyle name="着色 5" xfId="12" xr:uid="{00000000-0005-0000-0000-000053000000}"/>
  </cellStyles>
  <dxfs count="0"/>
  <tableStyles count="0" defaultTableStyle="TableStyleMedium9" defaultPivotStyle="PivotStyleLight16"/>
  <colors>
    <mruColors>
      <color rgb="FFFF0000"/>
      <color rgb="FF808080"/>
      <color rgb="FFFFCC99"/>
      <color rgb="FFC0C0C0"/>
      <color rgb="FFB8CCE4"/>
      <color rgb="FF333333"/>
      <color rgb="FF969696"/>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
  <sheetViews>
    <sheetView workbookViewId="0">
      <selection sqref="A1:C1"/>
    </sheetView>
  </sheetViews>
  <sheetFormatPr defaultColWidth="9" defaultRowHeight="15"/>
  <cols>
    <col min="3" max="3" width="36" customWidth="1"/>
  </cols>
  <sheetData>
    <row r="1" spans="1:3" ht="74.25" customHeight="1">
      <c r="A1" s="360" t="s">
        <v>0</v>
      </c>
      <c r="B1" s="361"/>
      <c r="C1" s="362"/>
    </row>
    <row r="2" spans="1:3" ht="37.5" customHeight="1">
      <c r="A2" s="363" t="s">
        <v>1</v>
      </c>
      <c r="B2" s="364"/>
      <c r="C2" s="87" t="e">
        <f>#REF!</f>
        <v>#REF!</v>
      </c>
    </row>
    <row r="3" spans="1:3" ht="15.45">
      <c r="A3" s="363" t="s">
        <v>2</v>
      </c>
      <c r="B3" s="365"/>
      <c r="C3" s="87">
        <f>'机票-六折版 '!I14</f>
        <v>101952</v>
      </c>
    </row>
    <row r="4" spans="1:3" ht="15.45">
      <c r="A4" s="363" t="s">
        <v>3</v>
      </c>
      <c r="B4" s="364"/>
      <c r="C4" s="87" t="e">
        <f>SUM(C2:C3)</f>
        <v>#REF!</v>
      </c>
    </row>
  </sheetData>
  <mergeCells count="4">
    <mergeCell ref="A1:C1"/>
    <mergeCell ref="A2:B2"/>
    <mergeCell ref="A3:B3"/>
    <mergeCell ref="A4:B4"/>
  </mergeCells>
  <phoneticPr fontId="4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5"/>
  <sheetViews>
    <sheetView workbookViewId="0">
      <selection activeCell="K3" sqref="K3"/>
    </sheetView>
  </sheetViews>
  <sheetFormatPr defaultColWidth="9" defaultRowHeight="15"/>
  <sheetData>
    <row r="1" spans="1:5" ht="23.15">
      <c r="A1" s="371" t="s">
        <v>4</v>
      </c>
      <c r="B1" s="372"/>
      <c r="C1" s="372"/>
      <c r="D1" s="372"/>
      <c r="E1" s="372"/>
    </row>
    <row r="2" spans="1:5" ht="15.45">
      <c r="A2" s="363" t="s">
        <v>5</v>
      </c>
      <c r="B2" s="364"/>
      <c r="C2" s="366" t="e">
        <f>#REF!</f>
        <v>#REF!</v>
      </c>
      <c r="D2" s="373"/>
      <c r="E2" s="374"/>
    </row>
    <row r="3" spans="1:5" ht="15.45">
      <c r="A3" s="363" t="s">
        <v>6</v>
      </c>
      <c r="B3" s="365"/>
      <c r="C3" s="366" t="e">
        <f>SUMMARY!#REF!</f>
        <v>#REF!</v>
      </c>
      <c r="D3" s="373"/>
      <c r="E3" s="374"/>
    </row>
    <row r="4" spans="1:5" ht="15.45">
      <c r="A4" s="363" t="s">
        <v>3</v>
      </c>
      <c r="B4" s="364"/>
      <c r="C4" s="366" t="e">
        <f>SUM(C2:E3)</f>
        <v>#REF!</v>
      </c>
      <c r="D4" s="367"/>
      <c r="E4" s="364"/>
    </row>
    <row r="5" spans="1:5">
      <c r="A5" s="368" t="s">
        <v>7</v>
      </c>
      <c r="B5" s="369"/>
      <c r="C5" s="369"/>
      <c r="D5" s="369"/>
      <c r="E5" s="370"/>
    </row>
  </sheetData>
  <mergeCells count="8">
    <mergeCell ref="A4:B4"/>
    <mergeCell ref="C4:E4"/>
    <mergeCell ref="A5:E5"/>
    <mergeCell ref="A1:E1"/>
    <mergeCell ref="A2:B2"/>
    <mergeCell ref="C2:E2"/>
    <mergeCell ref="A3:B3"/>
    <mergeCell ref="C3:E3"/>
  </mergeCells>
  <phoneticPr fontId="4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10"/>
  <sheetViews>
    <sheetView view="pageBreakPreview" zoomScale="115" zoomScaleNormal="150" zoomScaleSheetLayoutView="115" workbookViewId="0">
      <selection sqref="A1:F1"/>
    </sheetView>
  </sheetViews>
  <sheetFormatPr defaultColWidth="19.640625" defaultRowHeight="12.9"/>
  <cols>
    <col min="1" max="1" width="19" style="61" customWidth="1"/>
    <col min="2" max="2" width="17.5" style="62" customWidth="1"/>
    <col min="3" max="4" width="12.5" style="62" customWidth="1"/>
    <col min="5" max="5" width="12.140625" style="63" customWidth="1"/>
    <col min="6" max="6" width="59.140625" style="63" customWidth="1"/>
    <col min="7" max="16384" width="19.640625" style="61"/>
  </cols>
  <sheetData>
    <row r="1" spans="1:6" ht="46" customHeight="1">
      <c r="A1" s="377" t="s">
        <v>316</v>
      </c>
      <c r="B1" s="377"/>
      <c r="C1" s="377"/>
      <c r="D1" s="378"/>
      <c r="E1" s="377"/>
      <c r="F1" s="377"/>
    </row>
    <row r="2" spans="1:6">
      <c r="A2" s="381" t="s">
        <v>255</v>
      </c>
      <c r="B2" s="276" t="s">
        <v>298</v>
      </c>
      <c r="C2" s="277" t="s">
        <v>299</v>
      </c>
      <c r="D2" s="278" t="s">
        <v>300</v>
      </c>
      <c r="E2" s="279" t="s">
        <v>301</v>
      </c>
      <c r="F2" s="379"/>
    </row>
    <row r="3" spans="1:6">
      <c r="A3" s="381"/>
      <c r="B3" s="224" t="s">
        <v>309</v>
      </c>
      <c r="C3" s="266" t="e">
        <f>旅行社相关!#REF!</f>
        <v>#REF!</v>
      </c>
      <c r="D3" s="264">
        <v>1</v>
      </c>
      <c r="E3" s="268" t="e">
        <f>C3*D3</f>
        <v>#REF!</v>
      </c>
      <c r="F3" s="379"/>
    </row>
    <row r="4" spans="1:6">
      <c r="A4" s="381"/>
      <c r="B4" s="210" t="s">
        <v>310</v>
      </c>
      <c r="C4" s="267">
        <f>活动相关!H106</f>
        <v>300283</v>
      </c>
      <c r="D4" s="265">
        <v>1</v>
      </c>
      <c r="E4" s="268">
        <f>C4*D4</f>
        <v>300283</v>
      </c>
      <c r="F4" s="379"/>
    </row>
    <row r="5" spans="1:6">
      <c r="A5" s="382"/>
      <c r="B5" s="311" t="s">
        <v>356</v>
      </c>
      <c r="C5" s="312">
        <v>1000</v>
      </c>
      <c r="D5" s="313">
        <v>108</v>
      </c>
      <c r="E5" s="268">
        <f>C5*D5</f>
        <v>108000</v>
      </c>
      <c r="F5" s="380"/>
    </row>
    <row r="6" spans="1:6">
      <c r="A6" s="381"/>
      <c r="B6" s="263" t="s">
        <v>277</v>
      </c>
      <c r="C6" s="383"/>
      <c r="D6" s="384"/>
      <c r="E6" s="269" t="e">
        <f>E3+E4+E5</f>
        <v>#REF!</v>
      </c>
      <c r="F6" s="379"/>
    </row>
    <row r="7" spans="1:6">
      <c r="A7" s="375" t="s">
        <v>315</v>
      </c>
      <c r="B7" s="375"/>
      <c r="C7" s="375"/>
      <c r="D7" s="376"/>
      <c r="E7" s="375"/>
      <c r="F7" s="375"/>
    </row>
    <row r="8" spans="1:6">
      <c r="A8" s="375"/>
      <c r="B8" s="375"/>
      <c r="C8" s="375"/>
      <c r="D8" s="376"/>
      <c r="E8" s="375"/>
      <c r="F8" s="375"/>
    </row>
    <row r="9" spans="1:6">
      <c r="A9" s="375"/>
      <c r="B9" s="375"/>
      <c r="C9" s="375"/>
      <c r="D9" s="376"/>
      <c r="E9" s="375"/>
      <c r="F9" s="375"/>
    </row>
    <row r="10" spans="1:6">
      <c r="D10" s="270" t="s">
        <v>304</v>
      </c>
      <c r="E10" s="63" t="e">
        <f>E6/54</f>
        <v>#REF!</v>
      </c>
    </row>
  </sheetData>
  <mergeCells count="6">
    <mergeCell ref="A7:F9"/>
    <mergeCell ref="A1:F1"/>
    <mergeCell ref="F2:F3"/>
    <mergeCell ref="F4:F6"/>
    <mergeCell ref="A2:A6"/>
    <mergeCell ref="C6:D6"/>
  </mergeCells>
  <phoneticPr fontId="45" type="noConversion"/>
  <pageMargins left="0.7" right="0.7" top="0.75" bottom="0.75" header="0.3" footer="0.3"/>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H42"/>
  <sheetViews>
    <sheetView tabSelected="1" view="pageBreakPreview" zoomScale="60" zoomScaleNormal="84" workbookViewId="0">
      <selection activeCell="C9" sqref="C9"/>
    </sheetView>
  </sheetViews>
  <sheetFormatPr defaultColWidth="19.640625" defaultRowHeight="12.9"/>
  <cols>
    <col min="1" max="1" width="66" style="61" customWidth="1"/>
    <col min="2" max="2" width="22.5" style="62" customWidth="1"/>
    <col min="3" max="3" width="32.2109375" style="62" customWidth="1"/>
    <col min="4" max="7" width="12.140625" style="496" customWidth="1"/>
    <col min="8" max="8" width="65" style="64" customWidth="1"/>
    <col min="9" max="16384" width="19.640625" style="61"/>
  </cols>
  <sheetData>
    <row r="1" spans="1:8" s="4" customFormat="1" ht="32.15" customHeight="1">
      <c r="A1" s="289" t="s">
        <v>55</v>
      </c>
      <c r="B1" s="320"/>
      <c r="C1" s="321"/>
      <c r="D1" s="483"/>
      <c r="E1" s="483"/>
      <c r="F1" s="483"/>
      <c r="G1" s="483"/>
      <c r="H1" s="325" t="s">
        <v>388</v>
      </c>
    </row>
    <row r="2" spans="1:8" s="4" customFormat="1">
      <c r="A2" s="290" t="s">
        <v>57</v>
      </c>
      <c r="B2" s="322"/>
      <c r="C2" s="322"/>
      <c r="D2" s="484"/>
      <c r="E2" s="484"/>
      <c r="F2" s="484"/>
      <c r="G2" s="484"/>
      <c r="H2" s="326">
        <v>44035</v>
      </c>
    </row>
    <row r="3" spans="1:8" s="4" customFormat="1">
      <c r="A3" s="290" t="s">
        <v>317</v>
      </c>
      <c r="B3" s="322"/>
      <c r="C3" s="322"/>
      <c r="D3" s="484"/>
      <c r="E3" s="484"/>
      <c r="F3" s="484"/>
      <c r="G3" s="484"/>
      <c r="H3" s="325" t="s">
        <v>389</v>
      </c>
    </row>
    <row r="4" spans="1:8" s="4" customFormat="1" ht="9.75" customHeight="1">
      <c r="A4" s="290" t="s">
        <v>318</v>
      </c>
      <c r="B4" s="385"/>
      <c r="C4" s="386"/>
      <c r="D4" s="387"/>
      <c r="E4" s="387"/>
      <c r="F4" s="387"/>
      <c r="G4" s="387"/>
      <c r="H4" s="387"/>
    </row>
    <row r="5" spans="1:8" s="4" customFormat="1">
      <c r="A5" s="291" t="s">
        <v>319</v>
      </c>
      <c r="B5" s="292"/>
      <c r="C5" s="5"/>
      <c r="D5" s="485"/>
      <c r="E5" s="485"/>
      <c r="F5" s="485"/>
      <c r="G5" s="485"/>
      <c r="H5" s="7"/>
    </row>
    <row r="6" spans="1:8" s="58" customFormat="1">
      <c r="A6" s="391" t="s">
        <v>10</v>
      </c>
      <c r="B6" s="391"/>
      <c r="C6" s="271" t="s">
        <v>11</v>
      </c>
      <c r="D6" s="486" t="s">
        <v>12</v>
      </c>
      <c r="E6" s="486" t="s">
        <v>141</v>
      </c>
      <c r="F6" s="486" t="s">
        <v>13</v>
      </c>
      <c r="G6" s="486" t="s">
        <v>14</v>
      </c>
      <c r="H6" s="272" t="s">
        <v>15</v>
      </c>
    </row>
    <row r="7" spans="1:8" s="58" customFormat="1" ht="15.45">
      <c r="A7" s="392" t="s">
        <v>305</v>
      </c>
      <c r="B7" s="393"/>
      <c r="C7" s="393"/>
      <c r="D7" s="393"/>
      <c r="E7" s="393"/>
      <c r="F7" s="393"/>
      <c r="G7" s="393"/>
      <c r="H7" s="394"/>
    </row>
    <row r="8" spans="1:8" s="90" customFormat="1" ht="25.75">
      <c r="A8" s="395" t="s">
        <v>306</v>
      </c>
      <c r="B8" s="397" t="s">
        <v>16</v>
      </c>
      <c r="C8" s="328" t="s">
        <v>361</v>
      </c>
      <c r="D8" s="329">
        <v>700</v>
      </c>
      <c r="E8" s="329">
        <v>1</v>
      </c>
      <c r="F8" s="329">
        <v>21</v>
      </c>
      <c r="G8" s="329">
        <f t="shared" ref="G8:G23" si="0">D8*E8*F8</f>
        <v>14700</v>
      </c>
      <c r="H8" s="330"/>
    </row>
    <row r="9" spans="1:8" s="90" customFormat="1" ht="38.6">
      <c r="A9" s="388"/>
      <c r="B9" s="398"/>
      <c r="C9" s="328" t="s">
        <v>362</v>
      </c>
      <c r="D9" s="329">
        <v>700</v>
      </c>
      <c r="E9" s="295">
        <v>2</v>
      </c>
      <c r="F9" s="295">
        <v>18</v>
      </c>
      <c r="G9" s="329">
        <f t="shared" si="0"/>
        <v>25200</v>
      </c>
      <c r="H9" s="331"/>
    </row>
    <row r="10" spans="1:8" s="90" customFormat="1" ht="38.6">
      <c r="A10" s="388"/>
      <c r="B10" s="398"/>
      <c r="C10" s="328" t="s">
        <v>363</v>
      </c>
      <c r="D10" s="329">
        <v>700</v>
      </c>
      <c r="E10" s="295">
        <v>2</v>
      </c>
      <c r="F10" s="295">
        <v>19</v>
      </c>
      <c r="G10" s="329">
        <f t="shared" si="0"/>
        <v>26600</v>
      </c>
      <c r="H10" s="330"/>
    </row>
    <row r="11" spans="1:8" s="90" customFormat="1" ht="38.6">
      <c r="A11" s="388"/>
      <c r="B11" s="398"/>
      <c r="C11" s="328" t="s">
        <v>364</v>
      </c>
      <c r="D11" s="329">
        <v>1000</v>
      </c>
      <c r="E11" s="295">
        <v>1</v>
      </c>
      <c r="F11" s="295">
        <v>19</v>
      </c>
      <c r="G11" s="329">
        <f t="shared" si="0"/>
        <v>19000</v>
      </c>
      <c r="H11" s="330"/>
    </row>
    <row r="12" spans="1:8" s="90" customFormat="1" ht="25.75">
      <c r="A12" s="388"/>
      <c r="B12" s="398"/>
      <c r="C12" s="332" t="s">
        <v>365</v>
      </c>
      <c r="D12" s="295">
        <v>700</v>
      </c>
      <c r="E12" s="295">
        <v>1</v>
      </c>
      <c r="F12" s="295">
        <v>13</v>
      </c>
      <c r="G12" s="295">
        <f t="shared" si="0"/>
        <v>9100</v>
      </c>
      <c r="H12" s="331"/>
    </row>
    <row r="13" spans="1:8" s="90" customFormat="1" ht="33.450000000000003" customHeight="1">
      <c r="A13" s="396"/>
      <c r="B13" s="399"/>
      <c r="C13" s="333" t="s">
        <v>398</v>
      </c>
      <c r="D13" s="334">
        <v>1000</v>
      </c>
      <c r="E13" s="334">
        <v>1</v>
      </c>
      <c r="F13" s="334">
        <v>4</v>
      </c>
      <c r="G13" s="334">
        <f t="shared" si="0"/>
        <v>4000</v>
      </c>
      <c r="H13" s="335"/>
    </row>
    <row r="14" spans="1:8" s="90" customFormat="1" ht="33.450000000000003" customHeight="1">
      <c r="A14" s="396"/>
      <c r="B14" s="399"/>
      <c r="C14" s="333" t="s">
        <v>399</v>
      </c>
      <c r="D14" s="334">
        <v>364</v>
      </c>
      <c r="E14" s="334">
        <v>1</v>
      </c>
      <c r="F14" s="334">
        <v>7</v>
      </c>
      <c r="G14" s="334">
        <f t="shared" si="0"/>
        <v>2548</v>
      </c>
      <c r="H14" s="335"/>
    </row>
    <row r="15" spans="1:8" s="90" customFormat="1" ht="38.6">
      <c r="A15" s="395"/>
      <c r="B15" s="397"/>
      <c r="C15" s="328" t="s">
        <v>366</v>
      </c>
      <c r="D15" s="329">
        <v>1000</v>
      </c>
      <c r="E15" s="329">
        <v>1</v>
      </c>
      <c r="F15" s="329">
        <v>4</v>
      </c>
      <c r="G15" s="329">
        <f t="shared" si="0"/>
        <v>4000</v>
      </c>
      <c r="H15" s="336" t="s">
        <v>322</v>
      </c>
    </row>
    <row r="16" spans="1:8" s="90" customFormat="1" ht="51.45">
      <c r="A16" s="337" t="s">
        <v>320</v>
      </c>
      <c r="B16" s="338" t="s">
        <v>132</v>
      </c>
      <c r="C16" s="339" t="s">
        <v>321</v>
      </c>
      <c r="D16" s="329">
        <v>150</v>
      </c>
      <c r="E16" s="329">
        <v>1</v>
      </c>
      <c r="F16" s="329">
        <v>90</v>
      </c>
      <c r="G16" s="329">
        <f t="shared" si="0"/>
        <v>13500</v>
      </c>
      <c r="H16" s="338" t="s">
        <v>359</v>
      </c>
    </row>
    <row r="17" spans="1:8" s="90" customFormat="1" ht="25.75">
      <c r="A17" s="340"/>
      <c r="B17" s="338" t="s">
        <v>369</v>
      </c>
      <c r="C17" s="339" t="s">
        <v>360</v>
      </c>
      <c r="D17" s="295">
        <v>300</v>
      </c>
      <c r="E17" s="295">
        <v>1</v>
      </c>
      <c r="F17" s="295">
        <v>24</v>
      </c>
      <c r="G17" s="295">
        <f t="shared" si="0"/>
        <v>7200</v>
      </c>
      <c r="H17" s="338"/>
    </row>
    <row r="18" spans="1:8" s="343" customFormat="1" ht="51.45">
      <c r="A18" s="401" t="s">
        <v>323</v>
      </c>
      <c r="B18" s="338" t="s">
        <v>374</v>
      </c>
      <c r="C18" s="339" t="s">
        <v>368</v>
      </c>
      <c r="D18" s="341">
        <v>200</v>
      </c>
      <c r="E18" s="342">
        <v>1</v>
      </c>
      <c r="F18" s="342">
        <v>33</v>
      </c>
      <c r="G18" s="341">
        <f t="shared" si="0"/>
        <v>6600</v>
      </c>
      <c r="H18" s="338" t="s">
        <v>383</v>
      </c>
    </row>
    <row r="19" spans="1:8" s="343" customFormat="1" ht="64.3">
      <c r="A19" s="402"/>
      <c r="B19" s="344" t="s">
        <v>381</v>
      </c>
      <c r="C19" s="339"/>
      <c r="D19" s="341">
        <v>275</v>
      </c>
      <c r="E19" s="342">
        <v>1</v>
      </c>
      <c r="F19" s="342">
        <v>18</v>
      </c>
      <c r="G19" s="341">
        <f t="shared" si="0"/>
        <v>4950</v>
      </c>
      <c r="H19" s="338" t="s">
        <v>390</v>
      </c>
    </row>
    <row r="20" spans="1:8" s="343" customFormat="1" ht="51.45">
      <c r="A20" s="402"/>
      <c r="B20" s="338" t="s">
        <v>375</v>
      </c>
      <c r="C20" s="339"/>
      <c r="D20" s="295">
        <v>300</v>
      </c>
      <c r="E20" s="295">
        <v>1</v>
      </c>
      <c r="F20" s="295">
        <v>24</v>
      </c>
      <c r="G20" s="295">
        <f t="shared" si="0"/>
        <v>7200</v>
      </c>
      <c r="H20" s="338"/>
    </row>
    <row r="21" spans="1:8" s="343" customFormat="1" ht="51.45">
      <c r="A21" s="402"/>
      <c r="B21" s="338" t="s">
        <v>376</v>
      </c>
      <c r="C21" s="339" t="s">
        <v>368</v>
      </c>
      <c r="D21" s="341">
        <v>200</v>
      </c>
      <c r="E21" s="342">
        <v>1</v>
      </c>
      <c r="F21" s="342">
        <v>33</v>
      </c>
      <c r="G21" s="341">
        <f t="shared" si="0"/>
        <v>6600</v>
      </c>
      <c r="H21" s="338" t="s">
        <v>384</v>
      </c>
    </row>
    <row r="22" spans="1:8" s="343" customFormat="1" ht="64.3">
      <c r="A22" s="402"/>
      <c r="B22" s="344" t="s">
        <v>377</v>
      </c>
      <c r="C22" s="339" t="s">
        <v>324</v>
      </c>
      <c r="D22" s="341">
        <v>287</v>
      </c>
      <c r="E22" s="342">
        <v>1</v>
      </c>
      <c r="F22" s="342">
        <v>17</v>
      </c>
      <c r="G22" s="341">
        <f t="shared" si="0"/>
        <v>4879</v>
      </c>
      <c r="H22" s="338" t="s">
        <v>392</v>
      </c>
    </row>
    <row r="23" spans="1:8" s="343" customFormat="1" ht="51.45">
      <c r="A23" s="402"/>
      <c r="B23" s="338" t="s">
        <v>378</v>
      </c>
      <c r="C23" s="339" t="s">
        <v>360</v>
      </c>
      <c r="D23" s="295">
        <v>300</v>
      </c>
      <c r="E23" s="295">
        <v>1</v>
      </c>
      <c r="F23" s="295">
        <v>24</v>
      </c>
      <c r="G23" s="295">
        <f t="shared" si="0"/>
        <v>7200</v>
      </c>
      <c r="H23" s="338"/>
    </row>
    <row r="24" spans="1:8" s="343" customFormat="1" ht="51.45">
      <c r="A24" s="402"/>
      <c r="B24" s="338" t="s">
        <v>379</v>
      </c>
      <c r="C24" s="339"/>
      <c r="D24" s="341">
        <v>200</v>
      </c>
      <c r="E24" s="342">
        <v>1</v>
      </c>
      <c r="F24" s="342">
        <v>33</v>
      </c>
      <c r="G24" s="341">
        <f>D24*E24*F24</f>
        <v>6600</v>
      </c>
      <c r="H24" s="338" t="s">
        <v>385</v>
      </c>
    </row>
    <row r="25" spans="1:8" s="343" customFormat="1" ht="64.3">
      <c r="A25" s="403"/>
      <c r="B25" s="344" t="s">
        <v>380</v>
      </c>
      <c r="C25" s="339"/>
      <c r="D25" s="341">
        <v>288</v>
      </c>
      <c r="E25" s="342">
        <v>1</v>
      </c>
      <c r="F25" s="342">
        <v>14</v>
      </c>
      <c r="G25" s="341">
        <f>D25*E25*F25</f>
        <v>4032</v>
      </c>
      <c r="H25" s="338" t="s">
        <v>391</v>
      </c>
    </row>
    <row r="26" spans="1:8" s="1" customFormat="1" ht="15" customHeight="1">
      <c r="A26" s="404" t="s">
        <v>325</v>
      </c>
      <c r="B26" s="404"/>
      <c r="C26" s="404"/>
      <c r="D26" s="487"/>
      <c r="E26" s="487"/>
      <c r="F26" s="487"/>
      <c r="G26" s="487"/>
      <c r="H26" s="294"/>
    </row>
    <row r="27" spans="1:8" s="59" customFormat="1" ht="50.15" customHeight="1">
      <c r="A27" s="400" t="s">
        <v>372</v>
      </c>
      <c r="B27" s="400"/>
      <c r="C27" s="296" t="s">
        <v>326</v>
      </c>
      <c r="D27" s="341">
        <v>700</v>
      </c>
      <c r="E27" s="342">
        <v>4</v>
      </c>
      <c r="F27" s="341">
        <v>2</v>
      </c>
      <c r="G27" s="341">
        <f t="shared" ref="G27:G34" si="1">D27*E27*F27</f>
        <v>5600</v>
      </c>
      <c r="H27" s="293"/>
    </row>
    <row r="28" spans="1:8" s="90" customFormat="1" ht="50.15" customHeight="1">
      <c r="A28" s="388" t="s">
        <v>373</v>
      </c>
      <c r="B28" s="388"/>
      <c r="C28" s="345" t="s">
        <v>326</v>
      </c>
      <c r="D28" s="341">
        <v>700</v>
      </c>
      <c r="E28" s="342">
        <v>3</v>
      </c>
      <c r="F28" s="341">
        <v>2</v>
      </c>
      <c r="G28" s="341">
        <f t="shared" si="1"/>
        <v>4200</v>
      </c>
      <c r="H28" s="331"/>
    </row>
    <row r="29" spans="1:8" s="90" customFormat="1" ht="42.9" customHeight="1">
      <c r="A29" s="405" t="s">
        <v>386</v>
      </c>
      <c r="B29" s="406"/>
      <c r="C29" s="346" t="s">
        <v>387</v>
      </c>
      <c r="D29" s="347">
        <v>1300</v>
      </c>
      <c r="E29" s="348">
        <v>1</v>
      </c>
      <c r="F29" s="347">
        <v>4</v>
      </c>
      <c r="G29" s="341">
        <f t="shared" si="1"/>
        <v>5200</v>
      </c>
      <c r="H29" s="349"/>
    </row>
    <row r="30" spans="1:8" s="90" customFormat="1" ht="41.15" customHeight="1">
      <c r="A30" s="350" t="s">
        <v>410</v>
      </c>
      <c r="B30" s="351"/>
      <c r="C30" s="352" t="s">
        <v>411</v>
      </c>
      <c r="D30" s="353">
        <v>241</v>
      </c>
      <c r="E30" s="354">
        <v>2</v>
      </c>
      <c r="F30" s="353">
        <v>16</v>
      </c>
      <c r="G30" s="353">
        <f t="shared" si="1"/>
        <v>7712</v>
      </c>
      <c r="H30" s="355"/>
    </row>
    <row r="31" spans="1:8" s="90" customFormat="1" ht="50.15" customHeight="1">
      <c r="A31" s="388" t="s">
        <v>307</v>
      </c>
      <c r="B31" s="388"/>
      <c r="C31" s="332" t="s">
        <v>139</v>
      </c>
      <c r="D31" s="295">
        <v>945</v>
      </c>
      <c r="E31" s="295">
        <v>2</v>
      </c>
      <c r="F31" s="295">
        <v>2</v>
      </c>
      <c r="G31" s="341">
        <f t="shared" si="1"/>
        <v>3780</v>
      </c>
      <c r="H31" s="331"/>
    </row>
    <row r="32" spans="1:8" s="90" customFormat="1" ht="36.75" customHeight="1">
      <c r="A32" s="389" t="s">
        <v>367</v>
      </c>
      <c r="B32" s="390"/>
      <c r="C32" s="328" t="s">
        <v>355</v>
      </c>
      <c r="D32" s="329">
        <v>3000</v>
      </c>
      <c r="E32" s="356">
        <v>2</v>
      </c>
      <c r="F32" s="356">
        <v>1</v>
      </c>
      <c r="G32" s="341">
        <f t="shared" si="1"/>
        <v>6000</v>
      </c>
      <c r="H32" s="330"/>
    </row>
    <row r="33" spans="1:8" s="90" customFormat="1" ht="30" customHeight="1">
      <c r="A33" s="389" t="s">
        <v>371</v>
      </c>
      <c r="B33" s="390"/>
      <c r="C33" s="328" t="s">
        <v>355</v>
      </c>
      <c r="D33" s="295">
        <v>4800</v>
      </c>
      <c r="E33" s="357">
        <v>1</v>
      </c>
      <c r="F33" s="357">
        <v>1</v>
      </c>
      <c r="G33" s="341">
        <f t="shared" si="1"/>
        <v>4800</v>
      </c>
      <c r="H33" s="331"/>
    </row>
    <row r="34" spans="1:8" s="90" customFormat="1" ht="82.5" customHeight="1">
      <c r="A34" s="389" t="s">
        <v>370</v>
      </c>
      <c r="B34" s="390"/>
      <c r="C34" s="332"/>
      <c r="D34" s="295">
        <v>3000</v>
      </c>
      <c r="E34" s="357">
        <v>2</v>
      </c>
      <c r="F34" s="357">
        <v>2</v>
      </c>
      <c r="G34" s="341">
        <f t="shared" si="1"/>
        <v>12000</v>
      </c>
      <c r="H34" s="331"/>
    </row>
    <row r="35" spans="1:8" s="59" customFormat="1" ht="15.45">
      <c r="A35" s="273" t="s">
        <v>21</v>
      </c>
      <c r="B35" s="274"/>
      <c r="C35" s="274"/>
      <c r="D35" s="488"/>
      <c r="E35" s="488"/>
      <c r="F35" s="488"/>
      <c r="G35" s="488"/>
      <c r="H35" s="275"/>
    </row>
    <row r="36" spans="1:8" s="90" customFormat="1" ht="25.75">
      <c r="A36" s="389" t="s">
        <v>308</v>
      </c>
      <c r="B36" s="390"/>
      <c r="C36" s="328"/>
      <c r="D36" s="329">
        <v>599.1</v>
      </c>
      <c r="E36" s="356">
        <v>4</v>
      </c>
      <c r="F36" s="356">
        <v>2</v>
      </c>
      <c r="G36" s="329">
        <f>D36*E36*F36</f>
        <v>4792.8</v>
      </c>
      <c r="H36" s="358" t="s">
        <v>382</v>
      </c>
    </row>
    <row r="37" spans="1:8" s="59" customFormat="1" ht="15.45">
      <c r="A37" s="273" t="s">
        <v>22</v>
      </c>
      <c r="B37" s="274"/>
      <c r="C37" s="274"/>
      <c r="D37" s="488"/>
      <c r="E37" s="488"/>
      <c r="F37" s="488"/>
      <c r="G37" s="488"/>
      <c r="H37" s="275"/>
    </row>
    <row r="38" spans="1:8" s="90" customFormat="1" ht="51.45">
      <c r="A38" s="407" t="s">
        <v>23</v>
      </c>
      <c r="B38" s="408"/>
      <c r="C38" s="359"/>
      <c r="D38" s="329">
        <v>500</v>
      </c>
      <c r="E38" s="329">
        <v>1</v>
      </c>
      <c r="F38" s="329">
        <v>54</v>
      </c>
      <c r="G38" s="329">
        <v>28457.68</v>
      </c>
      <c r="H38" s="336" t="s">
        <v>24</v>
      </c>
    </row>
    <row r="39" spans="1:8" s="59" customFormat="1">
      <c r="A39" s="318" t="s">
        <v>158</v>
      </c>
      <c r="B39" s="319"/>
      <c r="C39" s="323"/>
      <c r="D39" s="489">
        <f>其他!B21</f>
        <v>20821.559999999998</v>
      </c>
      <c r="E39" s="489">
        <v>1</v>
      </c>
      <c r="F39" s="489">
        <v>1</v>
      </c>
      <c r="G39" s="329">
        <f>D39*E39*F39</f>
        <v>20821.559999999998</v>
      </c>
      <c r="H39" s="324"/>
    </row>
    <row r="40" spans="1:8">
      <c r="A40" s="409" t="s">
        <v>25</v>
      </c>
      <c r="B40" s="409"/>
      <c r="C40" s="409"/>
      <c r="D40" s="490"/>
      <c r="E40" s="490"/>
      <c r="F40" s="490"/>
      <c r="G40" s="491">
        <f>SUM(G8:G39)</f>
        <v>277273.03999999998</v>
      </c>
      <c r="H40" s="410"/>
    </row>
    <row r="41" spans="1:8">
      <c r="A41" s="413" t="s">
        <v>156</v>
      </c>
      <c r="B41" s="413"/>
      <c r="C41" s="413"/>
      <c r="D41" s="492"/>
      <c r="E41" s="492"/>
      <c r="F41" s="492"/>
      <c r="G41" s="493">
        <f>G40*0.1</f>
        <v>27727.304</v>
      </c>
      <c r="H41" s="411"/>
    </row>
    <row r="42" spans="1:8" s="60" customFormat="1">
      <c r="A42" s="414" t="s">
        <v>26</v>
      </c>
      <c r="B42" s="414"/>
      <c r="C42" s="414"/>
      <c r="D42" s="494"/>
      <c r="E42" s="494"/>
      <c r="F42" s="494"/>
      <c r="G42" s="495">
        <f>G40+G41</f>
        <v>305000.34399999998</v>
      </c>
      <c r="H42" s="412"/>
    </row>
  </sheetData>
  <mergeCells count="20">
    <mergeCell ref="A38:B38"/>
    <mergeCell ref="A40:C40"/>
    <mergeCell ref="H40:H42"/>
    <mergeCell ref="A41:C41"/>
    <mergeCell ref="A42:C42"/>
    <mergeCell ref="B4:H4"/>
    <mergeCell ref="A31:B31"/>
    <mergeCell ref="A32:B32"/>
    <mergeCell ref="A34:B34"/>
    <mergeCell ref="A36:B36"/>
    <mergeCell ref="A6:B6"/>
    <mergeCell ref="A7:H7"/>
    <mergeCell ref="A8:A15"/>
    <mergeCell ref="B8:B15"/>
    <mergeCell ref="A27:B27"/>
    <mergeCell ref="A28:B28"/>
    <mergeCell ref="A18:A25"/>
    <mergeCell ref="A26:C26"/>
    <mergeCell ref="A33:B33"/>
    <mergeCell ref="A29:B29"/>
  </mergeCells>
  <phoneticPr fontId="10" type="noConversion"/>
  <pageMargins left="0.7" right="0.7"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02B4B-4539-4441-A68D-1966590801E5}">
  <dimension ref="A2:B21"/>
  <sheetViews>
    <sheetView topLeftCell="A10" workbookViewId="0">
      <selection activeCell="D19" sqref="D19"/>
    </sheetView>
  </sheetViews>
  <sheetFormatPr defaultRowHeight="15"/>
  <cols>
    <col min="1" max="1" width="30.35546875" bestFit="1" customWidth="1"/>
  </cols>
  <sheetData>
    <row r="2" spans="1:2">
      <c r="A2" s="327" t="s">
        <v>393</v>
      </c>
      <c r="B2">
        <v>378</v>
      </c>
    </row>
    <row r="3" spans="1:2">
      <c r="A3" s="327" t="s">
        <v>394</v>
      </c>
      <c r="B3">
        <v>535</v>
      </c>
    </row>
    <row r="4" spans="1:2">
      <c r="A4" s="327" t="s">
        <v>395</v>
      </c>
      <c r="B4">
        <v>747</v>
      </c>
    </row>
    <row r="5" spans="1:2">
      <c r="A5" s="327" t="s">
        <v>412</v>
      </c>
      <c r="B5">
        <v>179</v>
      </c>
    </row>
    <row r="6" spans="1:2">
      <c r="A6" s="327" t="s">
        <v>396</v>
      </c>
      <c r="B6">
        <v>409</v>
      </c>
    </row>
    <row r="7" spans="1:2">
      <c r="A7" s="327" t="s">
        <v>397</v>
      </c>
      <c r="B7">
        <v>8625</v>
      </c>
    </row>
    <row r="8" spans="1:2">
      <c r="A8" s="327" t="s">
        <v>400</v>
      </c>
      <c r="B8">
        <v>300.06</v>
      </c>
    </row>
    <row r="9" spans="1:2">
      <c r="A9" s="327" t="s">
        <v>401</v>
      </c>
      <c r="B9">
        <v>600</v>
      </c>
    </row>
    <row r="10" spans="1:2">
      <c r="A10" s="327" t="s">
        <v>401</v>
      </c>
      <c r="B10">
        <v>649</v>
      </c>
    </row>
    <row r="11" spans="1:2">
      <c r="A11" s="327" t="s">
        <v>402</v>
      </c>
      <c r="B11">
        <v>120</v>
      </c>
    </row>
    <row r="12" spans="1:2">
      <c r="A12" s="327" t="s">
        <v>403</v>
      </c>
      <c r="B12">
        <v>1347</v>
      </c>
    </row>
    <row r="13" spans="1:2">
      <c r="A13" s="327" t="s">
        <v>404</v>
      </c>
      <c r="B13">
        <v>1230</v>
      </c>
    </row>
    <row r="14" spans="1:2">
      <c r="A14" s="327" t="s">
        <v>404</v>
      </c>
      <c r="B14">
        <v>865</v>
      </c>
    </row>
    <row r="15" spans="1:2">
      <c r="A15" s="327" t="s">
        <v>405</v>
      </c>
      <c r="B15">
        <v>450</v>
      </c>
    </row>
    <row r="16" spans="1:2">
      <c r="A16" s="327" t="s">
        <v>406</v>
      </c>
      <c r="B16">
        <v>1400</v>
      </c>
    </row>
    <row r="17" spans="1:2">
      <c r="A17" s="327" t="s">
        <v>407</v>
      </c>
      <c r="B17">
        <v>1176</v>
      </c>
    </row>
    <row r="18" spans="1:2">
      <c r="A18" s="327" t="s">
        <v>408</v>
      </c>
      <c r="B18">
        <v>166</v>
      </c>
    </row>
    <row r="19" spans="1:2">
      <c r="A19" s="327" t="s">
        <v>409</v>
      </c>
      <c r="B19">
        <v>162.5</v>
      </c>
    </row>
    <row r="20" spans="1:2">
      <c r="A20" s="327" t="s">
        <v>413</v>
      </c>
      <c r="B20">
        <v>1483</v>
      </c>
    </row>
    <row r="21" spans="1:2">
      <c r="B21">
        <f>SUM(B1:B20)</f>
        <v>20821.559999999998</v>
      </c>
    </row>
  </sheetData>
  <phoneticPr fontId="1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H37"/>
  <sheetViews>
    <sheetView topLeftCell="B1" workbookViewId="0">
      <selection activeCell="H29" sqref="H29:H30"/>
    </sheetView>
  </sheetViews>
  <sheetFormatPr defaultColWidth="19.640625" defaultRowHeight="12.9"/>
  <cols>
    <col min="1" max="1" width="66" style="61" customWidth="1"/>
    <col min="2" max="2" width="17.5" style="62" customWidth="1"/>
    <col min="3" max="3" width="19.640625" style="62"/>
    <col min="4" max="7" width="12.140625" style="63" customWidth="1"/>
    <col min="8" max="8" width="53.640625" style="64" customWidth="1"/>
    <col min="9" max="16384" width="19.640625" style="61"/>
  </cols>
  <sheetData>
    <row r="1" spans="1:8" ht="32.15" customHeight="1">
      <c r="A1" s="65" t="s">
        <v>115</v>
      </c>
      <c r="B1" s="415"/>
      <c r="C1" s="416"/>
      <c r="D1" s="416"/>
      <c r="E1" s="416"/>
      <c r="F1" s="416"/>
      <c r="G1" s="416"/>
      <c r="H1" s="417"/>
    </row>
    <row r="2" spans="1:8" ht="13.75">
      <c r="A2" s="66" t="s">
        <v>116</v>
      </c>
      <c r="B2" s="67"/>
      <c r="C2" s="68"/>
      <c r="D2" s="68"/>
      <c r="E2" s="68"/>
      <c r="F2" s="68"/>
      <c r="G2" s="68"/>
      <c r="H2" s="69"/>
    </row>
    <row r="3" spans="1:8" ht="13.75">
      <c r="A3" s="66" t="s">
        <v>117</v>
      </c>
      <c r="B3" s="70"/>
      <c r="C3" s="71"/>
      <c r="D3" s="71"/>
      <c r="E3" s="71"/>
      <c r="F3" s="71"/>
      <c r="G3" s="71"/>
      <c r="H3" s="72"/>
    </row>
    <row r="4" spans="1:8" ht="15" customHeight="1">
      <c r="A4" s="66" t="s">
        <v>8</v>
      </c>
      <c r="B4" s="70"/>
      <c r="C4" s="71"/>
      <c r="D4" s="71"/>
      <c r="E4" s="71"/>
      <c r="F4" s="71"/>
      <c r="G4" s="71"/>
      <c r="H4" s="69"/>
    </row>
    <row r="5" spans="1:8">
      <c r="A5" s="426" t="s">
        <v>159</v>
      </c>
      <c r="B5" s="427"/>
      <c r="C5" s="427"/>
      <c r="D5" s="427"/>
      <c r="E5" s="427"/>
      <c r="F5" s="427"/>
      <c r="G5" s="427"/>
      <c r="H5" s="427"/>
    </row>
    <row r="6" spans="1:8">
      <c r="A6" s="428"/>
      <c r="B6" s="429"/>
      <c r="C6" s="429"/>
      <c r="D6" s="429"/>
      <c r="E6" s="429"/>
      <c r="F6" s="429"/>
      <c r="G6" s="429"/>
      <c r="H6" s="429"/>
    </row>
    <row r="7" spans="1:8" s="58" customFormat="1">
      <c r="A7" s="418" t="s">
        <v>10</v>
      </c>
      <c r="B7" s="418"/>
      <c r="C7" s="98" t="s">
        <v>11</v>
      </c>
      <c r="D7" s="73" t="s">
        <v>12</v>
      </c>
      <c r="E7" s="73" t="s">
        <v>141</v>
      </c>
      <c r="F7" s="73" t="s">
        <v>13</v>
      </c>
      <c r="G7" s="73" t="s">
        <v>14</v>
      </c>
      <c r="H7" s="74" t="s">
        <v>15</v>
      </c>
    </row>
    <row r="8" spans="1:8" s="58" customFormat="1" ht="15.45">
      <c r="A8" s="419" t="s">
        <v>122</v>
      </c>
      <c r="B8" s="420"/>
      <c r="C8" s="420"/>
      <c r="D8" s="420"/>
      <c r="E8" s="420"/>
      <c r="F8" s="420"/>
      <c r="G8" s="420"/>
      <c r="H8" s="421"/>
    </row>
    <row r="9" spans="1:8" s="90" customFormat="1" ht="25.75">
      <c r="A9" s="422" t="s">
        <v>123</v>
      </c>
      <c r="B9" s="424" t="s">
        <v>16</v>
      </c>
      <c r="C9" s="88" t="s">
        <v>124</v>
      </c>
      <c r="D9" s="89">
        <v>950</v>
      </c>
      <c r="E9" s="89">
        <v>2</v>
      </c>
      <c r="F9" s="89">
        <v>25</v>
      </c>
      <c r="G9" s="89">
        <f t="shared" ref="G9:G27" si="0">D9*E9*F9</f>
        <v>47500</v>
      </c>
      <c r="H9" s="103" t="s">
        <v>129</v>
      </c>
    </row>
    <row r="10" spans="1:8" s="90" customFormat="1" ht="25.75">
      <c r="A10" s="423"/>
      <c r="B10" s="425"/>
      <c r="C10" s="88" t="s">
        <v>127</v>
      </c>
      <c r="D10" s="89">
        <v>500</v>
      </c>
      <c r="E10" s="93">
        <v>1</v>
      </c>
      <c r="F10" s="93">
        <v>4</v>
      </c>
      <c r="G10" s="89">
        <f t="shared" si="0"/>
        <v>2000</v>
      </c>
      <c r="H10" s="103" t="s">
        <v>256</v>
      </c>
    </row>
    <row r="11" spans="1:8" s="90" customFormat="1" ht="198" customHeight="1">
      <c r="A11" s="423"/>
      <c r="B11" s="425"/>
      <c r="C11" s="88" t="s">
        <v>126</v>
      </c>
      <c r="D11" s="89">
        <v>950</v>
      </c>
      <c r="E11" s="93">
        <v>2</v>
      </c>
      <c r="F11" s="93">
        <v>3</v>
      </c>
      <c r="G11" s="89">
        <f t="shared" si="0"/>
        <v>5700</v>
      </c>
      <c r="H11" s="100" t="s">
        <v>125</v>
      </c>
    </row>
    <row r="12" spans="1:8" s="90" customFormat="1" ht="76.5" customHeight="1">
      <c r="A12" s="99" t="s">
        <v>132</v>
      </c>
      <c r="B12" s="99"/>
      <c r="C12" s="88" t="s">
        <v>128</v>
      </c>
      <c r="D12" s="89">
        <v>100</v>
      </c>
      <c r="E12" s="89">
        <v>1</v>
      </c>
      <c r="F12" s="89">
        <v>25</v>
      </c>
      <c r="G12" s="89">
        <f t="shared" si="0"/>
        <v>2500</v>
      </c>
      <c r="H12" s="99" t="s">
        <v>130</v>
      </c>
    </row>
    <row r="13" spans="1:8" s="90" customFormat="1" ht="76.5" customHeight="1">
      <c r="A13" s="434" t="s">
        <v>135</v>
      </c>
      <c r="B13" s="101" t="s">
        <v>136</v>
      </c>
      <c r="C13" s="92" t="s">
        <v>134</v>
      </c>
      <c r="D13" s="93">
        <v>1100</v>
      </c>
      <c r="E13" s="93">
        <v>2</v>
      </c>
      <c r="F13" s="93">
        <v>1</v>
      </c>
      <c r="G13" s="93">
        <f t="shared" si="0"/>
        <v>2200</v>
      </c>
      <c r="H13" s="100"/>
    </row>
    <row r="14" spans="1:8" s="90" customFormat="1" ht="76.5" customHeight="1">
      <c r="A14" s="435"/>
      <c r="B14" s="101" t="s">
        <v>148</v>
      </c>
      <c r="C14" s="92" t="s">
        <v>134</v>
      </c>
      <c r="D14" s="93">
        <v>1100</v>
      </c>
      <c r="E14" s="93">
        <v>2</v>
      </c>
      <c r="F14" s="93">
        <v>1</v>
      </c>
      <c r="G14" s="93">
        <f t="shared" si="0"/>
        <v>2200</v>
      </c>
      <c r="H14" s="100"/>
    </row>
    <row r="15" spans="1:8" s="90" customFormat="1" ht="76.5" customHeight="1">
      <c r="A15" s="435"/>
      <c r="B15" s="101" t="s">
        <v>137</v>
      </c>
      <c r="C15" s="92" t="s">
        <v>138</v>
      </c>
      <c r="D15" s="93">
        <v>1100</v>
      </c>
      <c r="E15" s="93">
        <v>1</v>
      </c>
      <c r="F15" s="93">
        <v>1</v>
      </c>
      <c r="G15" s="93">
        <f t="shared" si="0"/>
        <v>1100</v>
      </c>
      <c r="H15" s="100"/>
    </row>
    <row r="16" spans="1:8" s="90" customFormat="1" ht="76.5" customHeight="1">
      <c r="A16" s="435"/>
      <c r="B16" s="101" t="s">
        <v>149</v>
      </c>
      <c r="C16" s="92" t="s">
        <v>138</v>
      </c>
      <c r="D16" s="93">
        <v>1100</v>
      </c>
      <c r="E16" s="93">
        <v>1</v>
      </c>
      <c r="F16" s="93">
        <v>1</v>
      </c>
      <c r="G16" s="93">
        <f t="shared" si="0"/>
        <v>1100</v>
      </c>
      <c r="H16" s="100"/>
    </row>
    <row r="17" spans="1:8" s="90" customFormat="1" ht="76.5" customHeight="1">
      <c r="A17" s="435"/>
      <c r="B17" s="101" t="s">
        <v>140</v>
      </c>
      <c r="C17" s="92" t="s">
        <v>139</v>
      </c>
      <c r="D17" s="93">
        <v>1200</v>
      </c>
      <c r="E17" s="93">
        <v>3</v>
      </c>
      <c r="F17" s="93">
        <v>1</v>
      </c>
      <c r="G17" s="93">
        <f t="shared" si="0"/>
        <v>3600</v>
      </c>
      <c r="H17" s="100"/>
    </row>
    <row r="18" spans="1:8" s="90" customFormat="1" ht="76.5" customHeight="1">
      <c r="A18" s="436"/>
      <c r="B18" s="101" t="s">
        <v>144</v>
      </c>
      <c r="C18" s="92" t="s">
        <v>145</v>
      </c>
      <c r="D18" s="93">
        <v>100</v>
      </c>
      <c r="E18" s="93">
        <v>5</v>
      </c>
      <c r="F18" s="93">
        <v>1</v>
      </c>
      <c r="G18" s="93">
        <f t="shared" si="0"/>
        <v>500</v>
      </c>
      <c r="H18" s="100"/>
    </row>
    <row r="19" spans="1:8" s="90" customFormat="1" ht="76.5" customHeight="1">
      <c r="A19" s="434" t="s">
        <v>18</v>
      </c>
      <c r="B19" s="101" t="s">
        <v>131</v>
      </c>
      <c r="C19" s="92"/>
      <c r="D19" s="93">
        <v>200</v>
      </c>
      <c r="E19" s="93">
        <v>1</v>
      </c>
      <c r="F19" s="93">
        <v>25</v>
      </c>
      <c r="G19" s="93">
        <f t="shared" si="0"/>
        <v>5000</v>
      </c>
      <c r="H19" s="100" t="s">
        <v>142</v>
      </c>
    </row>
    <row r="20" spans="1:8" s="90" customFormat="1" ht="76.5" customHeight="1">
      <c r="A20" s="435"/>
      <c r="B20" s="101" t="s">
        <v>150</v>
      </c>
      <c r="C20" s="92"/>
      <c r="D20" s="93">
        <v>200</v>
      </c>
      <c r="E20" s="93">
        <v>1</v>
      </c>
      <c r="F20" s="93">
        <v>40</v>
      </c>
      <c r="G20" s="93">
        <f t="shared" si="0"/>
        <v>8000</v>
      </c>
      <c r="H20" s="100"/>
    </row>
    <row r="21" spans="1:8" s="90" customFormat="1" ht="76.5" customHeight="1">
      <c r="A21" s="435"/>
      <c r="B21" s="101" t="s">
        <v>151</v>
      </c>
      <c r="C21" s="92"/>
      <c r="D21" s="93">
        <v>300</v>
      </c>
      <c r="E21" s="93">
        <v>1</v>
      </c>
      <c r="F21" s="93">
        <v>40</v>
      </c>
      <c r="G21" s="93">
        <f t="shared" si="0"/>
        <v>12000</v>
      </c>
      <c r="H21" s="100"/>
    </row>
    <row r="22" spans="1:8" s="90" customFormat="1" ht="76.5" customHeight="1">
      <c r="A22" s="435"/>
      <c r="B22" s="101" t="s">
        <v>152</v>
      </c>
      <c r="C22" s="92"/>
      <c r="D22" s="93">
        <v>150</v>
      </c>
      <c r="E22" s="93">
        <v>1</v>
      </c>
      <c r="F22" s="93">
        <v>6</v>
      </c>
      <c r="G22" s="93">
        <f t="shared" si="0"/>
        <v>900</v>
      </c>
      <c r="H22" s="100"/>
    </row>
    <row r="23" spans="1:8" s="90" customFormat="1" ht="76.5" customHeight="1">
      <c r="A23" s="435"/>
      <c r="B23" s="101" t="s">
        <v>153</v>
      </c>
      <c r="C23" s="92"/>
      <c r="D23" s="93">
        <v>150</v>
      </c>
      <c r="E23" s="93">
        <v>1</v>
      </c>
      <c r="F23" s="93">
        <v>6</v>
      </c>
      <c r="G23" s="93">
        <f t="shared" si="0"/>
        <v>900</v>
      </c>
      <c r="H23" s="100"/>
    </row>
    <row r="24" spans="1:8" s="90" customFormat="1" ht="76.5" customHeight="1">
      <c r="A24" s="435"/>
      <c r="B24" s="101" t="s">
        <v>154</v>
      </c>
      <c r="C24" s="92"/>
      <c r="D24" s="93">
        <v>150</v>
      </c>
      <c r="E24" s="93">
        <v>1</v>
      </c>
      <c r="F24" s="93">
        <v>6</v>
      </c>
      <c r="G24" s="93">
        <f t="shared" si="0"/>
        <v>900</v>
      </c>
      <c r="H24" s="100"/>
    </row>
    <row r="25" spans="1:8" s="90" customFormat="1" ht="60" customHeight="1">
      <c r="A25" s="436"/>
      <c r="B25" s="101" t="s">
        <v>133</v>
      </c>
      <c r="C25" s="92" t="s">
        <v>120</v>
      </c>
      <c r="D25" s="93">
        <v>250</v>
      </c>
      <c r="E25" s="91">
        <v>1</v>
      </c>
      <c r="F25" s="91">
        <v>10</v>
      </c>
      <c r="G25" s="89">
        <f t="shared" si="0"/>
        <v>2500</v>
      </c>
      <c r="H25" s="100"/>
    </row>
    <row r="26" spans="1:8" s="90" customFormat="1" ht="25.75">
      <c r="A26" s="102" t="s">
        <v>19</v>
      </c>
      <c r="B26" s="101" t="s">
        <v>19</v>
      </c>
      <c r="C26" s="88" t="s">
        <v>143</v>
      </c>
      <c r="D26" s="89">
        <v>15000</v>
      </c>
      <c r="E26" s="91">
        <v>2</v>
      </c>
      <c r="F26" s="91">
        <v>1</v>
      </c>
      <c r="G26" s="89">
        <f t="shared" si="0"/>
        <v>30000</v>
      </c>
      <c r="H26" s="99" t="s">
        <v>119</v>
      </c>
    </row>
    <row r="27" spans="1:8" s="59" customFormat="1" ht="38.6">
      <c r="A27" s="75" t="s">
        <v>147</v>
      </c>
      <c r="B27" s="76" t="s">
        <v>146</v>
      </c>
      <c r="C27" s="77" t="s">
        <v>118</v>
      </c>
      <c r="D27" s="78">
        <v>10000</v>
      </c>
      <c r="E27" s="79">
        <v>2</v>
      </c>
      <c r="F27" s="79">
        <v>1</v>
      </c>
      <c r="G27" s="78">
        <f t="shared" si="0"/>
        <v>20000</v>
      </c>
      <c r="H27" s="76" t="s">
        <v>20</v>
      </c>
    </row>
    <row r="28" spans="1:8" s="59" customFormat="1" ht="15" customHeight="1">
      <c r="A28" s="80" t="s">
        <v>21</v>
      </c>
      <c r="B28" s="81"/>
      <c r="C28" s="81"/>
      <c r="D28" s="81"/>
      <c r="E28" s="81"/>
      <c r="F28" s="81"/>
      <c r="G28" s="81"/>
      <c r="H28" s="82"/>
    </row>
    <row r="29" spans="1:8" s="59" customFormat="1" ht="60.75" customHeight="1">
      <c r="A29" s="75" t="s">
        <v>157</v>
      </c>
      <c r="B29" s="76"/>
      <c r="C29" s="77"/>
      <c r="D29" s="78">
        <v>600</v>
      </c>
      <c r="E29" s="79">
        <v>2</v>
      </c>
      <c r="F29" s="79">
        <v>2</v>
      </c>
      <c r="G29" s="78">
        <f>D29*E29*F29</f>
        <v>2400</v>
      </c>
      <c r="H29" s="439" t="s">
        <v>121</v>
      </c>
    </row>
    <row r="30" spans="1:8" s="90" customFormat="1" ht="29.15" customHeight="1">
      <c r="A30" s="94" t="s">
        <v>155</v>
      </c>
      <c r="B30" s="94"/>
      <c r="C30" s="94"/>
      <c r="D30" s="95">
        <v>300</v>
      </c>
      <c r="E30" s="95">
        <v>1</v>
      </c>
      <c r="F30" s="95">
        <v>2</v>
      </c>
      <c r="G30" s="89">
        <f>D30*E30*F30</f>
        <v>600</v>
      </c>
      <c r="H30" s="440"/>
    </row>
    <row r="31" spans="1:8" s="59" customFormat="1" ht="16.5" customHeight="1">
      <c r="A31" s="80" t="s">
        <v>22</v>
      </c>
      <c r="B31" s="81"/>
      <c r="C31" s="81"/>
      <c r="D31" s="81"/>
      <c r="E31" s="81"/>
      <c r="F31" s="81"/>
      <c r="G31" s="81"/>
      <c r="H31" s="82"/>
    </row>
    <row r="32" spans="1:8" s="59" customFormat="1" ht="54.75" customHeight="1">
      <c r="A32" s="437" t="s">
        <v>23</v>
      </c>
      <c r="B32" s="438"/>
      <c r="C32" s="83"/>
      <c r="D32" s="78">
        <v>500</v>
      </c>
      <c r="E32" s="78">
        <v>1</v>
      </c>
      <c r="F32" s="78">
        <v>40</v>
      </c>
      <c r="G32" s="78">
        <f>D32*E32*F32</f>
        <v>20000</v>
      </c>
      <c r="H32" s="76" t="s">
        <v>24</v>
      </c>
    </row>
    <row r="33" spans="1:8" s="59" customFormat="1" ht="21.75" customHeight="1">
      <c r="A33" s="419" t="s">
        <v>158</v>
      </c>
      <c r="B33" s="420"/>
      <c r="C33" s="420"/>
      <c r="D33" s="420"/>
      <c r="E33" s="420"/>
      <c r="F33" s="420"/>
      <c r="G33" s="420"/>
      <c r="H33" s="420"/>
    </row>
    <row r="34" spans="1:8" s="59" customFormat="1">
      <c r="A34" s="96" t="s">
        <v>158</v>
      </c>
      <c r="B34" s="97"/>
      <c r="C34" s="104"/>
      <c r="D34" s="105"/>
      <c r="E34" s="105"/>
      <c r="F34" s="105"/>
      <c r="G34" s="105">
        <v>15000</v>
      </c>
      <c r="H34" s="106"/>
    </row>
    <row r="35" spans="1:8" ht="26.15" customHeight="1">
      <c r="A35" s="430" t="s">
        <v>25</v>
      </c>
      <c r="B35" s="430"/>
      <c r="C35" s="430"/>
      <c r="D35" s="430"/>
      <c r="E35" s="430"/>
      <c r="F35" s="430"/>
      <c r="G35" s="84">
        <f>SUM(G9:G34)</f>
        <v>186600</v>
      </c>
      <c r="H35" s="431"/>
    </row>
    <row r="36" spans="1:8" ht="26.15" customHeight="1">
      <c r="A36" s="432" t="s">
        <v>156</v>
      </c>
      <c r="B36" s="432"/>
      <c r="C36" s="432"/>
      <c r="D36" s="432"/>
      <c r="E36" s="432"/>
      <c r="F36" s="432"/>
      <c r="G36" s="85">
        <f>G35*0.1</f>
        <v>18660</v>
      </c>
      <c r="H36" s="411"/>
    </row>
    <row r="37" spans="1:8" s="60" customFormat="1" ht="26.15" customHeight="1">
      <c r="A37" s="433" t="s">
        <v>26</v>
      </c>
      <c r="B37" s="433"/>
      <c r="C37" s="433"/>
      <c r="D37" s="433"/>
      <c r="E37" s="433"/>
      <c r="F37" s="433"/>
      <c r="G37" s="86">
        <f>G35+G36</f>
        <v>205260</v>
      </c>
      <c r="H37" s="412"/>
    </row>
  </sheetData>
  <mergeCells count="15">
    <mergeCell ref="A35:F35"/>
    <mergeCell ref="H35:H37"/>
    <mergeCell ref="A36:F36"/>
    <mergeCell ref="A37:F37"/>
    <mergeCell ref="A13:A18"/>
    <mergeCell ref="A19:A25"/>
    <mergeCell ref="A32:B32"/>
    <mergeCell ref="A33:H33"/>
    <mergeCell ref="H29:H30"/>
    <mergeCell ref="B1:H1"/>
    <mergeCell ref="A7:B7"/>
    <mergeCell ref="A8:H8"/>
    <mergeCell ref="A9:A11"/>
    <mergeCell ref="B9:B11"/>
    <mergeCell ref="A5:H6"/>
  </mergeCells>
  <phoneticPr fontId="10" type="noConversion"/>
  <pageMargins left="0.7" right="0.7" top="0.75" bottom="0.75" header="0.3" footer="0.3"/>
  <pageSetup paperSize="9" scale="37"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6"/>
  <sheetViews>
    <sheetView view="pageBreakPreview" topLeftCell="C43" zoomScale="85" zoomScaleNormal="60" zoomScaleSheetLayoutView="85" workbookViewId="0">
      <selection activeCell="H67" sqref="H67"/>
    </sheetView>
  </sheetViews>
  <sheetFormatPr defaultColWidth="8.640625" defaultRowHeight="14.15"/>
  <cols>
    <col min="1" max="1" width="3" style="108" customWidth="1"/>
    <col min="2" max="2" width="4.140625" style="108" customWidth="1"/>
    <col min="3" max="3" width="64" style="203" customWidth="1"/>
    <col min="4" max="4" width="18.640625" style="108" customWidth="1"/>
    <col min="5" max="5" width="7.640625" style="108" customWidth="1"/>
    <col min="6" max="7" width="13.640625" style="108" customWidth="1"/>
    <col min="8" max="8" width="20.2109375" style="108" customWidth="1"/>
    <col min="9" max="9" width="107.640625" style="203" bestFit="1" customWidth="1"/>
    <col min="10" max="16384" width="8.640625" style="108"/>
  </cols>
  <sheetData>
    <row r="1" spans="1:9" ht="64.400000000000006" customHeight="1">
      <c r="A1" s="107"/>
      <c r="B1" s="446" t="s">
        <v>327</v>
      </c>
      <c r="C1" s="447"/>
      <c r="D1" s="447"/>
      <c r="E1" s="447"/>
      <c r="F1" s="447"/>
      <c r="G1" s="447"/>
      <c r="H1" s="447"/>
      <c r="I1" s="447"/>
    </row>
    <row r="2" spans="1:9" ht="25" customHeight="1">
      <c r="A2" s="111"/>
      <c r="B2" s="112"/>
      <c r="C2" s="113" t="s">
        <v>160</v>
      </c>
      <c r="D2" s="114" t="s">
        <v>161</v>
      </c>
      <c r="E2" s="114" t="s">
        <v>162</v>
      </c>
      <c r="F2" s="114" t="s">
        <v>163</v>
      </c>
      <c r="G2" s="213" t="s">
        <v>274</v>
      </c>
      <c r="H2" s="214" t="s">
        <v>275</v>
      </c>
      <c r="I2" s="115" t="s">
        <v>164</v>
      </c>
    </row>
    <row r="3" spans="1:9" ht="25" customHeight="1">
      <c r="A3" s="116"/>
      <c r="B3" s="448" t="s">
        <v>253</v>
      </c>
      <c r="C3" s="449"/>
      <c r="D3" s="449"/>
      <c r="E3" s="449"/>
      <c r="F3" s="449"/>
      <c r="G3" s="449"/>
      <c r="H3" s="449"/>
      <c r="I3" s="450"/>
    </row>
    <row r="4" spans="1:9" ht="25" customHeight="1">
      <c r="A4" s="116"/>
      <c r="B4" s="117"/>
      <c r="C4" s="120" t="s">
        <v>166</v>
      </c>
      <c r="D4" s="118" t="s">
        <v>165</v>
      </c>
      <c r="E4" s="119">
        <v>6</v>
      </c>
      <c r="F4" s="121">
        <v>1</v>
      </c>
      <c r="G4" s="254">
        <v>200</v>
      </c>
      <c r="H4" s="119">
        <f t="shared" ref="H4:H22" si="0">G4*F4*E4</f>
        <v>1200</v>
      </c>
      <c r="I4" s="122" t="s">
        <v>328</v>
      </c>
    </row>
    <row r="5" spans="1:9" ht="25" customHeight="1">
      <c r="A5" s="116"/>
      <c r="B5" s="117"/>
      <c r="C5" s="123" t="s">
        <v>167</v>
      </c>
      <c r="D5" s="118" t="s">
        <v>165</v>
      </c>
      <c r="E5" s="119">
        <v>6</v>
      </c>
      <c r="F5" s="121">
        <v>1</v>
      </c>
      <c r="G5" s="254">
        <v>300</v>
      </c>
      <c r="H5" s="119">
        <f t="shared" si="0"/>
        <v>1800</v>
      </c>
      <c r="I5" s="124" t="s">
        <v>329</v>
      </c>
    </row>
    <row r="6" spans="1:9" ht="25" customHeight="1">
      <c r="A6" s="116"/>
      <c r="B6" s="117"/>
      <c r="C6" s="122" t="s">
        <v>168</v>
      </c>
      <c r="D6" s="125" t="s">
        <v>165</v>
      </c>
      <c r="E6" s="119">
        <v>6</v>
      </c>
      <c r="F6" s="126">
        <v>1</v>
      </c>
      <c r="G6" s="254">
        <v>50</v>
      </c>
      <c r="H6" s="119">
        <f t="shared" si="0"/>
        <v>300</v>
      </c>
      <c r="I6" s="127" t="s">
        <v>330</v>
      </c>
    </row>
    <row r="7" spans="1:9" ht="25" customHeight="1">
      <c r="A7" s="116"/>
      <c r="B7" s="117"/>
      <c r="C7" s="122" t="s">
        <v>169</v>
      </c>
      <c r="D7" s="125" t="s">
        <v>165</v>
      </c>
      <c r="E7" s="119">
        <v>6</v>
      </c>
      <c r="F7" s="128">
        <v>1</v>
      </c>
      <c r="G7" s="254">
        <v>50</v>
      </c>
      <c r="H7" s="119">
        <f t="shared" si="0"/>
        <v>300</v>
      </c>
      <c r="I7" s="122" t="s">
        <v>331</v>
      </c>
    </row>
    <row r="8" spans="1:9" ht="25" customHeight="1">
      <c r="A8" s="116"/>
      <c r="B8" s="117"/>
      <c r="C8" s="129" t="s">
        <v>170</v>
      </c>
      <c r="D8" s="125" t="s">
        <v>165</v>
      </c>
      <c r="E8" s="119">
        <v>6</v>
      </c>
      <c r="F8" s="126">
        <v>1</v>
      </c>
      <c r="G8" s="254">
        <v>50</v>
      </c>
      <c r="H8" s="119">
        <f t="shared" si="0"/>
        <v>300</v>
      </c>
      <c r="I8" s="127" t="s">
        <v>332</v>
      </c>
    </row>
    <row r="9" spans="1:9" ht="25" customHeight="1">
      <c r="A9" s="116"/>
      <c r="B9" s="117"/>
      <c r="C9" s="129" t="s">
        <v>171</v>
      </c>
      <c r="D9" s="125" t="s">
        <v>172</v>
      </c>
      <c r="E9" s="119">
        <v>6</v>
      </c>
      <c r="F9" s="126">
        <v>1</v>
      </c>
      <c r="G9" s="254">
        <v>150</v>
      </c>
      <c r="H9" s="119">
        <f t="shared" si="0"/>
        <v>900</v>
      </c>
      <c r="I9" s="127" t="s">
        <v>333</v>
      </c>
    </row>
    <row r="10" spans="1:9" ht="25" customHeight="1">
      <c r="A10" s="116"/>
      <c r="B10" s="117"/>
      <c r="C10" s="129" t="s">
        <v>173</v>
      </c>
      <c r="D10" s="125" t="s">
        <v>165</v>
      </c>
      <c r="E10" s="119">
        <v>6</v>
      </c>
      <c r="F10" s="126">
        <v>2</v>
      </c>
      <c r="G10" s="254">
        <v>50</v>
      </c>
      <c r="H10" s="119">
        <f t="shared" si="0"/>
        <v>600</v>
      </c>
      <c r="I10" s="127" t="s">
        <v>334</v>
      </c>
    </row>
    <row r="11" spans="1:9" ht="25" customHeight="1">
      <c r="A11" s="116"/>
      <c r="B11" s="117"/>
      <c r="C11" s="122" t="s">
        <v>174</v>
      </c>
      <c r="D11" s="125" t="s">
        <v>165</v>
      </c>
      <c r="E11" s="119">
        <v>6</v>
      </c>
      <c r="F11" s="126">
        <v>1</v>
      </c>
      <c r="G11" s="254">
        <v>150</v>
      </c>
      <c r="H11" s="119">
        <f t="shared" si="0"/>
        <v>900</v>
      </c>
      <c r="I11" s="127" t="s">
        <v>335</v>
      </c>
    </row>
    <row r="12" spans="1:9" ht="25" customHeight="1">
      <c r="A12" s="116"/>
      <c r="B12" s="117"/>
      <c r="C12" s="122" t="s">
        <v>175</v>
      </c>
      <c r="D12" s="125" t="s">
        <v>165</v>
      </c>
      <c r="E12" s="119">
        <v>6</v>
      </c>
      <c r="F12" s="126">
        <v>2</v>
      </c>
      <c r="G12" s="254">
        <v>120</v>
      </c>
      <c r="H12" s="119">
        <f t="shared" si="0"/>
        <v>1440</v>
      </c>
      <c r="I12" s="127" t="s">
        <v>336</v>
      </c>
    </row>
    <row r="13" spans="1:9" ht="25" customHeight="1">
      <c r="A13" s="116"/>
      <c r="B13" s="117"/>
      <c r="C13" s="129" t="s">
        <v>176</v>
      </c>
      <c r="D13" s="125" t="s">
        <v>165</v>
      </c>
      <c r="E13" s="119">
        <v>6</v>
      </c>
      <c r="F13" s="126">
        <v>4</v>
      </c>
      <c r="G13" s="254">
        <v>300</v>
      </c>
      <c r="H13" s="119">
        <f t="shared" si="0"/>
        <v>7200</v>
      </c>
      <c r="I13" s="122" t="s">
        <v>337</v>
      </c>
    </row>
    <row r="14" spans="1:9" ht="25" customHeight="1">
      <c r="A14" s="116"/>
      <c r="B14" s="117"/>
      <c r="C14" s="129" t="s">
        <v>177</v>
      </c>
      <c r="D14" s="125" t="s">
        <v>165</v>
      </c>
      <c r="E14" s="119">
        <v>6</v>
      </c>
      <c r="F14" s="126">
        <v>1</v>
      </c>
      <c r="G14" s="254">
        <v>400</v>
      </c>
      <c r="H14" s="119">
        <f t="shared" si="0"/>
        <v>2400</v>
      </c>
      <c r="I14" s="130" t="s">
        <v>338</v>
      </c>
    </row>
    <row r="15" spans="1:9" ht="25" customHeight="1">
      <c r="A15" s="116"/>
      <c r="B15" s="117"/>
      <c r="C15" s="129" t="s">
        <v>178</v>
      </c>
      <c r="D15" s="125" t="s">
        <v>165</v>
      </c>
      <c r="E15" s="119">
        <v>6</v>
      </c>
      <c r="F15" s="126">
        <v>3</v>
      </c>
      <c r="G15" s="254">
        <v>150</v>
      </c>
      <c r="H15" s="119">
        <f t="shared" si="0"/>
        <v>2700</v>
      </c>
      <c r="I15" s="122" t="s">
        <v>339</v>
      </c>
    </row>
    <row r="16" spans="1:9" ht="25" customHeight="1">
      <c r="A16" s="116"/>
      <c r="B16" s="117"/>
      <c r="C16" s="122" t="s">
        <v>179</v>
      </c>
      <c r="D16" s="125" t="s">
        <v>165</v>
      </c>
      <c r="E16" s="119">
        <v>6</v>
      </c>
      <c r="F16" s="126">
        <v>1</v>
      </c>
      <c r="G16" s="254">
        <v>100</v>
      </c>
      <c r="H16" s="119">
        <f t="shared" si="0"/>
        <v>600</v>
      </c>
      <c r="I16" s="122" t="s">
        <v>340</v>
      </c>
    </row>
    <row r="17" spans="1:9" ht="25" customHeight="1">
      <c r="A17" s="116"/>
      <c r="B17" s="117"/>
      <c r="C17" s="122" t="s">
        <v>180</v>
      </c>
      <c r="D17" s="125" t="s">
        <v>165</v>
      </c>
      <c r="E17" s="119">
        <v>6</v>
      </c>
      <c r="F17" s="126">
        <v>1</v>
      </c>
      <c r="G17" s="254">
        <v>100</v>
      </c>
      <c r="H17" s="119">
        <f t="shared" si="0"/>
        <v>600</v>
      </c>
      <c r="I17" s="122" t="s">
        <v>341</v>
      </c>
    </row>
    <row r="18" spans="1:9" ht="25" customHeight="1">
      <c r="A18" s="116"/>
      <c r="B18" s="117"/>
      <c r="C18" s="122" t="s">
        <v>181</v>
      </c>
      <c r="D18" s="125" t="s">
        <v>165</v>
      </c>
      <c r="E18" s="119">
        <v>6</v>
      </c>
      <c r="F18" s="126">
        <v>4</v>
      </c>
      <c r="G18" s="254">
        <v>50</v>
      </c>
      <c r="H18" s="119">
        <f t="shared" si="0"/>
        <v>1200</v>
      </c>
      <c r="I18" s="122" t="s">
        <v>342</v>
      </c>
    </row>
    <row r="19" spans="1:9" ht="25" customHeight="1">
      <c r="A19" s="116"/>
      <c r="B19" s="117"/>
      <c r="C19" s="122" t="s">
        <v>182</v>
      </c>
      <c r="D19" s="125" t="s">
        <v>165</v>
      </c>
      <c r="E19" s="119">
        <v>6</v>
      </c>
      <c r="F19" s="126">
        <v>1</v>
      </c>
      <c r="G19" s="254">
        <v>100</v>
      </c>
      <c r="H19" s="119">
        <f t="shared" si="0"/>
        <v>600</v>
      </c>
      <c r="I19" s="122" t="s">
        <v>343</v>
      </c>
    </row>
    <row r="20" spans="1:9" ht="25" customHeight="1">
      <c r="A20" s="116"/>
      <c r="B20" s="117"/>
      <c r="C20" s="246" t="s">
        <v>183</v>
      </c>
      <c r="D20" s="125" t="s">
        <v>165</v>
      </c>
      <c r="E20" s="119">
        <v>6</v>
      </c>
      <c r="F20" s="133">
        <v>1</v>
      </c>
      <c r="G20" s="254">
        <v>100</v>
      </c>
      <c r="H20" s="119">
        <f t="shared" si="0"/>
        <v>600</v>
      </c>
      <c r="I20" s="246" t="s">
        <v>344</v>
      </c>
    </row>
    <row r="21" spans="1:9" ht="25" customHeight="1">
      <c r="A21" s="116"/>
      <c r="B21" s="131"/>
      <c r="C21" s="132" t="s">
        <v>184</v>
      </c>
      <c r="D21" s="125" t="s">
        <v>165</v>
      </c>
      <c r="E21" s="119">
        <v>6</v>
      </c>
      <c r="F21" s="133">
        <v>1</v>
      </c>
      <c r="G21" s="255">
        <v>100</v>
      </c>
      <c r="H21" s="119">
        <f t="shared" si="0"/>
        <v>600</v>
      </c>
      <c r="I21" s="223" t="s">
        <v>345</v>
      </c>
    </row>
    <row r="22" spans="1:9" ht="25" customHeight="1">
      <c r="A22" s="116"/>
      <c r="B22" s="117"/>
      <c r="C22" s="134" t="s">
        <v>185</v>
      </c>
      <c r="D22" s="135" t="s">
        <v>165</v>
      </c>
      <c r="E22" s="136">
        <v>2</v>
      </c>
      <c r="F22" s="137">
        <v>1</v>
      </c>
      <c r="G22" s="255">
        <v>1200</v>
      </c>
      <c r="H22" s="119">
        <f t="shared" si="0"/>
        <v>2400</v>
      </c>
      <c r="I22" s="138" t="s">
        <v>263</v>
      </c>
    </row>
    <row r="23" spans="1:9" ht="26.15" customHeight="1">
      <c r="A23" s="116"/>
      <c r="B23" s="451" t="s">
        <v>186</v>
      </c>
      <c r="C23" s="452"/>
      <c r="D23" s="452"/>
      <c r="E23" s="452"/>
      <c r="F23" s="452"/>
      <c r="G23" s="452"/>
      <c r="H23" s="215"/>
      <c r="I23" s="216"/>
    </row>
    <row r="24" spans="1:9" ht="25" customHeight="1">
      <c r="A24" s="116"/>
      <c r="B24" s="288"/>
      <c r="C24" s="456" t="s">
        <v>349</v>
      </c>
      <c r="D24" s="457"/>
      <c r="E24" s="457"/>
      <c r="F24" s="457"/>
      <c r="G24" s="457"/>
      <c r="H24" s="457"/>
      <c r="I24" s="458"/>
    </row>
    <row r="25" spans="1:9" s="110" customFormat="1" ht="25" customHeight="1">
      <c r="B25" s="297"/>
      <c r="C25" s="303" t="s">
        <v>353</v>
      </c>
      <c r="D25" s="304" t="s">
        <v>165</v>
      </c>
      <c r="E25" s="301">
        <v>1</v>
      </c>
      <c r="F25" s="299">
        <v>1</v>
      </c>
      <c r="G25" s="309">
        <v>8000</v>
      </c>
      <c r="H25" s="310">
        <f>G25*F25*E25</f>
        <v>8000</v>
      </c>
      <c r="I25" s="302"/>
    </row>
    <row r="26" spans="1:9" s="110" customFormat="1" ht="25" customHeight="1">
      <c r="B26" s="298"/>
      <c r="C26" s="300" t="s">
        <v>193</v>
      </c>
      <c r="D26" s="299" t="s">
        <v>165</v>
      </c>
      <c r="E26" s="301">
        <v>1</v>
      </c>
      <c r="F26" s="299">
        <v>2</v>
      </c>
      <c r="G26" s="309">
        <v>1200</v>
      </c>
      <c r="H26" s="310">
        <f>G26*F26*E26</f>
        <v>2400</v>
      </c>
      <c r="I26" s="302"/>
    </row>
    <row r="27" spans="1:9" s="110" customFormat="1" ht="25" customHeight="1">
      <c r="B27" s="298"/>
      <c r="C27" s="305" t="s">
        <v>354</v>
      </c>
      <c r="D27" s="299" t="s">
        <v>165</v>
      </c>
      <c r="E27" s="301">
        <v>1</v>
      </c>
      <c r="F27" s="299">
        <v>2</v>
      </c>
      <c r="G27" s="309">
        <v>1000</v>
      </c>
      <c r="H27" s="310">
        <f>G27*F27*E27</f>
        <v>2000</v>
      </c>
      <c r="I27" s="302"/>
    </row>
    <row r="28" spans="1:9" ht="25" customHeight="1">
      <c r="A28" s="116"/>
      <c r="B28" s="253"/>
      <c r="C28" s="456" t="s">
        <v>348</v>
      </c>
      <c r="D28" s="457"/>
      <c r="E28" s="457"/>
      <c r="F28" s="457"/>
      <c r="G28" s="457"/>
      <c r="H28" s="457"/>
      <c r="I28" s="458"/>
    </row>
    <row r="29" spans="1:9" s="110" customFormat="1" ht="25" customHeight="1">
      <c r="B29" s="297"/>
      <c r="C29" s="140" t="s">
        <v>347</v>
      </c>
      <c r="D29" s="140" t="s">
        <v>172</v>
      </c>
      <c r="E29" s="141">
        <v>1</v>
      </c>
      <c r="F29" s="141">
        <v>1</v>
      </c>
      <c r="G29" s="309">
        <v>8000</v>
      </c>
      <c r="H29" s="309">
        <f>G29*F29*E29</f>
        <v>8000</v>
      </c>
      <c r="I29" s="140"/>
    </row>
    <row r="30" spans="1:9" ht="25" customHeight="1">
      <c r="A30" s="110"/>
      <c r="B30" s="131"/>
      <c r="C30" s="453" t="s">
        <v>188</v>
      </c>
      <c r="D30" s="125" t="s">
        <v>187</v>
      </c>
      <c r="E30" s="139">
        <v>1</v>
      </c>
      <c r="F30" s="125">
        <v>30</v>
      </c>
      <c r="G30" s="309">
        <v>180</v>
      </c>
      <c r="H30" s="125">
        <f>E30*F30*G30</f>
        <v>5400</v>
      </c>
      <c r="I30" s="223" t="s">
        <v>189</v>
      </c>
    </row>
    <row r="31" spans="1:9" ht="25" customHeight="1">
      <c r="A31" s="110"/>
      <c r="B31" s="131"/>
      <c r="C31" s="453"/>
      <c r="D31" s="125" t="s">
        <v>165</v>
      </c>
      <c r="E31" s="139">
        <v>1</v>
      </c>
      <c r="F31" s="125">
        <v>1</v>
      </c>
      <c r="G31" s="309">
        <v>3000</v>
      </c>
      <c r="H31" s="125">
        <f>E31*F31*G31</f>
        <v>3000</v>
      </c>
      <c r="I31" s="223" t="s">
        <v>190</v>
      </c>
    </row>
    <row r="32" spans="1:9" ht="25" customHeight="1">
      <c r="A32" s="110"/>
      <c r="B32" s="117"/>
      <c r="C32" s="140" t="s">
        <v>191</v>
      </c>
      <c r="D32" s="141" t="s">
        <v>192</v>
      </c>
      <c r="E32" s="142">
        <v>1</v>
      </c>
      <c r="F32" s="141">
        <v>4</v>
      </c>
      <c r="G32" s="309">
        <v>800</v>
      </c>
      <c r="H32" s="125">
        <f>E32*F32*G32</f>
        <v>3200</v>
      </c>
      <c r="I32" s="140" t="s">
        <v>346</v>
      </c>
    </row>
    <row r="33" spans="1:9" ht="25" customHeight="1">
      <c r="A33" s="153"/>
      <c r="B33" s="117"/>
      <c r="C33" s="145" t="s">
        <v>193</v>
      </c>
      <c r="D33" s="141" t="s">
        <v>165</v>
      </c>
      <c r="E33" s="142">
        <v>2</v>
      </c>
      <c r="F33" s="146">
        <v>1</v>
      </c>
      <c r="G33" s="309">
        <v>1200</v>
      </c>
      <c r="H33" s="125">
        <f>E33*F33*G33</f>
        <v>2400</v>
      </c>
      <c r="I33" s="124"/>
    </row>
    <row r="34" spans="1:9" ht="25" customHeight="1">
      <c r="A34" s="116"/>
      <c r="B34" s="147"/>
      <c r="C34" s="148"/>
      <c r="D34" s="149"/>
      <c r="E34" s="150" t="s">
        <v>65</v>
      </c>
      <c r="F34" s="151" t="s">
        <v>194</v>
      </c>
      <c r="G34" s="151"/>
      <c r="H34" s="281">
        <f>SUM(H4:H33)</f>
        <v>61040</v>
      </c>
      <c r="I34" s="152"/>
    </row>
    <row r="35" spans="1:9" ht="25" customHeight="1">
      <c r="A35" s="110"/>
      <c r="B35" s="454" t="s">
        <v>195</v>
      </c>
      <c r="C35" s="455"/>
      <c r="D35" s="455"/>
      <c r="E35" s="455"/>
      <c r="F35" s="455"/>
      <c r="G35" s="455"/>
      <c r="H35" s="455"/>
      <c r="I35" s="455"/>
    </row>
    <row r="36" spans="1:9" ht="25" customHeight="1">
      <c r="A36" s="110"/>
      <c r="B36" s="112"/>
      <c r="C36" s="113" t="s">
        <v>160</v>
      </c>
      <c r="D36" s="114" t="s">
        <v>161</v>
      </c>
      <c r="E36" s="114" t="s">
        <v>162</v>
      </c>
      <c r="F36" s="114" t="s">
        <v>163</v>
      </c>
      <c r="G36" s="214" t="s">
        <v>274</v>
      </c>
      <c r="H36" s="214" t="s">
        <v>275</v>
      </c>
      <c r="I36" s="115" t="s">
        <v>164</v>
      </c>
    </row>
    <row r="37" spans="1:9" ht="25" customHeight="1">
      <c r="A37" s="110"/>
      <c r="B37" s="117"/>
      <c r="C37" s="130" t="s">
        <v>196</v>
      </c>
      <c r="D37" s="125" t="s">
        <v>165</v>
      </c>
      <c r="E37" s="119">
        <v>4</v>
      </c>
      <c r="F37" s="154">
        <v>1</v>
      </c>
      <c r="G37" s="309">
        <v>400</v>
      </c>
      <c r="H37" s="309">
        <f>E37*F37*G37</f>
        <v>1600</v>
      </c>
      <c r="I37" s="130" t="s">
        <v>197</v>
      </c>
    </row>
    <row r="38" spans="1:9" ht="25" customHeight="1">
      <c r="A38" s="110"/>
      <c r="B38" s="117"/>
      <c r="C38" s="130" t="s">
        <v>198</v>
      </c>
      <c r="D38" s="125" t="s">
        <v>165</v>
      </c>
      <c r="E38" s="119">
        <v>4</v>
      </c>
      <c r="F38" s="154">
        <v>1</v>
      </c>
      <c r="G38" s="309">
        <v>400</v>
      </c>
      <c r="H38" s="309">
        <f t="shared" ref="H38:H47" si="1">E38*F38*G38</f>
        <v>1600</v>
      </c>
      <c r="I38" s="130" t="s">
        <v>199</v>
      </c>
    </row>
    <row r="39" spans="1:9" ht="25" customHeight="1">
      <c r="A39" s="110"/>
      <c r="B39" s="117"/>
      <c r="C39" s="130" t="s">
        <v>200</v>
      </c>
      <c r="D39" s="125" t="s">
        <v>165</v>
      </c>
      <c r="E39" s="119">
        <v>4</v>
      </c>
      <c r="F39" s="126">
        <v>1</v>
      </c>
      <c r="G39" s="309">
        <v>400</v>
      </c>
      <c r="H39" s="309">
        <f t="shared" si="1"/>
        <v>1600</v>
      </c>
      <c r="I39" s="130" t="s">
        <v>199</v>
      </c>
    </row>
    <row r="40" spans="1:9" ht="25" customHeight="1">
      <c r="A40" s="110"/>
      <c r="B40" s="155"/>
      <c r="C40" s="156" t="s">
        <v>201</v>
      </c>
      <c r="D40" s="157" t="s">
        <v>165</v>
      </c>
      <c r="E40" s="119">
        <v>2</v>
      </c>
      <c r="F40" s="158">
        <v>4</v>
      </c>
      <c r="G40" s="309">
        <v>200</v>
      </c>
      <c r="H40" s="309">
        <f t="shared" si="1"/>
        <v>1600</v>
      </c>
      <c r="I40" s="159" t="s">
        <v>202</v>
      </c>
    </row>
    <row r="41" spans="1:9" ht="25" customHeight="1">
      <c r="A41" s="110"/>
      <c r="B41" s="117"/>
      <c r="C41" s="143" t="s">
        <v>203</v>
      </c>
      <c r="D41" s="141" t="s">
        <v>165</v>
      </c>
      <c r="E41" s="119">
        <v>4</v>
      </c>
      <c r="F41" s="144">
        <v>2</v>
      </c>
      <c r="G41" s="309">
        <v>200</v>
      </c>
      <c r="H41" s="309">
        <f t="shared" si="1"/>
        <v>1600</v>
      </c>
      <c r="I41" s="130" t="s">
        <v>204</v>
      </c>
    </row>
    <row r="42" spans="1:9" ht="25" customHeight="1">
      <c r="A42" s="110"/>
      <c r="B42" s="117"/>
      <c r="C42" s="145" t="s">
        <v>205</v>
      </c>
      <c r="D42" s="135" t="s">
        <v>165</v>
      </c>
      <c r="E42" s="119">
        <v>4</v>
      </c>
      <c r="F42" s="146">
        <v>4</v>
      </c>
      <c r="G42" s="309">
        <v>150</v>
      </c>
      <c r="H42" s="309">
        <f t="shared" si="1"/>
        <v>2400</v>
      </c>
      <c r="I42" s="130"/>
    </row>
    <row r="43" spans="1:9" ht="25" customHeight="1">
      <c r="A43" s="110"/>
      <c r="B43" s="117"/>
      <c r="C43" s="145" t="s">
        <v>206</v>
      </c>
      <c r="D43" s="135" t="s">
        <v>165</v>
      </c>
      <c r="E43" s="119">
        <v>2</v>
      </c>
      <c r="F43" s="146">
        <v>1</v>
      </c>
      <c r="G43" s="309">
        <v>400</v>
      </c>
      <c r="H43" s="309">
        <f t="shared" si="1"/>
        <v>800</v>
      </c>
      <c r="I43" s="130" t="s">
        <v>259</v>
      </c>
    </row>
    <row r="44" spans="1:9" ht="36.75" customHeight="1">
      <c r="A44" s="116"/>
      <c r="B44" s="117"/>
      <c r="C44" s="145" t="s">
        <v>257</v>
      </c>
      <c r="D44" s="135" t="s">
        <v>165</v>
      </c>
      <c r="E44" s="119">
        <v>2</v>
      </c>
      <c r="F44" s="146">
        <v>3</v>
      </c>
      <c r="G44" s="309">
        <v>300</v>
      </c>
      <c r="H44" s="309">
        <f t="shared" si="1"/>
        <v>1800</v>
      </c>
      <c r="I44" s="130"/>
    </row>
    <row r="45" spans="1:9" ht="38.25" customHeight="1">
      <c r="A45" s="116"/>
      <c r="B45" s="117"/>
      <c r="C45" s="145" t="s">
        <v>258</v>
      </c>
      <c r="D45" s="135" t="s">
        <v>165</v>
      </c>
      <c r="E45" s="119">
        <v>2</v>
      </c>
      <c r="F45" s="146">
        <v>5</v>
      </c>
      <c r="G45" s="309">
        <v>200</v>
      </c>
      <c r="H45" s="309">
        <f t="shared" si="1"/>
        <v>2000</v>
      </c>
      <c r="I45" s="124" t="s">
        <v>261</v>
      </c>
    </row>
    <row r="46" spans="1:9" ht="36" customHeight="1">
      <c r="A46" s="116"/>
      <c r="B46" s="117"/>
      <c r="C46" s="145" t="s">
        <v>271</v>
      </c>
      <c r="D46" s="135" t="s">
        <v>165</v>
      </c>
      <c r="E46" s="119">
        <v>2</v>
      </c>
      <c r="F46" s="146">
        <v>2</v>
      </c>
      <c r="G46" s="309">
        <v>200</v>
      </c>
      <c r="H46" s="309">
        <f t="shared" si="1"/>
        <v>800</v>
      </c>
      <c r="I46" s="124" t="s">
        <v>260</v>
      </c>
    </row>
    <row r="47" spans="1:9" ht="25" customHeight="1">
      <c r="A47" s="110"/>
      <c r="B47" s="117"/>
      <c r="C47" s="145" t="s">
        <v>207</v>
      </c>
      <c r="D47" s="135" t="s">
        <v>165</v>
      </c>
      <c r="E47" s="119">
        <v>2</v>
      </c>
      <c r="F47" s="146">
        <v>3</v>
      </c>
      <c r="G47" s="309">
        <v>150</v>
      </c>
      <c r="H47" s="309">
        <f t="shared" si="1"/>
        <v>900</v>
      </c>
      <c r="I47" s="130"/>
    </row>
    <row r="48" spans="1:9" ht="25.4" customHeight="1">
      <c r="A48" s="116"/>
      <c r="B48" s="164"/>
      <c r="C48" s="165"/>
      <c r="D48" s="166"/>
      <c r="E48" s="166"/>
      <c r="F48" s="167" t="s">
        <v>14</v>
      </c>
      <c r="G48" s="167"/>
      <c r="H48" s="280">
        <f>SUM(H37:H47)</f>
        <v>16700</v>
      </c>
      <c r="I48" s="168"/>
    </row>
    <row r="49" spans="1:9" ht="25" customHeight="1">
      <c r="A49" s="116"/>
      <c r="B49" s="441" t="s">
        <v>210</v>
      </c>
      <c r="C49" s="442"/>
      <c r="D49" s="442"/>
      <c r="E49" s="442"/>
      <c r="F49" s="442"/>
      <c r="G49" s="442"/>
      <c r="H49" s="442"/>
      <c r="I49" s="442"/>
    </row>
    <row r="50" spans="1:9" ht="25" customHeight="1">
      <c r="A50" s="116"/>
      <c r="B50" s="112"/>
      <c r="C50" s="113" t="s">
        <v>160</v>
      </c>
      <c r="D50" s="114" t="s">
        <v>161</v>
      </c>
      <c r="E50" s="114" t="s">
        <v>162</v>
      </c>
      <c r="F50" s="114" t="s">
        <v>163</v>
      </c>
      <c r="G50" s="214" t="s">
        <v>274</v>
      </c>
      <c r="H50" s="214" t="s">
        <v>275</v>
      </c>
      <c r="I50" s="115" t="s">
        <v>164</v>
      </c>
    </row>
    <row r="51" spans="1:9" ht="25" customHeight="1">
      <c r="A51" s="116"/>
      <c r="B51" s="160"/>
      <c r="C51" s="161" t="s">
        <v>281</v>
      </c>
      <c r="D51" s="162" t="s">
        <v>211</v>
      </c>
      <c r="E51" s="162">
        <v>1</v>
      </c>
      <c r="F51" s="162">
        <v>1</v>
      </c>
      <c r="G51" s="309">
        <v>1400</v>
      </c>
      <c r="H51" s="309">
        <f>G51*F51*E51</f>
        <v>1400</v>
      </c>
      <c r="I51" s="163" t="s">
        <v>265</v>
      </c>
    </row>
    <row r="52" spans="1:9" ht="25" customHeight="1">
      <c r="A52" s="116"/>
      <c r="B52" s="306"/>
      <c r="C52" s="161" t="s">
        <v>350</v>
      </c>
      <c r="D52" s="307" t="s">
        <v>351</v>
      </c>
      <c r="E52" s="307">
        <v>1</v>
      </c>
      <c r="F52" s="307">
        <v>4</v>
      </c>
      <c r="G52" s="309">
        <v>500</v>
      </c>
      <c r="H52" s="309">
        <f>G52*F52*E52</f>
        <v>2000</v>
      </c>
      <c r="I52" s="308"/>
    </row>
    <row r="53" spans="1:9" ht="25" customHeight="1">
      <c r="A53" s="116"/>
      <c r="B53" s="228"/>
      <c r="C53" s="456" t="s">
        <v>285</v>
      </c>
      <c r="D53" s="457"/>
      <c r="E53" s="457"/>
      <c r="F53" s="457"/>
      <c r="G53" s="457"/>
      <c r="H53" s="457"/>
      <c r="I53" s="458"/>
    </row>
    <row r="54" spans="1:9" ht="25" customHeight="1">
      <c r="A54" s="116"/>
      <c r="B54" s="160"/>
      <c r="C54" s="243" t="s">
        <v>282</v>
      </c>
      <c r="D54" s="244" t="s">
        <v>165</v>
      </c>
      <c r="E54" s="244">
        <v>6</v>
      </c>
      <c r="F54" s="244">
        <v>10</v>
      </c>
      <c r="G54" s="309">
        <v>300</v>
      </c>
      <c r="H54" s="309">
        <f>G54*F54*E54</f>
        <v>18000</v>
      </c>
      <c r="I54" s="245" t="s">
        <v>357</v>
      </c>
    </row>
    <row r="55" spans="1:9" ht="25" customHeight="1">
      <c r="A55" s="116"/>
      <c r="B55" s="225"/>
      <c r="C55" s="243" t="s">
        <v>278</v>
      </c>
      <c r="D55" s="244" t="s">
        <v>165</v>
      </c>
      <c r="E55" s="244">
        <v>1</v>
      </c>
      <c r="F55" s="244">
        <v>3</v>
      </c>
      <c r="G55" s="309">
        <v>300</v>
      </c>
      <c r="H55" s="309">
        <f>G55*F55*E55</f>
        <v>900</v>
      </c>
      <c r="I55" s="245" t="s">
        <v>311</v>
      </c>
    </row>
    <row r="56" spans="1:9" ht="25" customHeight="1">
      <c r="A56" s="116"/>
      <c r="B56" s="160"/>
      <c r="C56" s="161" t="s">
        <v>214</v>
      </c>
      <c r="D56" s="162" t="s">
        <v>213</v>
      </c>
      <c r="E56" s="162">
        <v>6</v>
      </c>
      <c r="F56" s="162">
        <v>15</v>
      </c>
      <c r="G56" s="309">
        <v>100</v>
      </c>
      <c r="H56" s="309">
        <f>G56*F56*E56</f>
        <v>9000</v>
      </c>
      <c r="I56" s="169" t="s">
        <v>215</v>
      </c>
    </row>
    <row r="57" spans="1:9" ht="48" customHeight="1">
      <c r="A57" s="116"/>
      <c r="B57" s="160"/>
      <c r="C57" s="222" t="s">
        <v>208</v>
      </c>
      <c r="D57" s="220" t="s">
        <v>209</v>
      </c>
      <c r="E57" s="220">
        <v>7</v>
      </c>
      <c r="F57" s="220">
        <v>5</v>
      </c>
      <c r="G57" s="309">
        <v>800</v>
      </c>
      <c r="H57" s="309">
        <f t="shared" ref="H57:H62" si="2">G57*F57*E57</f>
        <v>28000</v>
      </c>
      <c r="I57" s="163" t="s">
        <v>352</v>
      </c>
    </row>
    <row r="58" spans="1:9" ht="25" customHeight="1">
      <c r="A58" s="116"/>
      <c r="B58" s="228"/>
      <c r="C58" s="222" t="s">
        <v>312</v>
      </c>
      <c r="D58" s="220" t="s">
        <v>209</v>
      </c>
      <c r="E58" s="247">
        <v>2</v>
      </c>
      <c r="F58" s="247">
        <v>5</v>
      </c>
      <c r="G58" s="309">
        <v>2000</v>
      </c>
      <c r="H58" s="309">
        <f t="shared" si="2"/>
        <v>20000</v>
      </c>
      <c r="I58" s="282"/>
    </row>
    <row r="59" spans="1:9" ht="25" customHeight="1">
      <c r="A59" s="116"/>
      <c r="B59" s="228"/>
      <c r="C59" s="243" t="s">
        <v>212</v>
      </c>
      <c r="D59" s="244" t="s">
        <v>162</v>
      </c>
      <c r="E59" s="244">
        <v>6</v>
      </c>
      <c r="F59" s="244">
        <v>12</v>
      </c>
      <c r="G59" s="309">
        <v>40</v>
      </c>
      <c r="H59" s="309">
        <f t="shared" si="2"/>
        <v>2880</v>
      </c>
      <c r="I59" s="245" t="s">
        <v>266</v>
      </c>
    </row>
    <row r="60" spans="1:9" ht="25" customHeight="1">
      <c r="A60" s="116"/>
      <c r="B60" s="228"/>
      <c r="C60" s="256" t="s">
        <v>280</v>
      </c>
      <c r="D60" s="118" t="s">
        <v>165</v>
      </c>
      <c r="E60" s="257">
        <v>1</v>
      </c>
      <c r="F60" s="118">
        <v>1</v>
      </c>
      <c r="G60" s="309">
        <v>5000</v>
      </c>
      <c r="H60" s="309">
        <f t="shared" si="2"/>
        <v>5000</v>
      </c>
      <c r="I60" s="258"/>
    </row>
    <row r="61" spans="1:9" ht="25" customHeight="1">
      <c r="A61" s="116"/>
      <c r="B61" s="306"/>
      <c r="C61" s="314" t="s">
        <v>358</v>
      </c>
      <c r="D61" s="118" t="s">
        <v>165</v>
      </c>
      <c r="E61" s="316">
        <v>1</v>
      </c>
      <c r="F61" s="315">
        <v>13</v>
      </c>
      <c r="G61" s="309">
        <v>3200</v>
      </c>
      <c r="H61" s="309">
        <f t="shared" si="2"/>
        <v>41600</v>
      </c>
      <c r="I61" s="317"/>
    </row>
    <row r="62" spans="1:9" ht="25" customHeight="1">
      <c r="A62" s="116"/>
      <c r="B62" s="228"/>
      <c r="C62" s="256" t="s">
        <v>284</v>
      </c>
      <c r="D62" s="220" t="s">
        <v>209</v>
      </c>
      <c r="E62" s="257">
        <v>2</v>
      </c>
      <c r="F62" s="260">
        <v>3</v>
      </c>
      <c r="G62" s="309">
        <v>400</v>
      </c>
      <c r="H62" s="309">
        <f t="shared" si="2"/>
        <v>2400</v>
      </c>
      <c r="I62" s="258"/>
    </row>
    <row r="63" spans="1:9" ht="25" customHeight="1">
      <c r="A63" s="116"/>
      <c r="B63" s="160"/>
      <c r="C63" s="456" t="s">
        <v>286</v>
      </c>
      <c r="D63" s="457"/>
      <c r="E63" s="457"/>
      <c r="F63" s="457"/>
      <c r="G63" s="457"/>
      <c r="H63" s="457"/>
      <c r="I63" s="458"/>
    </row>
    <row r="64" spans="1:9" ht="25" customHeight="1">
      <c r="A64" s="116"/>
      <c r="B64" s="160"/>
      <c r="C64" s="243" t="s">
        <v>279</v>
      </c>
      <c r="D64" s="244" t="s">
        <v>162</v>
      </c>
      <c r="E64" s="244">
        <v>6</v>
      </c>
      <c r="F64" s="244">
        <v>8</v>
      </c>
      <c r="G64" s="309">
        <v>175</v>
      </c>
      <c r="H64" s="309">
        <f t="shared" ref="H64:H69" si="3">G64*F64*E64</f>
        <v>8400</v>
      </c>
      <c r="I64" s="245" t="s">
        <v>272</v>
      </c>
    </row>
    <row r="65" spans="1:9" ht="44.25" customHeight="1">
      <c r="A65" s="116"/>
      <c r="B65" s="160"/>
      <c r="C65" s="161" t="s">
        <v>221</v>
      </c>
      <c r="D65" s="162" t="s">
        <v>192</v>
      </c>
      <c r="E65" s="162">
        <v>6</v>
      </c>
      <c r="F65" s="244">
        <v>8</v>
      </c>
      <c r="G65" s="309">
        <v>1</v>
      </c>
      <c r="H65" s="309">
        <f t="shared" si="3"/>
        <v>48</v>
      </c>
      <c r="I65" s="163" t="s">
        <v>222</v>
      </c>
    </row>
    <row r="66" spans="1:9" ht="25" customHeight="1">
      <c r="A66" s="116"/>
      <c r="B66" s="160"/>
      <c r="C66" s="243" t="s">
        <v>283</v>
      </c>
      <c r="D66" s="244" t="s">
        <v>192</v>
      </c>
      <c r="E66" s="244">
        <v>6</v>
      </c>
      <c r="F66" s="244">
        <v>15</v>
      </c>
      <c r="G66" s="309">
        <v>100</v>
      </c>
      <c r="H66" s="309">
        <f t="shared" si="3"/>
        <v>9000</v>
      </c>
      <c r="I66" s="170" t="s">
        <v>220</v>
      </c>
    </row>
    <row r="67" spans="1:9" ht="25" customHeight="1">
      <c r="A67" s="116"/>
      <c r="B67" s="160"/>
      <c r="C67" s="243" t="s">
        <v>273</v>
      </c>
      <c r="D67" s="244" t="s">
        <v>192</v>
      </c>
      <c r="E67" s="244">
        <v>6</v>
      </c>
      <c r="F67" s="244">
        <v>12</v>
      </c>
      <c r="G67" s="309">
        <v>80</v>
      </c>
      <c r="H67" s="309">
        <f t="shared" si="3"/>
        <v>5760</v>
      </c>
      <c r="I67" s="245"/>
    </row>
    <row r="68" spans="1:9" ht="25" customHeight="1">
      <c r="A68" s="116"/>
      <c r="B68" s="160"/>
      <c r="C68" s="172" t="s">
        <v>287</v>
      </c>
      <c r="D68" s="171" t="s">
        <v>192</v>
      </c>
      <c r="E68" s="171">
        <v>1</v>
      </c>
      <c r="F68" s="244">
        <v>12</v>
      </c>
      <c r="G68" s="309">
        <v>100</v>
      </c>
      <c r="H68" s="309">
        <f t="shared" si="3"/>
        <v>1200</v>
      </c>
      <c r="I68" s="170" t="s">
        <v>303</v>
      </c>
    </row>
    <row r="69" spans="1:9" ht="25" customHeight="1">
      <c r="A69" s="116"/>
      <c r="B69" s="160"/>
      <c r="C69" s="161" t="s">
        <v>225</v>
      </c>
      <c r="D69" s="162" t="s">
        <v>165</v>
      </c>
      <c r="E69" s="162">
        <v>1</v>
      </c>
      <c r="F69" s="162">
        <v>1</v>
      </c>
      <c r="G69" s="309">
        <v>500</v>
      </c>
      <c r="H69" s="309">
        <f t="shared" si="3"/>
        <v>500</v>
      </c>
      <c r="I69" s="163"/>
    </row>
    <row r="70" spans="1:9" ht="25" customHeight="1">
      <c r="A70" s="116"/>
      <c r="B70" s="228"/>
      <c r="C70" s="456" t="s">
        <v>302</v>
      </c>
      <c r="D70" s="457"/>
      <c r="E70" s="457"/>
      <c r="F70" s="457"/>
      <c r="G70" s="457"/>
      <c r="H70" s="457"/>
      <c r="I70" s="458"/>
    </row>
    <row r="71" spans="1:9" ht="25" customHeight="1">
      <c r="A71" s="116"/>
      <c r="B71" s="160"/>
      <c r="C71" s="174" t="s">
        <v>234</v>
      </c>
      <c r="D71" s="171" t="s">
        <v>235</v>
      </c>
      <c r="E71" s="171">
        <v>1</v>
      </c>
      <c r="F71" s="171">
        <v>150</v>
      </c>
      <c r="G71" s="309">
        <v>2</v>
      </c>
      <c r="H71" s="309">
        <f t="shared" ref="H71:H82" si="4">G71*F71*E71</f>
        <v>300</v>
      </c>
      <c r="I71" s="173"/>
    </row>
    <row r="72" spans="1:9" ht="25" customHeight="1">
      <c r="A72" s="109"/>
      <c r="B72" s="160"/>
      <c r="C72" s="174" t="s">
        <v>270</v>
      </c>
      <c r="D72" s="171" t="s">
        <v>165</v>
      </c>
      <c r="E72" s="171">
        <v>1</v>
      </c>
      <c r="F72" s="171">
        <v>1</v>
      </c>
      <c r="G72" s="309">
        <v>3000</v>
      </c>
      <c r="H72" s="309">
        <f t="shared" si="4"/>
        <v>3000</v>
      </c>
      <c r="I72" s="174" t="s">
        <v>268</v>
      </c>
    </row>
    <row r="73" spans="1:9" ht="25" customHeight="1">
      <c r="A73" s="109"/>
      <c r="B73" s="228"/>
      <c r="C73" s="161" t="s">
        <v>232</v>
      </c>
      <c r="D73" s="162" t="s">
        <v>192</v>
      </c>
      <c r="E73" s="162">
        <v>1</v>
      </c>
      <c r="F73" s="162">
        <v>4</v>
      </c>
      <c r="G73" s="309">
        <v>50</v>
      </c>
      <c r="H73" s="309">
        <f t="shared" si="4"/>
        <v>200</v>
      </c>
      <c r="I73" s="163" t="s">
        <v>233</v>
      </c>
    </row>
    <row r="74" spans="1:9" ht="25" customHeight="1">
      <c r="A74" s="109"/>
      <c r="B74" s="228"/>
      <c r="C74" s="172" t="s">
        <v>223</v>
      </c>
      <c r="D74" s="171" t="s">
        <v>192</v>
      </c>
      <c r="E74" s="171">
        <v>1</v>
      </c>
      <c r="F74" s="244">
        <v>50</v>
      </c>
      <c r="G74" s="309">
        <v>1</v>
      </c>
      <c r="H74" s="309">
        <f t="shared" si="4"/>
        <v>50</v>
      </c>
      <c r="I74" s="170" t="s">
        <v>224</v>
      </c>
    </row>
    <row r="75" spans="1:9" ht="25" customHeight="1">
      <c r="A75" s="109"/>
      <c r="B75" s="228"/>
      <c r="C75" s="172" t="s">
        <v>269</v>
      </c>
      <c r="D75" s="171" t="s">
        <v>192</v>
      </c>
      <c r="E75" s="171">
        <v>1</v>
      </c>
      <c r="F75" s="244">
        <v>50</v>
      </c>
      <c r="G75" s="309">
        <v>60</v>
      </c>
      <c r="H75" s="309">
        <f t="shared" si="4"/>
        <v>3000</v>
      </c>
      <c r="I75" s="170" t="s">
        <v>267</v>
      </c>
    </row>
    <row r="76" spans="1:9" ht="25" customHeight="1">
      <c r="A76" s="109"/>
      <c r="B76" s="228"/>
      <c r="C76" s="172" t="s">
        <v>218</v>
      </c>
      <c r="D76" s="171" t="s">
        <v>192</v>
      </c>
      <c r="E76" s="171">
        <v>1</v>
      </c>
      <c r="F76" s="162">
        <v>12</v>
      </c>
      <c r="G76" s="309">
        <v>5</v>
      </c>
      <c r="H76" s="309">
        <f t="shared" si="4"/>
        <v>60</v>
      </c>
      <c r="I76" s="170" t="s">
        <v>216</v>
      </c>
    </row>
    <row r="77" spans="1:9" ht="25" customHeight="1">
      <c r="A77" s="109"/>
      <c r="B77" s="228"/>
      <c r="C77" s="161" t="s">
        <v>219</v>
      </c>
      <c r="D77" s="162" t="s">
        <v>192</v>
      </c>
      <c r="E77" s="162">
        <v>1</v>
      </c>
      <c r="F77" s="162">
        <v>12</v>
      </c>
      <c r="G77" s="309">
        <v>5</v>
      </c>
      <c r="H77" s="309">
        <f t="shared" si="4"/>
        <v>60</v>
      </c>
      <c r="I77" s="170" t="s">
        <v>217</v>
      </c>
    </row>
    <row r="78" spans="1:9" ht="25" customHeight="1">
      <c r="A78" s="109"/>
      <c r="B78" s="228"/>
      <c r="C78" s="161" t="s">
        <v>226</v>
      </c>
      <c r="D78" s="162" t="s">
        <v>192</v>
      </c>
      <c r="E78" s="162">
        <v>1</v>
      </c>
      <c r="F78" s="162">
        <v>50</v>
      </c>
      <c r="G78" s="309">
        <v>10</v>
      </c>
      <c r="H78" s="309">
        <f t="shared" si="4"/>
        <v>500</v>
      </c>
      <c r="I78" s="163" t="s">
        <v>227</v>
      </c>
    </row>
    <row r="79" spans="1:9" ht="25" customHeight="1">
      <c r="A79" s="109"/>
      <c r="B79" s="228"/>
      <c r="C79" s="161" t="s">
        <v>228</v>
      </c>
      <c r="D79" s="162" t="s">
        <v>192</v>
      </c>
      <c r="E79" s="162">
        <v>1</v>
      </c>
      <c r="F79" s="162">
        <v>50</v>
      </c>
      <c r="G79" s="309">
        <v>5</v>
      </c>
      <c r="H79" s="309">
        <f t="shared" si="4"/>
        <v>250</v>
      </c>
      <c r="I79" s="163" t="s">
        <v>229</v>
      </c>
    </row>
    <row r="80" spans="1:9" s="221" customFormat="1" ht="25" customHeight="1">
      <c r="A80" s="177"/>
      <c r="B80" s="160"/>
      <c r="C80" s="161" t="s">
        <v>230</v>
      </c>
      <c r="D80" s="162" t="s">
        <v>192</v>
      </c>
      <c r="E80" s="162">
        <v>1</v>
      </c>
      <c r="F80" s="162">
        <v>50</v>
      </c>
      <c r="G80" s="309">
        <v>1.5</v>
      </c>
      <c r="H80" s="309">
        <f t="shared" si="4"/>
        <v>75</v>
      </c>
      <c r="I80" s="163" t="s">
        <v>231</v>
      </c>
    </row>
    <row r="81" spans="1:9" s="221" customFormat="1" ht="25" customHeight="1">
      <c r="A81" s="177"/>
      <c r="B81" s="204"/>
      <c r="C81" s="161" t="s">
        <v>236</v>
      </c>
      <c r="D81" s="162" t="s">
        <v>192</v>
      </c>
      <c r="E81" s="162">
        <v>1</v>
      </c>
      <c r="F81" s="162">
        <v>30</v>
      </c>
      <c r="G81" s="309">
        <v>2</v>
      </c>
      <c r="H81" s="309">
        <f t="shared" si="4"/>
        <v>60</v>
      </c>
      <c r="I81" s="175" t="s">
        <v>237</v>
      </c>
    </row>
    <row r="82" spans="1:9" ht="25" customHeight="1">
      <c r="A82" s="181"/>
      <c r="B82" s="259"/>
      <c r="C82" s="161" t="s">
        <v>238</v>
      </c>
      <c r="D82" s="162" t="s">
        <v>239</v>
      </c>
      <c r="E82" s="162">
        <v>1</v>
      </c>
      <c r="F82" s="162">
        <v>60</v>
      </c>
      <c r="G82" s="309">
        <v>30</v>
      </c>
      <c r="H82" s="309">
        <f t="shared" si="4"/>
        <v>1800</v>
      </c>
      <c r="I82" s="163" t="s">
        <v>262</v>
      </c>
    </row>
    <row r="83" spans="1:9" ht="25" customHeight="1">
      <c r="A83" s="181"/>
      <c r="B83" s="259"/>
      <c r="C83" s="261" t="s">
        <v>288</v>
      </c>
      <c r="D83" s="240"/>
      <c r="E83" s="231">
        <v>1</v>
      </c>
      <c r="F83" s="231">
        <v>1</v>
      </c>
      <c r="G83" s="309">
        <v>20000</v>
      </c>
      <c r="H83" s="309">
        <f>E83*F83*G83</f>
        <v>20000</v>
      </c>
      <c r="I83" s="262" t="s">
        <v>289</v>
      </c>
    </row>
    <row r="84" spans="1:9" ht="23.15" customHeight="1">
      <c r="A84" s="183"/>
      <c r="B84" s="259"/>
      <c r="C84" s="205"/>
      <c r="D84" s="206"/>
      <c r="E84" s="206"/>
      <c r="F84" s="167" t="s">
        <v>14</v>
      </c>
      <c r="G84" s="167"/>
      <c r="H84" s="285">
        <f>SUM(H51:H83)</f>
        <v>185443</v>
      </c>
      <c r="I84" s="207"/>
    </row>
    <row r="85" spans="1:9" ht="25.4" customHeight="1">
      <c r="A85" s="181"/>
      <c r="B85" s="251" t="s">
        <v>240</v>
      </c>
      <c r="C85" s="252"/>
      <c r="D85" s="252"/>
      <c r="E85" s="252"/>
      <c r="F85" s="252"/>
      <c r="G85" s="212"/>
      <c r="H85" s="212"/>
      <c r="I85" s="176"/>
    </row>
    <row r="86" spans="1:9" ht="25.4" customHeight="1">
      <c r="A86" s="181"/>
      <c r="B86" s="194">
        <v>1</v>
      </c>
      <c r="C86" s="178" t="s">
        <v>254</v>
      </c>
      <c r="D86" s="179"/>
      <c r="E86" s="179"/>
      <c r="F86" s="179"/>
      <c r="G86" s="179"/>
      <c r="H86" s="179"/>
      <c r="I86" s="180"/>
    </row>
    <row r="87" spans="1:9" ht="25.4" customHeight="1">
      <c r="A87" s="193"/>
      <c r="B87" s="195">
        <v>1</v>
      </c>
      <c r="C87" s="182" t="s">
        <v>241</v>
      </c>
      <c r="D87" s="443"/>
      <c r="E87" s="443"/>
      <c r="F87" s="443"/>
      <c r="G87" s="443"/>
      <c r="H87" s="443"/>
      <c r="I87" s="444"/>
    </row>
    <row r="88" spans="1:9" ht="25.4" customHeight="1">
      <c r="A88" s="181"/>
      <c r="B88" s="196"/>
      <c r="C88" s="184" t="s">
        <v>244</v>
      </c>
      <c r="D88" s="185" t="s">
        <v>161</v>
      </c>
      <c r="E88" s="186" t="s">
        <v>162</v>
      </c>
      <c r="F88" s="186" t="s">
        <v>163</v>
      </c>
      <c r="G88" s="214" t="s">
        <v>274</v>
      </c>
      <c r="H88" s="214" t="s">
        <v>275</v>
      </c>
      <c r="I88" s="187" t="s">
        <v>164</v>
      </c>
    </row>
    <row r="89" spans="1:9" ht="25.4" customHeight="1">
      <c r="A89" s="183"/>
      <c r="B89" s="197"/>
      <c r="C89" s="188" t="s">
        <v>242</v>
      </c>
      <c r="D89" s="189" t="s">
        <v>245</v>
      </c>
      <c r="E89" s="171">
        <v>7</v>
      </c>
      <c r="F89" s="198">
        <v>1</v>
      </c>
      <c r="G89" s="283">
        <v>1000</v>
      </c>
      <c r="H89" s="198">
        <f>E89*F89*G89</f>
        <v>7000</v>
      </c>
      <c r="I89" s="163"/>
    </row>
    <row r="90" spans="1:9" ht="25.4" customHeight="1">
      <c r="A90" s="116"/>
      <c r="B90" s="197"/>
      <c r="C90" s="188" t="s">
        <v>243</v>
      </c>
      <c r="D90" s="189" t="s">
        <v>245</v>
      </c>
      <c r="E90" s="171">
        <v>7</v>
      </c>
      <c r="F90" s="198">
        <v>2</v>
      </c>
      <c r="G90" s="283">
        <v>800</v>
      </c>
      <c r="H90" s="198">
        <f>E90*F90*G90</f>
        <v>11200</v>
      </c>
      <c r="I90" s="163"/>
    </row>
    <row r="91" spans="1:9" ht="25.4" customHeight="1">
      <c r="A91" s="116"/>
      <c r="B91" s="197"/>
      <c r="C91" s="188" t="s">
        <v>246</v>
      </c>
      <c r="D91" s="189" t="s">
        <v>245</v>
      </c>
      <c r="E91" s="171">
        <v>7</v>
      </c>
      <c r="F91" s="198">
        <v>1</v>
      </c>
      <c r="G91" s="283">
        <v>600</v>
      </c>
      <c r="H91" s="198">
        <f>E91*F91*G91</f>
        <v>4200</v>
      </c>
      <c r="I91" s="163"/>
    </row>
    <row r="92" spans="1:9" ht="30" customHeight="1">
      <c r="A92" s="116"/>
      <c r="B92" s="197"/>
      <c r="C92" s="188" t="s">
        <v>247</v>
      </c>
      <c r="D92" s="189" t="s">
        <v>245</v>
      </c>
      <c r="E92" s="171">
        <v>7</v>
      </c>
      <c r="F92" s="198">
        <v>2</v>
      </c>
      <c r="G92" s="217" t="s">
        <v>276</v>
      </c>
      <c r="H92" s="217" t="s">
        <v>276</v>
      </c>
      <c r="I92" s="163"/>
    </row>
    <row r="93" spans="1:9" ht="25" customHeight="1">
      <c r="A93" s="116"/>
      <c r="B93" s="194">
        <v>2</v>
      </c>
      <c r="C93" s="178" t="s">
        <v>248</v>
      </c>
      <c r="D93" s="179"/>
      <c r="E93" s="179"/>
      <c r="F93" s="179"/>
      <c r="G93" s="179"/>
      <c r="H93" s="179"/>
      <c r="I93" s="180"/>
    </row>
    <row r="94" spans="1:9" ht="25" customHeight="1">
      <c r="A94" s="116"/>
      <c r="B94" s="195">
        <v>1</v>
      </c>
      <c r="C94" s="182" t="s">
        <v>241</v>
      </c>
      <c r="D94" s="218"/>
      <c r="E94" s="218"/>
      <c r="F94" s="218"/>
      <c r="G94" s="218"/>
      <c r="H94" s="218"/>
      <c r="I94" s="219"/>
    </row>
    <row r="95" spans="1:9" ht="25" customHeight="1">
      <c r="A95" s="116"/>
      <c r="B95" s="226"/>
      <c r="C95" s="184" t="s">
        <v>160</v>
      </c>
      <c r="D95" s="185" t="s">
        <v>161</v>
      </c>
      <c r="E95" s="186" t="s">
        <v>162</v>
      </c>
      <c r="F95" s="186" t="s">
        <v>163</v>
      </c>
      <c r="G95" s="227" t="s">
        <v>274</v>
      </c>
      <c r="H95" s="227" t="s">
        <v>275</v>
      </c>
      <c r="I95" s="187" t="s">
        <v>164</v>
      </c>
    </row>
    <row r="96" spans="1:9" ht="25" customHeight="1">
      <c r="A96" s="116"/>
      <c r="B96" s="228"/>
      <c r="C96" s="229" t="s">
        <v>313</v>
      </c>
      <c r="D96" s="230"/>
      <c r="E96" s="231"/>
      <c r="F96" s="231"/>
      <c r="G96" s="231"/>
      <c r="H96" s="231"/>
      <c r="I96" s="232"/>
    </row>
    <row r="97" spans="1:9" ht="25" customHeight="1">
      <c r="A97" s="116"/>
      <c r="B97" s="228"/>
      <c r="C97" s="233" t="s">
        <v>290</v>
      </c>
      <c r="D97" s="230" t="s">
        <v>291</v>
      </c>
      <c r="E97" s="234">
        <v>2</v>
      </c>
      <c r="F97" s="234">
        <v>1</v>
      </c>
      <c r="G97" s="284">
        <v>1200</v>
      </c>
      <c r="H97" s="234">
        <f>E97*F97*G97</f>
        <v>2400</v>
      </c>
      <c r="I97" s="445" t="s">
        <v>264</v>
      </c>
    </row>
    <row r="98" spans="1:9" ht="25" customHeight="1">
      <c r="A98" s="116"/>
      <c r="B98" s="228"/>
      <c r="C98" s="233" t="s">
        <v>292</v>
      </c>
      <c r="D98" s="230" t="s">
        <v>291</v>
      </c>
      <c r="E98" s="236">
        <v>2</v>
      </c>
      <c r="F98" s="234">
        <v>1</v>
      </c>
      <c r="G98" s="284">
        <v>300</v>
      </c>
      <c r="H98" s="234">
        <f>E98*F98*G98</f>
        <v>600</v>
      </c>
      <c r="I98" s="445"/>
    </row>
    <row r="99" spans="1:9" ht="25" customHeight="1">
      <c r="A99" s="116"/>
      <c r="B99" s="228"/>
      <c r="C99" s="237" t="s">
        <v>249</v>
      </c>
      <c r="D99" s="230" t="s">
        <v>239</v>
      </c>
      <c r="E99" s="236">
        <v>2</v>
      </c>
      <c r="F99" s="234">
        <v>1</v>
      </c>
      <c r="G99" s="284">
        <v>100</v>
      </c>
      <c r="H99" s="234">
        <f>E99*F99*G99</f>
        <v>200</v>
      </c>
      <c r="I99" s="445"/>
    </row>
    <row r="100" spans="1:9" ht="25" customHeight="1">
      <c r="B100" s="228"/>
      <c r="C100" s="237" t="s">
        <v>293</v>
      </c>
      <c r="D100" s="230" t="s">
        <v>291</v>
      </c>
      <c r="E100" s="236">
        <v>1</v>
      </c>
      <c r="F100" s="234">
        <v>1</v>
      </c>
      <c r="G100" s="284">
        <v>100</v>
      </c>
      <c r="H100" s="234">
        <f>E100*F100*G100</f>
        <v>100</v>
      </c>
      <c r="I100" s="445"/>
    </row>
    <row r="101" spans="1:9" ht="25" customHeight="1">
      <c r="B101" s="238"/>
      <c r="C101" s="239" t="s">
        <v>294</v>
      </c>
      <c r="D101" s="240"/>
      <c r="E101" s="231"/>
      <c r="F101" s="231"/>
      <c r="G101" s="231"/>
      <c r="H101" s="231"/>
      <c r="I101" s="241"/>
    </row>
    <row r="102" spans="1:9" ht="25" customHeight="1">
      <c r="B102" s="242"/>
      <c r="C102" s="233" t="s">
        <v>292</v>
      </c>
      <c r="D102" s="248" t="s">
        <v>291</v>
      </c>
      <c r="E102" s="236">
        <v>7</v>
      </c>
      <c r="F102" s="236">
        <v>3</v>
      </c>
      <c r="G102" s="284">
        <v>300</v>
      </c>
      <c r="H102" s="236">
        <f>E102*F102*G102</f>
        <v>6300</v>
      </c>
      <c r="I102" s="249"/>
    </row>
    <row r="103" spans="1:9" ht="25" customHeight="1">
      <c r="B103" s="242"/>
      <c r="C103" s="237" t="s">
        <v>295</v>
      </c>
      <c r="D103" s="248" t="s">
        <v>291</v>
      </c>
      <c r="E103" s="236">
        <v>7</v>
      </c>
      <c r="F103" s="236">
        <v>6</v>
      </c>
      <c r="G103" s="284">
        <v>100</v>
      </c>
      <c r="H103" s="236">
        <f>E103*F103*G103</f>
        <v>4200</v>
      </c>
      <c r="I103" s="249"/>
    </row>
    <row r="104" spans="1:9" ht="25" customHeight="1">
      <c r="B104" s="242"/>
      <c r="C104" s="237" t="s">
        <v>250</v>
      </c>
      <c r="D104" s="248" t="s">
        <v>239</v>
      </c>
      <c r="E104" s="236">
        <v>1</v>
      </c>
      <c r="F104" s="236">
        <v>6</v>
      </c>
      <c r="G104" s="235">
        <v>150</v>
      </c>
      <c r="H104" s="236">
        <f>E104*F104*G104</f>
        <v>900</v>
      </c>
      <c r="I104" s="250"/>
    </row>
    <row r="105" spans="1:9" ht="17.149999999999999">
      <c r="C105" s="190"/>
      <c r="D105" s="191"/>
      <c r="E105" s="192" t="s">
        <v>296</v>
      </c>
      <c r="F105" s="211" t="s">
        <v>297</v>
      </c>
      <c r="G105" s="209"/>
      <c r="H105" s="287">
        <f>SUM(H89:H104)</f>
        <v>37100</v>
      </c>
      <c r="I105" s="199"/>
    </row>
    <row r="106" spans="1:9" ht="17.149999999999999">
      <c r="C106" s="200"/>
      <c r="D106" s="201"/>
      <c r="E106" s="192" t="s">
        <v>314</v>
      </c>
      <c r="F106" s="208" t="s">
        <v>251</v>
      </c>
      <c r="G106" s="208"/>
      <c r="H106" s="286">
        <f>H105+H48+H34+H84</f>
        <v>300283</v>
      </c>
      <c r="I106" s="202" t="s">
        <v>252</v>
      </c>
    </row>
  </sheetData>
  <mergeCells count="13">
    <mergeCell ref="B49:I49"/>
    <mergeCell ref="D87:I87"/>
    <mergeCell ref="I97:I100"/>
    <mergeCell ref="B1:I1"/>
    <mergeCell ref="B3:I3"/>
    <mergeCell ref="B23:G23"/>
    <mergeCell ref="C30:C31"/>
    <mergeCell ref="B35:I35"/>
    <mergeCell ref="C53:I53"/>
    <mergeCell ref="C63:I63"/>
    <mergeCell ref="C28:I28"/>
    <mergeCell ref="C70:I70"/>
    <mergeCell ref="C24:I24"/>
  </mergeCells>
  <phoneticPr fontId="53" type="noConversion"/>
  <pageMargins left="0.7" right="0.7" top="0.75" bottom="0.75" header="0.3" footer="0.3"/>
  <pageSetup paperSize="9" scale="2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K14"/>
  <sheetViews>
    <sheetView topLeftCell="A3" workbookViewId="0">
      <selection activeCell="I14" sqref="I14"/>
    </sheetView>
  </sheetViews>
  <sheetFormatPr defaultColWidth="7.640625" defaultRowHeight="11.6"/>
  <cols>
    <col min="1" max="1" width="6.640625" style="30" customWidth="1"/>
    <col min="2" max="2" width="28.640625" style="30" customWidth="1"/>
    <col min="3" max="3" width="34.140625" style="30" customWidth="1"/>
    <col min="4" max="4" width="23.140625" style="30" customWidth="1"/>
    <col min="5" max="6" width="12.640625" style="31" customWidth="1"/>
    <col min="7" max="7" width="7.640625" style="30"/>
    <col min="8" max="8" width="7" style="32" customWidth="1"/>
    <col min="9" max="9" width="7.640625" style="31"/>
    <col min="10" max="10" width="10.640625" style="30" customWidth="1"/>
    <col min="11" max="16384" width="7.640625" style="30"/>
  </cols>
  <sheetData>
    <row r="1" spans="1:11" s="28" customFormat="1">
      <c r="A1" s="33" t="s">
        <v>27</v>
      </c>
      <c r="B1" s="34" t="s">
        <v>28</v>
      </c>
      <c r="C1" s="34"/>
      <c r="D1" s="34"/>
      <c r="E1" s="459"/>
      <c r="F1" s="459"/>
      <c r="G1" s="459"/>
      <c r="H1" s="459"/>
      <c r="I1" s="51"/>
    </row>
    <row r="2" spans="1:11" s="28" customFormat="1">
      <c r="A2" s="33" t="s">
        <v>29</v>
      </c>
      <c r="B2" s="34"/>
      <c r="C2" s="35" t="s">
        <v>30</v>
      </c>
      <c r="D2" s="34"/>
      <c r="E2" s="459"/>
      <c r="F2" s="459"/>
      <c r="G2" s="459"/>
      <c r="H2" s="459"/>
      <c r="I2" s="51"/>
    </row>
    <row r="3" spans="1:11" s="28" customFormat="1">
      <c r="A3" s="33" t="s">
        <v>31</v>
      </c>
      <c r="B3" s="34"/>
      <c r="C3" s="34" t="s">
        <v>32</v>
      </c>
      <c r="D3" s="34"/>
      <c r="E3" s="459"/>
      <c r="F3" s="459"/>
      <c r="G3" s="459"/>
      <c r="H3" s="459"/>
      <c r="I3" s="51"/>
    </row>
    <row r="4" spans="1:11" s="28" customFormat="1" ht="14.25" customHeight="1">
      <c r="A4" s="36" t="s">
        <v>33</v>
      </c>
      <c r="B4" s="37" t="s">
        <v>34</v>
      </c>
      <c r="C4" s="34"/>
      <c r="D4" s="34"/>
      <c r="E4" s="34"/>
      <c r="F4" s="34"/>
      <c r="G4" s="34"/>
      <c r="H4" s="34"/>
      <c r="I4" s="52"/>
    </row>
    <row r="5" spans="1:11" s="29" customFormat="1" ht="21" customHeight="1">
      <c r="A5" s="38" t="s">
        <v>35</v>
      </c>
      <c r="B5" s="39" t="s">
        <v>36</v>
      </c>
      <c r="C5" s="39" t="s">
        <v>37</v>
      </c>
      <c r="D5" s="39" t="s">
        <v>38</v>
      </c>
      <c r="E5" s="40" t="s">
        <v>39</v>
      </c>
      <c r="F5" s="41" t="s">
        <v>40</v>
      </c>
      <c r="G5" s="460" t="s">
        <v>41</v>
      </c>
      <c r="H5" s="461"/>
      <c r="I5" s="53" t="s">
        <v>42</v>
      </c>
      <c r="J5" s="54"/>
    </row>
    <row r="6" spans="1:11" s="29" customFormat="1" ht="21" customHeight="1">
      <c r="A6" s="42">
        <v>1.1000000000000001</v>
      </c>
      <c r="B6" s="43" t="s">
        <v>43</v>
      </c>
      <c r="C6" s="43"/>
      <c r="D6" s="43"/>
      <c r="E6" s="43"/>
      <c r="F6" s="43"/>
      <c r="G6" s="43"/>
      <c r="H6" s="43"/>
      <c r="I6" s="55"/>
    </row>
    <row r="7" spans="1:11" ht="26.15" customHeight="1">
      <c r="A7" s="44">
        <v>1</v>
      </c>
      <c r="B7" s="45" t="s">
        <v>44</v>
      </c>
      <c r="C7" s="46" t="s">
        <v>45</v>
      </c>
      <c r="D7" s="45"/>
      <c r="E7" s="47">
        <v>2880</v>
      </c>
      <c r="F7" s="47">
        <v>0.6</v>
      </c>
      <c r="G7" s="48">
        <v>32</v>
      </c>
      <c r="H7" s="49" t="s">
        <v>46</v>
      </c>
      <c r="I7" s="56">
        <f t="shared" ref="I7:I13" si="0">E7*F7*G7</f>
        <v>55296</v>
      </c>
    </row>
    <row r="8" spans="1:11" ht="26.15" customHeight="1">
      <c r="A8" s="44">
        <v>2</v>
      </c>
      <c r="B8" s="50" t="s">
        <v>44</v>
      </c>
      <c r="C8" s="46" t="s">
        <v>47</v>
      </c>
      <c r="D8" s="45"/>
      <c r="E8" s="47">
        <v>3080</v>
      </c>
      <c r="F8" s="47">
        <v>0.6</v>
      </c>
      <c r="G8" s="48">
        <v>8</v>
      </c>
      <c r="H8" s="49" t="s">
        <v>46</v>
      </c>
      <c r="I8" s="56">
        <f t="shared" si="0"/>
        <v>14784</v>
      </c>
    </row>
    <row r="9" spans="1:11" ht="26.15" customHeight="1">
      <c r="A9" s="44">
        <v>3</v>
      </c>
      <c r="B9" s="50" t="s">
        <v>44</v>
      </c>
      <c r="C9" s="46" t="s">
        <v>48</v>
      </c>
      <c r="D9" s="45"/>
      <c r="E9" s="47">
        <v>3640</v>
      </c>
      <c r="F9" s="47">
        <v>0.6</v>
      </c>
      <c r="G9" s="48">
        <v>2</v>
      </c>
      <c r="H9" s="49" t="s">
        <v>46</v>
      </c>
      <c r="I9" s="56">
        <f t="shared" si="0"/>
        <v>4368</v>
      </c>
    </row>
    <row r="10" spans="1:11" ht="26.15" customHeight="1">
      <c r="A10" s="44">
        <v>4</v>
      </c>
      <c r="B10" s="50" t="s">
        <v>44</v>
      </c>
      <c r="C10" s="46" t="s">
        <v>49</v>
      </c>
      <c r="D10" s="45"/>
      <c r="E10" s="47">
        <v>3340</v>
      </c>
      <c r="F10" s="47">
        <v>0.6</v>
      </c>
      <c r="G10" s="48">
        <v>1</v>
      </c>
      <c r="H10" s="49" t="s">
        <v>46</v>
      </c>
      <c r="I10" s="56">
        <f t="shared" si="0"/>
        <v>2004</v>
      </c>
    </row>
    <row r="11" spans="1:11" ht="26.15" customHeight="1">
      <c r="A11" s="44">
        <v>5</v>
      </c>
      <c r="B11" s="50" t="s">
        <v>44</v>
      </c>
      <c r="C11" s="46" t="s">
        <v>50</v>
      </c>
      <c r="D11" s="45"/>
      <c r="E11" s="47">
        <v>3820</v>
      </c>
      <c r="F11" s="47">
        <v>0.6</v>
      </c>
      <c r="G11" s="48">
        <v>3</v>
      </c>
      <c r="H11" s="49" t="s">
        <v>46</v>
      </c>
      <c r="I11" s="56">
        <f t="shared" si="0"/>
        <v>6876</v>
      </c>
    </row>
    <row r="12" spans="1:11" ht="26.15" customHeight="1">
      <c r="A12" s="44">
        <v>6</v>
      </c>
      <c r="B12" s="50" t="s">
        <v>44</v>
      </c>
      <c r="C12" s="46" t="s">
        <v>51</v>
      </c>
      <c r="D12" s="45"/>
      <c r="E12" s="47">
        <v>2240</v>
      </c>
      <c r="F12" s="47">
        <v>0.6</v>
      </c>
      <c r="G12" s="48">
        <v>1</v>
      </c>
      <c r="H12" s="49" t="s">
        <v>46</v>
      </c>
      <c r="I12" s="56">
        <f t="shared" si="0"/>
        <v>1344</v>
      </c>
    </row>
    <row r="13" spans="1:11" ht="26.15" customHeight="1">
      <c r="A13" s="44">
        <v>7</v>
      </c>
      <c r="B13" s="45" t="s">
        <v>52</v>
      </c>
      <c r="C13" s="46" t="s">
        <v>53</v>
      </c>
      <c r="D13" s="45"/>
      <c r="E13" s="47">
        <v>2880</v>
      </c>
      <c r="F13" s="47">
        <v>0.6</v>
      </c>
      <c r="G13" s="48">
        <v>10</v>
      </c>
      <c r="H13" s="49" t="s">
        <v>46</v>
      </c>
      <c r="I13" s="56">
        <f t="shared" si="0"/>
        <v>17280</v>
      </c>
    </row>
    <row r="14" spans="1:11" s="29" customFormat="1" ht="26.25" customHeight="1">
      <c r="A14" s="462" t="s">
        <v>54</v>
      </c>
      <c r="B14" s="463"/>
      <c r="C14" s="463"/>
      <c r="D14" s="463"/>
      <c r="E14" s="463"/>
      <c r="F14" s="463"/>
      <c r="G14" s="463"/>
      <c r="H14" s="464"/>
      <c r="I14" s="57">
        <f>SUM(I7:I13)</f>
        <v>101952</v>
      </c>
      <c r="J14" s="30"/>
      <c r="K14" s="30"/>
    </row>
  </sheetData>
  <mergeCells count="5">
    <mergeCell ref="E1:H1"/>
    <mergeCell ref="E2:H2"/>
    <mergeCell ref="E3:H3"/>
    <mergeCell ref="G5:H5"/>
    <mergeCell ref="A14:H14"/>
  </mergeCells>
  <phoneticPr fontId="45"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H49"/>
  <sheetViews>
    <sheetView topLeftCell="A13" workbookViewId="0">
      <selection activeCell="H10" sqref="H10"/>
    </sheetView>
  </sheetViews>
  <sheetFormatPr defaultColWidth="19.640625" defaultRowHeight="12.9"/>
  <cols>
    <col min="1" max="1" width="30.140625" style="4" customWidth="1" collapsed="1"/>
    <col min="2" max="2" width="17.5" style="5" customWidth="1" collapsed="1"/>
    <col min="3" max="3" width="19.640625" style="5"/>
    <col min="4" max="7" width="12.140625" style="6" customWidth="1"/>
    <col min="8" max="8" width="11.5" style="7" customWidth="1"/>
    <col min="9" max="16384" width="19.640625" style="4"/>
  </cols>
  <sheetData>
    <row r="1" spans="1:8" ht="46.4" customHeight="1">
      <c r="A1" s="465"/>
      <c r="B1" s="465"/>
      <c r="C1" s="465"/>
    </row>
    <row r="2" spans="1:8" ht="32.15" customHeight="1">
      <c r="A2" s="5" t="s">
        <v>55</v>
      </c>
      <c r="B2" s="466" t="s">
        <v>56</v>
      </c>
      <c r="C2" s="466"/>
      <c r="D2" s="466"/>
      <c r="E2" s="466"/>
    </row>
    <row r="3" spans="1:8">
      <c r="A3" s="5" t="s">
        <v>57</v>
      </c>
      <c r="B3" s="8" t="s">
        <v>58</v>
      </c>
    </row>
    <row r="4" spans="1:8">
      <c r="A4" s="5" t="s">
        <v>59</v>
      </c>
    </row>
    <row r="5" spans="1:8" ht="9.75" hidden="1" customHeight="1">
      <c r="A5" s="5" t="s">
        <v>8</v>
      </c>
    </row>
    <row r="6" spans="1:8" hidden="1">
      <c r="A6" s="5" t="s">
        <v>9</v>
      </c>
    </row>
    <row r="7" spans="1:8" s="1" customFormat="1">
      <c r="A7" s="467" t="s">
        <v>60</v>
      </c>
      <c r="B7" s="467"/>
      <c r="C7" s="9" t="s">
        <v>61</v>
      </c>
      <c r="D7" s="10" t="s">
        <v>62</v>
      </c>
      <c r="E7" s="10" t="s">
        <v>63</v>
      </c>
      <c r="F7" s="10" t="s">
        <v>64</v>
      </c>
      <c r="G7" s="10" t="s">
        <v>65</v>
      </c>
      <c r="H7" s="11" t="s">
        <v>66</v>
      </c>
    </row>
    <row r="8" spans="1:8" s="1" customFormat="1" ht="15.45">
      <c r="A8" s="468" t="s">
        <v>67</v>
      </c>
      <c r="B8" s="468"/>
      <c r="C8" s="468"/>
      <c r="D8" s="468"/>
      <c r="E8" s="468"/>
      <c r="F8" s="468"/>
      <c r="G8" s="12"/>
      <c r="H8" s="13"/>
    </row>
    <row r="9" spans="1:8" s="2" customFormat="1" ht="43.4" customHeight="1">
      <c r="A9" s="475" t="s">
        <v>68</v>
      </c>
      <c r="B9" s="480" t="s">
        <v>16</v>
      </c>
      <c r="C9" s="14" t="s">
        <v>69</v>
      </c>
      <c r="D9" s="15">
        <v>1000</v>
      </c>
      <c r="E9" s="15">
        <v>1</v>
      </c>
      <c r="F9" s="15">
        <v>25</v>
      </c>
      <c r="G9" s="15">
        <f t="shared" ref="G9:G17" si="0">D9*E9*F9</f>
        <v>25000</v>
      </c>
      <c r="H9" s="16"/>
    </row>
    <row r="10" spans="1:8" s="2" customFormat="1" ht="43.4" customHeight="1">
      <c r="A10" s="476"/>
      <c r="B10" s="481"/>
      <c r="C10" s="14" t="s">
        <v>70</v>
      </c>
      <c r="D10" s="15">
        <v>1000</v>
      </c>
      <c r="E10" s="15">
        <v>1</v>
      </c>
      <c r="F10" s="15">
        <v>78</v>
      </c>
      <c r="G10" s="15">
        <f t="shared" si="0"/>
        <v>78000</v>
      </c>
      <c r="H10" s="16"/>
    </row>
    <row r="11" spans="1:8" s="2" customFormat="1" ht="42.65" customHeight="1">
      <c r="A11" s="476"/>
      <c r="B11" s="481"/>
      <c r="C11" s="14" t="s">
        <v>71</v>
      </c>
      <c r="D11" s="15">
        <v>1000</v>
      </c>
      <c r="E11" s="15">
        <v>1</v>
      </c>
      <c r="F11" s="15">
        <v>75</v>
      </c>
      <c r="G11" s="15">
        <f t="shared" si="0"/>
        <v>75000</v>
      </c>
      <c r="H11" s="16"/>
    </row>
    <row r="12" spans="1:8" s="2" customFormat="1" ht="42.65" customHeight="1">
      <c r="A12" s="476"/>
      <c r="B12" s="481"/>
      <c r="C12" s="14" t="s">
        <v>72</v>
      </c>
      <c r="D12" s="15">
        <v>1000</v>
      </c>
      <c r="E12" s="15">
        <v>1</v>
      </c>
      <c r="F12" s="15">
        <v>24</v>
      </c>
      <c r="G12" s="15">
        <f t="shared" si="0"/>
        <v>24000</v>
      </c>
      <c r="H12" s="16"/>
    </row>
    <row r="13" spans="1:8" s="2" customFormat="1" ht="42.65" customHeight="1">
      <c r="A13" s="476"/>
      <c r="B13" s="481"/>
      <c r="C13" s="14" t="s">
        <v>73</v>
      </c>
      <c r="D13" s="15">
        <v>1000</v>
      </c>
      <c r="E13" s="15">
        <v>5</v>
      </c>
      <c r="F13" s="15">
        <v>5</v>
      </c>
      <c r="G13" s="15">
        <f t="shared" si="0"/>
        <v>25000</v>
      </c>
      <c r="H13" s="16"/>
    </row>
    <row r="14" spans="1:8" s="2" customFormat="1" ht="42.65" customHeight="1">
      <c r="A14" s="477"/>
      <c r="B14" s="482"/>
      <c r="C14" s="14" t="s">
        <v>74</v>
      </c>
      <c r="D14" s="15">
        <v>1000</v>
      </c>
      <c r="E14" s="15">
        <v>2</v>
      </c>
      <c r="F14" s="15">
        <v>2</v>
      </c>
      <c r="G14" s="15">
        <f t="shared" si="0"/>
        <v>4000</v>
      </c>
      <c r="H14" s="16"/>
    </row>
    <row r="15" spans="1:8" s="2" customFormat="1" ht="30.65" customHeight="1">
      <c r="A15" s="475" t="s">
        <v>75</v>
      </c>
      <c r="B15" s="480"/>
      <c r="C15" s="14" t="s">
        <v>76</v>
      </c>
      <c r="D15" s="15">
        <v>30000</v>
      </c>
      <c r="E15" s="17">
        <v>1</v>
      </c>
      <c r="F15" s="17">
        <v>5</v>
      </c>
      <c r="G15" s="15">
        <f t="shared" si="0"/>
        <v>150000</v>
      </c>
      <c r="H15" s="16"/>
    </row>
    <row r="16" spans="1:8" s="2" customFormat="1" ht="28.4" customHeight="1">
      <c r="A16" s="477"/>
      <c r="B16" s="482"/>
      <c r="C16" s="14" t="s">
        <v>17</v>
      </c>
      <c r="D16" s="15">
        <v>150</v>
      </c>
      <c r="E16" s="17">
        <v>1</v>
      </c>
      <c r="F16" s="17">
        <v>102</v>
      </c>
      <c r="G16" s="15">
        <f t="shared" si="0"/>
        <v>15300</v>
      </c>
      <c r="H16" s="16"/>
    </row>
    <row r="17" spans="1:8" s="2" customFormat="1" ht="89.25" customHeight="1">
      <c r="A17" s="478" t="s">
        <v>77</v>
      </c>
      <c r="B17" s="18" t="s">
        <v>78</v>
      </c>
      <c r="C17" s="19" t="s">
        <v>79</v>
      </c>
      <c r="D17" s="15">
        <v>300</v>
      </c>
      <c r="E17" s="15">
        <v>1</v>
      </c>
      <c r="F17" s="17">
        <v>222</v>
      </c>
      <c r="G17" s="15">
        <f t="shared" si="0"/>
        <v>66600</v>
      </c>
      <c r="H17" s="16"/>
    </row>
    <row r="18" spans="1:8" s="2" customFormat="1" ht="33.65" customHeight="1">
      <c r="A18" s="479"/>
      <c r="B18" s="16"/>
      <c r="C18" s="20"/>
      <c r="D18" s="21"/>
      <c r="E18" s="15"/>
      <c r="F18" s="17"/>
      <c r="G18" s="15"/>
      <c r="H18" s="16"/>
    </row>
    <row r="19" spans="1:8" s="2" customFormat="1" ht="27.75" customHeight="1">
      <c r="A19" s="16" t="s">
        <v>80</v>
      </c>
      <c r="B19" s="16" t="s">
        <v>81</v>
      </c>
      <c r="C19" s="19"/>
      <c r="D19" s="15">
        <v>4000</v>
      </c>
      <c r="E19" s="15">
        <v>6</v>
      </c>
      <c r="F19" s="15">
        <v>1</v>
      </c>
      <c r="G19" s="15">
        <f>D19*E19*F19</f>
        <v>24000</v>
      </c>
      <c r="H19" s="16"/>
    </row>
    <row r="20" spans="1:8" s="1" customFormat="1" ht="15" customHeight="1">
      <c r="A20" s="469" t="s">
        <v>82</v>
      </c>
      <c r="B20" s="469"/>
      <c r="C20" s="469"/>
      <c r="D20" s="469"/>
      <c r="E20" s="469"/>
      <c r="F20" s="469"/>
      <c r="G20" s="22"/>
      <c r="H20" s="22"/>
    </row>
    <row r="21" spans="1:8" s="1" customFormat="1" ht="15" customHeight="1">
      <c r="A21" s="472" t="s">
        <v>83</v>
      </c>
      <c r="B21" s="472"/>
      <c r="C21" s="19" t="s">
        <v>84</v>
      </c>
      <c r="D21" s="15">
        <v>1500</v>
      </c>
      <c r="E21" s="15">
        <v>1</v>
      </c>
      <c r="F21" s="15">
        <v>1</v>
      </c>
      <c r="G21" s="15">
        <f>D21*E21*F21</f>
        <v>1500</v>
      </c>
      <c r="H21" s="19"/>
    </row>
    <row r="22" spans="1:8" s="2" customFormat="1" ht="14.25" customHeight="1">
      <c r="A22" s="473" t="s">
        <v>85</v>
      </c>
      <c r="B22" s="473"/>
      <c r="C22" s="19" t="s">
        <v>86</v>
      </c>
      <c r="D22" s="15">
        <v>600</v>
      </c>
      <c r="E22" s="15">
        <v>1</v>
      </c>
      <c r="F22" s="15">
        <v>3</v>
      </c>
      <c r="G22" s="15">
        <f>D22*E22*F22</f>
        <v>1800</v>
      </c>
      <c r="H22" s="19"/>
    </row>
    <row r="23" spans="1:8" s="2" customFormat="1" ht="14.25" customHeight="1">
      <c r="A23" s="473"/>
      <c r="B23" s="473"/>
      <c r="C23" s="19" t="s">
        <v>87</v>
      </c>
      <c r="D23" s="15">
        <v>1100</v>
      </c>
      <c r="E23" s="15">
        <v>1</v>
      </c>
      <c r="F23" s="15">
        <v>1</v>
      </c>
      <c r="G23" s="15">
        <f>D22*E23*F22</f>
        <v>1800</v>
      </c>
      <c r="H23" s="19"/>
    </row>
    <row r="24" spans="1:8" s="2" customFormat="1">
      <c r="A24" s="473" t="s">
        <v>88</v>
      </c>
      <c r="B24" s="473"/>
      <c r="C24" s="19" t="s">
        <v>89</v>
      </c>
      <c r="D24" s="15">
        <v>2800</v>
      </c>
      <c r="E24" s="17">
        <v>1</v>
      </c>
      <c r="F24" s="15">
        <v>2</v>
      </c>
      <c r="G24" s="17">
        <f>D23*E24*F23</f>
        <v>1100</v>
      </c>
      <c r="H24" s="19"/>
    </row>
    <row r="25" spans="1:8" s="2" customFormat="1" ht="14.25" customHeight="1">
      <c r="A25" s="473" t="s">
        <v>90</v>
      </c>
      <c r="B25" s="473"/>
      <c r="C25" s="19" t="s">
        <v>91</v>
      </c>
      <c r="D25" s="15">
        <v>1000</v>
      </c>
      <c r="E25" s="15">
        <v>1</v>
      </c>
      <c r="F25" s="15">
        <v>1</v>
      </c>
      <c r="G25" s="15">
        <f>D24*E25*F24</f>
        <v>5600</v>
      </c>
      <c r="H25" s="19"/>
    </row>
    <row r="26" spans="1:8" s="2" customFormat="1" ht="14.25" customHeight="1">
      <c r="A26" s="473"/>
      <c r="B26" s="473"/>
      <c r="C26" s="20" t="s">
        <v>92</v>
      </c>
      <c r="D26" s="15">
        <v>1500</v>
      </c>
      <c r="E26" s="15">
        <v>1</v>
      </c>
      <c r="F26" s="17">
        <v>1</v>
      </c>
      <c r="G26" s="15">
        <f>D25*E26*F25</f>
        <v>1000</v>
      </c>
      <c r="H26" s="19"/>
    </row>
    <row r="27" spans="1:8" s="2" customFormat="1">
      <c r="A27" s="473" t="s">
        <v>93</v>
      </c>
      <c r="B27" s="473"/>
      <c r="C27" s="19" t="s">
        <v>94</v>
      </c>
      <c r="D27" s="15">
        <v>1000</v>
      </c>
      <c r="E27" s="15">
        <v>1</v>
      </c>
      <c r="F27" s="15">
        <v>2</v>
      </c>
      <c r="G27" s="15">
        <f>D27*E27*F27</f>
        <v>2000</v>
      </c>
      <c r="H27" s="19"/>
    </row>
    <row r="28" spans="1:8" s="2" customFormat="1" ht="14.25" customHeight="1">
      <c r="A28" s="473"/>
      <c r="B28" s="473"/>
      <c r="C28" s="19" t="s">
        <v>87</v>
      </c>
      <c r="D28" s="15">
        <v>1100</v>
      </c>
      <c r="E28" s="15">
        <v>1</v>
      </c>
      <c r="F28" s="15">
        <v>1</v>
      </c>
      <c r="G28" s="15">
        <f>D28*E28*F28</f>
        <v>1100</v>
      </c>
      <c r="H28" s="19"/>
    </row>
    <row r="29" spans="1:8" s="2" customFormat="1" ht="14.25" customHeight="1">
      <c r="A29" s="473"/>
      <c r="B29" s="473"/>
      <c r="C29" s="20" t="s">
        <v>92</v>
      </c>
      <c r="D29" s="15">
        <v>1500</v>
      </c>
      <c r="E29" s="17">
        <v>1</v>
      </c>
      <c r="F29" s="17">
        <v>2</v>
      </c>
      <c r="G29" s="17">
        <f>D29*E29*F29</f>
        <v>3000</v>
      </c>
      <c r="H29" s="19"/>
    </row>
    <row r="30" spans="1:8" s="2" customFormat="1" ht="14.25" customHeight="1">
      <c r="A30" s="473" t="s">
        <v>95</v>
      </c>
      <c r="B30" s="473"/>
      <c r="C30" s="19" t="s">
        <v>96</v>
      </c>
      <c r="D30" s="15">
        <v>4500</v>
      </c>
      <c r="E30" s="15">
        <v>1</v>
      </c>
      <c r="F30" s="15">
        <v>2</v>
      </c>
      <c r="G30" s="15">
        <f t="shared" ref="G30:G38" si="1">D30*E30*F30</f>
        <v>9000</v>
      </c>
      <c r="H30" s="19"/>
    </row>
    <row r="31" spans="1:8" s="2" customFormat="1">
      <c r="A31" s="473" t="s">
        <v>97</v>
      </c>
      <c r="B31" s="473"/>
      <c r="C31" s="19" t="s">
        <v>91</v>
      </c>
      <c r="D31" s="15">
        <v>1000</v>
      </c>
      <c r="E31" s="15">
        <v>1</v>
      </c>
      <c r="F31" s="15">
        <v>3</v>
      </c>
      <c r="G31" s="15">
        <f t="shared" si="1"/>
        <v>3000</v>
      </c>
      <c r="H31" s="19"/>
    </row>
    <row r="32" spans="1:8" s="2" customFormat="1" ht="14.25" customHeight="1">
      <c r="A32" s="473"/>
      <c r="B32" s="473"/>
      <c r="C32" s="19" t="s">
        <v>87</v>
      </c>
      <c r="D32" s="15">
        <v>1100</v>
      </c>
      <c r="E32" s="15">
        <v>1</v>
      </c>
      <c r="F32" s="15">
        <v>1</v>
      </c>
      <c r="G32" s="15">
        <f t="shared" si="1"/>
        <v>1100</v>
      </c>
      <c r="H32" s="19"/>
    </row>
    <row r="33" spans="1:8" s="2" customFormat="1" ht="14.25" customHeight="1">
      <c r="A33" s="473" t="s">
        <v>98</v>
      </c>
      <c r="B33" s="473"/>
      <c r="C33" s="19" t="s">
        <v>86</v>
      </c>
      <c r="D33" s="15">
        <v>600</v>
      </c>
      <c r="E33" s="15">
        <v>1</v>
      </c>
      <c r="F33" s="15">
        <v>3</v>
      </c>
      <c r="G33" s="15">
        <f t="shared" si="1"/>
        <v>1800</v>
      </c>
      <c r="H33" s="19"/>
    </row>
    <row r="34" spans="1:8" s="2" customFormat="1" ht="14.25" customHeight="1">
      <c r="A34" s="473"/>
      <c r="B34" s="473"/>
      <c r="C34" s="19" t="s">
        <v>87</v>
      </c>
      <c r="D34" s="15">
        <v>1100</v>
      </c>
      <c r="E34" s="15">
        <v>1</v>
      </c>
      <c r="F34" s="15">
        <v>1</v>
      </c>
      <c r="G34" s="15">
        <f t="shared" si="1"/>
        <v>1100</v>
      </c>
      <c r="H34" s="19"/>
    </row>
    <row r="35" spans="1:8" s="2" customFormat="1" ht="14.25" customHeight="1">
      <c r="A35" s="473" t="s">
        <v>99</v>
      </c>
      <c r="B35" s="473"/>
      <c r="C35" s="19" t="s">
        <v>100</v>
      </c>
      <c r="D35" s="15">
        <v>600</v>
      </c>
      <c r="E35" s="15">
        <v>1</v>
      </c>
      <c r="F35" s="15">
        <v>3</v>
      </c>
      <c r="G35" s="15">
        <f t="shared" si="1"/>
        <v>1800</v>
      </c>
      <c r="H35" s="19"/>
    </row>
    <row r="36" spans="1:8" s="2" customFormat="1" ht="14.25" customHeight="1">
      <c r="A36" s="473"/>
      <c r="B36" s="473"/>
      <c r="C36" s="19" t="s">
        <v>87</v>
      </c>
      <c r="D36" s="15">
        <v>1100</v>
      </c>
      <c r="E36" s="15">
        <v>1</v>
      </c>
      <c r="F36" s="15">
        <v>1</v>
      </c>
      <c r="G36" s="15">
        <f t="shared" si="1"/>
        <v>1100</v>
      </c>
      <c r="H36" s="19"/>
    </row>
    <row r="37" spans="1:8" s="2" customFormat="1">
      <c r="A37" s="473" t="s">
        <v>101</v>
      </c>
      <c r="B37" s="473"/>
      <c r="C37" s="19" t="s">
        <v>91</v>
      </c>
      <c r="D37" s="15">
        <v>1000</v>
      </c>
      <c r="E37" s="15">
        <v>1</v>
      </c>
      <c r="F37" s="15">
        <v>3</v>
      </c>
      <c r="G37" s="15">
        <f t="shared" si="1"/>
        <v>3000</v>
      </c>
      <c r="H37" s="19"/>
    </row>
    <row r="38" spans="1:8" s="2" customFormat="1" ht="14.25" customHeight="1">
      <c r="A38" s="473"/>
      <c r="B38" s="473"/>
      <c r="C38" s="19" t="s">
        <v>87</v>
      </c>
      <c r="D38" s="15">
        <v>1100</v>
      </c>
      <c r="E38" s="15">
        <v>1</v>
      </c>
      <c r="F38" s="15">
        <v>1</v>
      </c>
      <c r="G38" s="15">
        <f t="shared" si="1"/>
        <v>1100</v>
      </c>
      <c r="H38" s="19"/>
    </row>
    <row r="39" spans="1:8" s="2" customFormat="1" ht="16.5" customHeight="1">
      <c r="A39" s="469" t="s">
        <v>102</v>
      </c>
      <c r="B39" s="469"/>
      <c r="C39" s="469"/>
      <c r="D39" s="469"/>
      <c r="E39" s="469"/>
      <c r="F39" s="469"/>
      <c r="G39" s="13"/>
      <c r="H39" s="13"/>
    </row>
    <row r="40" spans="1:8" s="2" customFormat="1" ht="30.75" customHeight="1">
      <c r="A40" s="470" t="s">
        <v>103</v>
      </c>
      <c r="B40" s="471"/>
      <c r="C40" s="23"/>
      <c r="D40" s="15">
        <v>800</v>
      </c>
      <c r="E40" s="15">
        <v>2</v>
      </c>
      <c r="F40" s="15">
        <v>12</v>
      </c>
      <c r="G40" s="15">
        <f>D40*E40*F40</f>
        <v>19200</v>
      </c>
      <c r="H40" s="16" t="s">
        <v>104</v>
      </c>
    </row>
    <row r="41" spans="1:8" s="2" customFormat="1" ht="30.75" customHeight="1">
      <c r="A41" s="470" t="s">
        <v>105</v>
      </c>
      <c r="B41" s="471"/>
      <c r="C41" s="23"/>
      <c r="D41" s="15">
        <v>100</v>
      </c>
      <c r="E41" s="15">
        <v>1</v>
      </c>
      <c r="F41" s="15">
        <v>12</v>
      </c>
      <c r="G41" s="15">
        <f>D41*E41*F41</f>
        <v>1200</v>
      </c>
      <c r="H41" s="16" t="s">
        <v>104</v>
      </c>
    </row>
    <row r="42" spans="1:8" s="2" customFormat="1" ht="16.5" customHeight="1">
      <c r="A42" s="469" t="s">
        <v>106</v>
      </c>
      <c r="B42" s="469"/>
      <c r="C42" s="469"/>
      <c r="D42" s="469"/>
      <c r="E42" s="469"/>
      <c r="F42" s="469"/>
      <c r="G42" s="13"/>
      <c r="H42" s="13"/>
    </row>
    <row r="43" spans="1:8" s="2" customFormat="1" ht="28.5" customHeight="1">
      <c r="A43" s="470" t="s">
        <v>107</v>
      </c>
      <c r="B43" s="471"/>
      <c r="C43" s="19"/>
      <c r="D43" s="24">
        <v>200</v>
      </c>
      <c r="E43" s="24">
        <v>3</v>
      </c>
      <c r="F43" s="15">
        <v>12</v>
      </c>
      <c r="G43" s="15">
        <f>D43*E43*F43</f>
        <v>7200</v>
      </c>
      <c r="H43" s="16" t="s">
        <v>104</v>
      </c>
    </row>
    <row r="44" spans="1:8" s="2" customFormat="1" ht="30.75" customHeight="1">
      <c r="A44" s="470" t="s">
        <v>108</v>
      </c>
      <c r="B44" s="471"/>
      <c r="C44" s="23" t="s">
        <v>109</v>
      </c>
      <c r="D44" s="15">
        <v>20000</v>
      </c>
      <c r="E44" s="15">
        <v>1</v>
      </c>
      <c r="F44" s="15">
        <v>1</v>
      </c>
      <c r="G44" s="15">
        <f>D44*E44*F44</f>
        <v>20000</v>
      </c>
      <c r="H44" s="16" t="s">
        <v>104</v>
      </c>
    </row>
    <row r="45" spans="1:8" s="2" customFormat="1" ht="30.75" customHeight="1">
      <c r="A45" s="470" t="s">
        <v>110</v>
      </c>
      <c r="B45" s="471"/>
      <c r="C45" s="23"/>
      <c r="D45" s="15">
        <v>500</v>
      </c>
      <c r="E45" s="15">
        <v>1</v>
      </c>
      <c r="F45" s="15">
        <v>94</v>
      </c>
      <c r="G45" s="15">
        <f>D45*E45*F45</f>
        <v>47000</v>
      </c>
      <c r="H45" s="16" t="s">
        <v>111</v>
      </c>
    </row>
    <row r="46" spans="1:8" s="3" customFormat="1" ht="15" customHeight="1">
      <c r="A46" s="432" t="s">
        <v>25</v>
      </c>
      <c r="B46" s="432"/>
      <c r="C46" s="432"/>
      <c r="D46" s="432"/>
      <c r="E46" s="432"/>
      <c r="F46" s="432"/>
      <c r="G46" s="26">
        <f>SUM(G9:G45)</f>
        <v>623400</v>
      </c>
    </row>
    <row r="47" spans="1:8" s="3" customFormat="1" ht="15" customHeight="1">
      <c r="A47" s="432" t="s">
        <v>112</v>
      </c>
      <c r="B47" s="432"/>
      <c r="C47" s="432"/>
      <c r="D47" s="432"/>
      <c r="E47" s="432"/>
      <c r="F47" s="432"/>
      <c r="G47" s="25">
        <f>G46*0.1</f>
        <v>62340</v>
      </c>
    </row>
    <row r="48" spans="1:8" s="3" customFormat="1" ht="15" customHeight="1">
      <c r="A48" s="432" t="s">
        <v>113</v>
      </c>
      <c r="B48" s="432"/>
      <c r="C48" s="432"/>
      <c r="D48" s="432"/>
      <c r="E48" s="432"/>
      <c r="F48" s="432"/>
      <c r="G48" s="25">
        <f>G47*0.055</f>
        <v>3428.7</v>
      </c>
    </row>
    <row r="49" spans="1:7" s="3" customFormat="1" ht="15" customHeight="1">
      <c r="A49" s="474" t="s">
        <v>114</v>
      </c>
      <c r="B49" s="474"/>
      <c r="C49" s="474"/>
      <c r="D49" s="474"/>
      <c r="E49" s="474"/>
      <c r="F49" s="474"/>
      <c r="G49" s="27">
        <f>SUM(G46:G48)</f>
        <v>689168.7</v>
      </c>
    </row>
  </sheetData>
  <mergeCells count="3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 ref="A42:F42"/>
    <mergeCell ref="A43:B43"/>
    <mergeCell ref="A44:B44"/>
    <mergeCell ref="A45:B45"/>
    <mergeCell ref="A21:B21"/>
    <mergeCell ref="A24:B24"/>
    <mergeCell ref="A30:B30"/>
    <mergeCell ref="A39:F39"/>
    <mergeCell ref="A40:B40"/>
    <mergeCell ref="A1:C1"/>
    <mergeCell ref="B2:E2"/>
    <mergeCell ref="A7:B7"/>
    <mergeCell ref="A8:F8"/>
    <mergeCell ref="A20:F20"/>
  </mergeCells>
  <phoneticPr fontId="4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9</vt:i4>
      </vt:variant>
      <vt:variant>
        <vt:lpstr>命名范围</vt:lpstr>
      </vt:variant>
      <vt:variant>
        <vt:i4>2</vt:i4>
      </vt:variant>
    </vt:vector>
  </HeadingPairs>
  <TitlesOfParts>
    <vt:vector size="11" baseType="lpstr">
      <vt:lpstr>总计</vt:lpstr>
      <vt:lpstr>Sheet3</vt:lpstr>
      <vt:lpstr>SUMMARY</vt:lpstr>
      <vt:lpstr>旅行社相关</vt:lpstr>
      <vt:lpstr>其他</vt:lpstr>
      <vt:lpstr>旅行社 </vt:lpstr>
      <vt:lpstr>活动相关</vt:lpstr>
      <vt:lpstr>机票-六折版 </vt:lpstr>
      <vt:lpstr>希尔顿</vt:lpstr>
      <vt:lpstr>活动相关!Print_Area</vt:lpstr>
      <vt:lpstr>旅行社相关!Print_Area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1</cp:revision>
  <cp:lastPrinted>2020-08-17T05:14:02Z</cp:lastPrinted>
  <dcterms:created xsi:type="dcterms:W3CDTF">1996-12-17T01:32:00Z</dcterms:created>
  <dcterms:modified xsi:type="dcterms:W3CDTF">2020-09-18T15:59:59Z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