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<sst xmlns="http://schemas.openxmlformats.org/spreadsheetml/2006/main" count="88" uniqueCount="81">
  <si>
    <t>【借款报销单】</t>
  </si>
  <si>
    <t>团号：HMOA-240102-HCB877</t>
  </si>
  <si>
    <t>会议日期：2023年12月24-26日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</si>
  <si>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</si>
  <si>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</si>
  <si>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</si>
  <si>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</si>
  <si>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</si>
  <si>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</si>
  <si>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</si>
  <si>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</si>
  <si>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</si>
  <si>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</si>
  <si>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</si>
  <si>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</si>
  <si>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</si>
  <si>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</si>
  <si>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</si>
  <si>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</si>
  <si>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</si>
  <si>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</si>
  <si>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</si>
  <si>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</si>
  <si>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</si>
  <si>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</si>
  <si>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</si>
  <si>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</si>
  <si>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</si>
  <si>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</si>
  <si>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</si>
  <si>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</si>
  <si>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</si>
  <si>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</si>
  <si>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</si>
  <si>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</si>
  <si>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</si>
  <si>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</si>
  <si>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</si>
  <si>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</si>
  <si>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</si>
  <si>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</si>
  <si>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</si>
  <si>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</si>
  <si>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Emma酒水报销</t>
  </si>
  <si>
    <t>Jessica报销</t>
  </si>
  <si>
    <t>客户机票差额报销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</si>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</sst>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J45" sqref="J45:J48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7" max="7" width="10.7777777777778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>
        <v>0</v>
      </c>
      <c r="E22" s="61">
        <v>0</v>
      </c>
      <c r="F22" s="61">
        <v>0</v>
      </c>
      <c r="G22" s="61">
        <v>0</v>
      </c>
      <c r="H22" s="61"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>
        <v>0</v>
      </c>
      <c r="E25" s="68">
        <v>0</v>
      </c>
      <c r="F25" s="61">
        <v>0</v>
      </c>
      <c r="G25" s="61">
        <v>0</v>
      </c>
      <c r="H25" s="61">
        <f>F25+G25</f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41</v>
      </c>
      <c r="B45" s="60" t="s">
        <v>42</v>
      </c>
      <c r="C45" s="61">
        <v>0</v>
      </c>
      <c r="D45" s="62">
        <v>0</v>
      </c>
      <c r="E45" s="61">
        <f>C45*D45</f>
        <v>0</v>
      </c>
      <c r="F45" s="61">
        <v>26345.9</v>
      </c>
      <c r="G45" s="61">
        <v>0</v>
      </c>
      <c r="H45" s="61">
        <f>F45+G45</f>
        <v>26345.9</v>
      </c>
      <c r="I45" s="82" t="s">
        <v>43</v>
      </c>
      <c r="J45" s="90"/>
    </row>
    <row r="46" customHeight="1" spans="1:10">
      <c r="A46" s="72"/>
      <c r="B46" s="60"/>
      <c r="C46" s="61"/>
      <c r="D46" s="62"/>
      <c r="E46" s="61"/>
      <c r="F46" s="61">
        <v>7308</v>
      </c>
      <c r="G46" s="61">
        <v>0</v>
      </c>
      <c r="H46" s="61">
        <f>F46+G46</f>
        <v>7308</v>
      </c>
      <c r="I46" s="82" t="s">
        <v>44</v>
      </c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1540</v>
      </c>
      <c r="H47" s="61">
        <f>F47+G47</f>
        <v>1540</v>
      </c>
      <c r="I47" s="82" t="s">
        <v>45</v>
      </c>
      <c r="J47" s="91"/>
    </row>
    <row r="48" s="48" customFormat="1" customHeight="1" spans="1:10">
      <c r="A48" s="63"/>
      <c r="B48" s="64" t="s">
        <v>46</v>
      </c>
      <c r="C48" s="65">
        <f>SUM(C45)</f>
        <v>0</v>
      </c>
      <c r="D48" s="65">
        <f t="shared" ref="D48:E48" si="18">SUM(D45)</f>
        <v>0</v>
      </c>
      <c r="E48" s="65">
        <f t="shared" si="18"/>
        <v>0</v>
      </c>
      <c r="F48" s="65">
        <f>SUM(F45:F47)</f>
        <v>33653.9</v>
      </c>
      <c r="G48" s="65">
        <f>SUM(G45:G47)</f>
        <v>1540</v>
      </c>
      <c r="H48" s="65">
        <f>SUM(H45:H47)</f>
        <v>35193.9</v>
      </c>
      <c r="I48" s="85"/>
      <c r="J48" s="92"/>
    </row>
    <row r="49" customHeight="1" spans="1:10">
      <c r="A49" s="63"/>
      <c r="B49" s="64" t="s">
        <v>47</v>
      </c>
      <c r="C49" s="65">
        <f>SUM(C48,C44,C40,C37,C32,C27,C24,C21,C16,C13)</f>
        <v>0</v>
      </c>
      <c r="D49" s="65">
        <f t="shared" ref="D49:H49" si="19">SUM(D48,D44,D40,D37,D32,D27,D24,D21,D16,D13)</f>
        <v>0</v>
      </c>
      <c r="E49" s="65">
        <f t="shared" si="19"/>
        <v>0</v>
      </c>
      <c r="F49" s="65">
        <f t="shared" si="19"/>
        <v>33653.9</v>
      </c>
      <c r="G49" s="65">
        <f t="shared" si="19"/>
        <v>1540</v>
      </c>
      <c r="H49" s="65">
        <f t="shared" si="19"/>
        <v>35193.9</v>
      </c>
      <c r="I49" s="85"/>
      <c r="J49" s="93"/>
    </row>
    <row r="53" customHeight="1" spans="1:9">
      <c r="A53" s="73" t="s">
        <v>48</v>
      </c>
      <c r="B53" s="74"/>
      <c r="C53" s="75" t="s">
        <v>49</v>
      </c>
      <c r="D53" s="75"/>
      <c r="E53" s="75" t="s">
        <v>50</v>
      </c>
      <c r="F53" s="75"/>
      <c r="G53" s="75" t="s">
        <v>51</v>
      </c>
      <c r="H53" s="75"/>
      <c r="I53" s="94" t="s">
        <v>52</v>
      </c>
    </row>
    <row r="54" customHeight="1" spans="1:9">
      <c r="A54" s="76">
        <f>E49</f>
        <v>0</v>
      </c>
      <c r="B54" s="77"/>
      <c r="C54" s="77">
        <f>H49</f>
        <v>35193.9</v>
      </c>
      <c r="D54" s="77"/>
      <c r="E54" s="77">
        <f>F49</f>
        <v>33653.9</v>
      </c>
      <c r="F54" s="77"/>
      <c r="G54" s="77">
        <f>G49</f>
        <v>1540</v>
      </c>
      <c r="H54" s="77"/>
      <c r="I54" s="95">
        <f>A54-C54</f>
        <v>-35193.9</v>
      </c>
    </row>
    <row r="56" customHeight="1" spans="1:9">
      <c r="A56" s="78" t="s">
        <v>53</v>
      </c>
      <c r="B56" s="79"/>
      <c r="C56" s="80" t="s">
        <v>54</v>
      </c>
      <c r="D56" s="78"/>
      <c r="E56" s="78" t="s">
        <v>55</v>
      </c>
      <c r="F56" s="78"/>
      <c r="G56" s="78" t="s">
        <v>56</v>
      </c>
      <c r="H56" s="78"/>
      <c r="I56" s="79"/>
    </row>
    <row r="57" customHeight="1" spans="10:10">
      <c r="J57">
        <f>1203.39-C54</f>
        <v>-33990.51</v>
      </c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4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5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39"/>
      <c r="J11" s="40"/>
      <c r="K11" s="41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75</v>
      </c>
      <c r="F13" s="24"/>
      <c r="G13" s="26">
        <v>0</v>
      </c>
      <c r="H13" s="26"/>
      <c r="I13" s="39"/>
      <c r="J13" s="40"/>
      <c r="K13" s="41" t="s">
        <v>73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77</v>
      </c>
      <c r="H20" s="22"/>
      <c r="I20" s="22"/>
      <c r="J20" s="22"/>
      <c r="K20" s="22" t="s">
        <v>78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79</v>
      </c>
      <c r="C23" s="17"/>
      <c r="D23" s="17"/>
      <c r="E23" s="17"/>
      <c r="F23" s="17" t="s">
        <v>54</v>
      </c>
      <c r="G23" s="17" t="s">
        <v>80</v>
      </c>
      <c r="H23" s="17"/>
      <c r="I23" s="17"/>
      <c r="J23" s="17" t="s">
        <v>56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2024-01-08T02:46:54Z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6E875951D2AA42B1B896F18BD128AF73_12</vt:lpwstr>
  </property>
</Properties>
</file>